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OLETINE\EXPANSIÓN\2022\"/>
    </mc:Choice>
  </mc:AlternateContent>
  <xr:revisionPtr revIDLastSave="0" documentId="8_{077BB124-3EBD-444D-BE7F-C73412E24CA6}" xr6:coauthVersionLast="47" xr6:coauthVersionMax="47" xr10:uidLastSave="{00000000-0000-0000-0000-000000000000}"/>
  <bookViews>
    <workbookView xWindow="4110" yWindow="630" windowWidth="15540" windowHeight="11565" tabRatio="808" xr2:uid="{00000000-000D-0000-FFFF-FFFF00000000}"/>
  </bookViews>
  <sheets>
    <sheet name="Portada" sheetId="245" r:id="rId1"/>
    <sheet name="Contenido" sheetId="209" r:id="rId2"/>
    <sheet name="Funcionarios" sheetId="208" r:id="rId3"/>
    <sheet name="Serie" sheetId="210" r:id="rId4"/>
    <sheet name="1" sheetId="21" r:id="rId5"/>
    <sheet name="2" sheetId="22" r:id="rId6"/>
    <sheet name="3" sheetId="46" r:id="rId7"/>
    <sheet name="4" sheetId="47" r:id="rId8"/>
    <sheet name="5" sheetId="48" r:id="rId9"/>
    <sheet name="6" sheetId="49" r:id="rId10"/>
    <sheet name="7" sheetId="50" r:id="rId11"/>
    <sheet name="8" sheetId="51" r:id="rId12"/>
    <sheet name="9" sheetId="52" r:id="rId13"/>
    <sheet name="Resumen" sheetId="211" r:id="rId14"/>
    <sheet name="10" sheetId="53" r:id="rId15"/>
    <sheet name="11" sheetId="1" r:id="rId16"/>
    <sheet name="12" sheetId="54" r:id="rId17"/>
    <sheet name="13" sheetId="55" r:id="rId18"/>
    <sheet name="14" sheetId="56" r:id="rId19"/>
    <sheet name="15" sheetId="57" r:id="rId20"/>
    <sheet name="Preesc" sheetId="212" r:id="rId21"/>
    <sheet name="16" sheetId="59" r:id="rId22"/>
    <sheet name="17" sheetId="60" r:id="rId23"/>
    <sheet name="18" sheetId="61" r:id="rId24"/>
    <sheet name="19" sheetId="62" r:id="rId25"/>
    <sheet name="20" sheetId="63" r:id="rId26"/>
    <sheet name="21" sheetId="64" r:id="rId27"/>
    <sheet name="22" sheetId="65" r:id="rId28"/>
    <sheet name="23" sheetId="66" r:id="rId29"/>
    <sheet name="24" sheetId="67" r:id="rId30"/>
    <sheet name="I-IIC" sheetId="213" r:id="rId31"/>
    <sheet name="25" sheetId="68" r:id="rId32"/>
    <sheet name="26" sheetId="95" r:id="rId33"/>
    <sheet name="27" sheetId="70" r:id="rId34"/>
    <sheet name="28" sheetId="71" r:id="rId35"/>
    <sheet name="29" sheetId="72" r:id="rId36"/>
    <sheet name="30" sheetId="73" r:id="rId37"/>
    <sheet name="31" sheetId="74" r:id="rId38"/>
    <sheet name="32" sheetId="75" r:id="rId39"/>
    <sheet name="33" sheetId="76" r:id="rId40"/>
    <sheet name="Esc.Noct" sheetId="214" r:id="rId41"/>
    <sheet name="34" sheetId="2" r:id="rId42"/>
    <sheet name="35" sheetId="58" r:id="rId43"/>
    <sheet name="Colegios" sheetId="215" r:id="rId44"/>
    <sheet name="36" sheetId="77" r:id="rId45"/>
    <sheet name="37" sheetId="69" r:id="rId46"/>
    <sheet name="38" sheetId="78" r:id="rId47"/>
    <sheet name="39" sheetId="79" r:id="rId48"/>
    <sheet name="40" sheetId="80" r:id="rId49"/>
    <sheet name="41" sheetId="81" r:id="rId50"/>
    <sheet name="42" sheetId="82" r:id="rId51"/>
    <sheet name="43" sheetId="83" r:id="rId52"/>
    <sheet name="44" sheetId="84" r:id="rId53"/>
    <sheet name="Acad.Diur" sheetId="216" r:id="rId54"/>
    <sheet name="45" sheetId="85" r:id="rId55"/>
    <sheet name="46" sheetId="86" r:id="rId56"/>
    <sheet name="47" sheetId="87" r:id="rId57"/>
    <sheet name="48" sheetId="88" r:id="rId58"/>
    <sheet name="49" sheetId="89" r:id="rId59"/>
    <sheet name="50" sheetId="90" r:id="rId60"/>
    <sheet name="51" sheetId="113" r:id="rId61"/>
    <sheet name="52" sheetId="114" r:id="rId62"/>
    <sheet name="53" sheetId="115" r:id="rId63"/>
    <sheet name="Tec.Diur" sheetId="217" r:id="rId64"/>
    <sheet name="54" sheetId="94" r:id="rId65"/>
    <sheet name="55_1" sheetId="238" r:id="rId66"/>
    <sheet name="55_2" sheetId="239" r:id="rId67"/>
    <sheet name="56_1" sheetId="97" r:id="rId68"/>
    <sheet name="56_2" sheetId="240" r:id="rId69"/>
    <sheet name="57" sheetId="98" r:id="rId70"/>
    <sheet name="58" sheetId="99" r:id="rId71"/>
    <sheet name="59" sheetId="100" r:id="rId72"/>
    <sheet name="60" sheetId="102" r:id="rId73"/>
    <sheet name="61" sheetId="91" r:id="rId74"/>
    <sheet name="62" sheetId="92" r:id="rId75"/>
    <sheet name="63" sheetId="93" r:id="rId76"/>
    <sheet name="Acad.Noct" sheetId="218" r:id="rId77"/>
    <sheet name="64" sheetId="103" r:id="rId78"/>
    <sheet name="65" sheetId="104" r:id="rId79"/>
    <sheet name="66" sheetId="105" r:id="rId80"/>
    <sheet name="67" sheetId="109" r:id="rId81"/>
    <sheet name="68" sheetId="110" r:id="rId82"/>
    <sheet name="69" sheetId="111" r:id="rId83"/>
    <sheet name="Tec.Noct" sheetId="219" r:id="rId84"/>
    <sheet name="70" sheetId="116" r:id="rId85"/>
    <sheet name="71_1" sheetId="96" r:id="rId86"/>
    <sheet name="71_2" sheetId="241" r:id="rId87"/>
    <sheet name="72" sheetId="117" r:id="rId88"/>
    <sheet name="73" sheetId="118" r:id="rId89"/>
    <sheet name="74" sheetId="119" r:id="rId90"/>
    <sheet name="75" sheetId="120" r:id="rId91"/>
    <sheet name="76" sheetId="121" r:id="rId92"/>
    <sheet name="Atenc-Dir" sheetId="220" r:id="rId93"/>
    <sheet name="77" sheetId="134" r:id="rId94"/>
    <sheet name="78" sheetId="136" r:id="rId95"/>
    <sheet name="79" sheetId="135" r:id="rId96"/>
    <sheet name="80" sheetId="138" r:id="rId97"/>
    <sheet name="81" sheetId="140" r:id="rId98"/>
    <sheet name="82" sheetId="141" r:id="rId99"/>
    <sheet name="83" sheetId="142" r:id="rId100"/>
    <sheet name="84" sheetId="143" r:id="rId101"/>
    <sheet name="85" sheetId="144" r:id="rId102"/>
    <sheet name="CAIPAD" sheetId="221" r:id="rId103"/>
    <sheet name="86" sheetId="145" r:id="rId104"/>
    <sheet name="87" sheetId="146" r:id="rId105"/>
    <sheet name="Discap-Reg" sheetId="222" r:id="rId106"/>
    <sheet name="88" sheetId="147" r:id="rId107"/>
    <sheet name="89" sheetId="148" r:id="rId108"/>
    <sheet name="90" sheetId="150" r:id="rId109"/>
    <sheet name="91" sheetId="151" r:id="rId110"/>
    <sheet name="92" sheetId="152" r:id="rId111"/>
    <sheet name="93" sheetId="237" r:id="rId112"/>
    <sheet name="94" sheetId="153" r:id="rId113"/>
    <sheet name="95" sheetId="154" r:id="rId114"/>
    <sheet name="96" sheetId="155" r:id="rId115"/>
    <sheet name="Aula_E" sheetId="223" r:id="rId116"/>
    <sheet name="97" sheetId="32" r:id="rId117"/>
    <sheet name="98" sheetId="31" r:id="rId118"/>
    <sheet name="99" sheetId="156" r:id="rId119"/>
    <sheet name="100" sheetId="157" r:id="rId120"/>
    <sheet name="CNV" sheetId="224" r:id="rId121"/>
    <sheet name="101" sheetId="11" r:id="rId122"/>
    <sheet name="102" sheetId="12" r:id="rId123"/>
    <sheet name="103" sheetId="161" r:id="rId124"/>
    <sheet name="104" sheetId="158" r:id="rId125"/>
    <sheet name="IPEC" sheetId="225" r:id="rId126"/>
    <sheet name="105" sheetId="5" r:id="rId127"/>
    <sheet name="106" sheetId="6" r:id="rId128"/>
    <sheet name="107" sheetId="3" r:id="rId129"/>
    <sheet name="108" sheetId="4" r:id="rId130"/>
    <sheet name="109" sheetId="163" r:id="rId131"/>
    <sheet name="109.1-116.1" sheetId="244" r:id="rId132"/>
    <sheet name="110" sheetId="159" r:id="rId133"/>
    <sheet name="111" sheetId="164" r:id="rId134"/>
    <sheet name="CINDEA" sheetId="226" r:id="rId135"/>
    <sheet name="112" sheetId="15" r:id="rId136"/>
    <sheet name="113" sheetId="16" r:id="rId137"/>
    <sheet name="114" sheetId="13" r:id="rId138"/>
    <sheet name="115" sheetId="14" r:id="rId139"/>
    <sheet name="116" sheetId="165" r:id="rId140"/>
    <sheet name="117" sheetId="166" r:id="rId141"/>
    <sheet name="118" sheetId="167" r:id="rId142"/>
    <sheet name="CONED" sheetId="227" r:id="rId143"/>
    <sheet name="119" sheetId="34" r:id="rId144"/>
    <sheet name="120" sheetId="33" r:id="rId145"/>
    <sheet name="121" sheetId="168" r:id="rId146"/>
    <sheet name="122" sheetId="169" r:id="rId147"/>
    <sheet name="Proyec" sheetId="228" r:id="rId148"/>
    <sheet name="123" sheetId="184" r:id="rId149"/>
    <sheet name="124" sheetId="185" r:id="rId150"/>
    <sheet name="125" sheetId="186" r:id="rId151"/>
    <sheet name="Tasas" sheetId="229" r:id="rId152"/>
    <sheet name="126" sheetId="170" r:id="rId153"/>
    <sheet name="127" sheetId="179" r:id="rId154"/>
    <sheet name="128" sheetId="180" r:id="rId155"/>
    <sheet name="129" sheetId="181" r:id="rId156"/>
    <sheet name="130" sheetId="189" r:id="rId157"/>
    <sheet name="131" sheetId="187" r:id="rId158"/>
    <sheet name="132" sheetId="188" r:id="rId159"/>
    <sheet name="133" sheetId="191" r:id="rId160"/>
    <sheet name="134" sheetId="192" r:id="rId161"/>
    <sheet name="Extranj" sheetId="230" r:id="rId162"/>
    <sheet name="135" sheetId="122" r:id="rId163"/>
    <sheet name="136" sheetId="123" r:id="rId164"/>
    <sheet name="137" sheetId="125" r:id="rId165"/>
    <sheet name="138" sheetId="126" r:id="rId166"/>
    <sheet name="Nicarag" sheetId="231" r:id="rId167"/>
    <sheet name="139" sheetId="127" r:id="rId168"/>
    <sheet name="140" sheetId="128" r:id="rId169"/>
    <sheet name="Refug" sheetId="232" r:id="rId170"/>
    <sheet name="141" sheetId="129" r:id="rId171"/>
    <sheet name="142" sheetId="130" r:id="rId172"/>
    <sheet name="143" sheetId="132" r:id="rId173"/>
    <sheet name="Asilo" sheetId="233" r:id="rId174"/>
    <sheet name="144" sheetId="137" r:id="rId175"/>
    <sheet name="145" sheetId="131" r:id="rId176"/>
    <sheet name="146" sheetId="133" r:id="rId177"/>
    <sheet name="Instituc" sheetId="234" r:id="rId178"/>
    <sheet name="147" sheetId="17" r:id="rId179"/>
    <sheet name="148" sheetId="19" r:id="rId180"/>
    <sheet name="149" sheetId="242" r:id="rId181"/>
    <sheet name="150" sheetId="243" r:id="rId182"/>
    <sheet name="151" sheetId="42" r:id="rId183"/>
    <sheet name="152" sheetId="43" r:id="rId184"/>
    <sheet name="153" sheetId="44" r:id="rId185"/>
    <sheet name="154" sheetId="45" r:id="rId186"/>
    <sheet name="Tipo_Dir" sheetId="235" r:id="rId187"/>
    <sheet name="155" sheetId="193" r:id="rId188"/>
    <sheet name="156" sheetId="194" r:id="rId189"/>
    <sheet name="157" sheetId="195" r:id="rId190"/>
    <sheet name="158" sheetId="196" r:id="rId191"/>
    <sheet name="159" sheetId="197" r:id="rId192"/>
    <sheet name="160" sheetId="198" r:id="rId193"/>
    <sheet name="Secciones" sheetId="236" r:id="rId194"/>
    <sheet name="161" sheetId="199" r:id="rId195"/>
    <sheet name="162" sheetId="200" r:id="rId196"/>
    <sheet name="163" sheetId="201" r:id="rId197"/>
    <sheet name="164" sheetId="202" r:id="rId198"/>
    <sheet name="165" sheetId="203" r:id="rId199"/>
  </sheets>
  <externalReferences>
    <externalReference r:id="rId200"/>
  </externalReferences>
  <definedNames>
    <definedName name="_Key1" localSheetId="14" hidden="1">'2'!#REF!</definedName>
    <definedName name="_Key1" localSheetId="119" hidden="1">[1]C2!#REF!</definedName>
    <definedName name="_Key1" localSheetId="123" hidden="1">[1]C2!#REF!</definedName>
    <definedName name="_Key1" localSheetId="124" hidden="1">[1]C2!#REF!</definedName>
    <definedName name="_Key1" localSheetId="130" hidden="1">[1]C2!#REF!</definedName>
    <definedName name="_Key1" localSheetId="131" hidden="1">[1]C2!#REF!</definedName>
    <definedName name="_Key1" localSheetId="132" hidden="1">[1]C2!#REF!</definedName>
    <definedName name="_Key1" localSheetId="133" hidden="1">[1]C2!#REF!</definedName>
    <definedName name="_Key1" localSheetId="139" hidden="1">[1]C2!#REF!</definedName>
    <definedName name="_Key1" localSheetId="140" hidden="1">[1]C2!#REF!</definedName>
    <definedName name="_Key1" localSheetId="141" hidden="1">[1]C2!#REF!</definedName>
    <definedName name="_Key1" localSheetId="16" hidden="1">'2'!#REF!</definedName>
    <definedName name="_Key1" localSheetId="145" hidden="1">[1]C2!#REF!</definedName>
    <definedName name="_Key1" localSheetId="146" hidden="1">[1]C2!#REF!</definedName>
    <definedName name="_Key1" localSheetId="148" hidden="1">'2'!#REF!</definedName>
    <definedName name="_Key1" localSheetId="149" hidden="1">'2'!#REF!</definedName>
    <definedName name="_Key1" localSheetId="150" hidden="1">[1]C2!#REF!</definedName>
    <definedName name="_Key1" localSheetId="153" hidden="1">'2'!#REF!</definedName>
    <definedName name="_Key1" localSheetId="154" hidden="1">'2'!#REF!</definedName>
    <definedName name="_Key1" localSheetId="155" hidden="1">'2'!#REF!</definedName>
    <definedName name="_Key1" localSheetId="17" hidden="1">'2'!#REF!</definedName>
    <definedName name="_Key1" localSheetId="156" hidden="1">'2'!#REF!</definedName>
    <definedName name="_Key1" localSheetId="157" hidden="1">'2'!#REF!</definedName>
    <definedName name="_Key1" localSheetId="158" hidden="1">'2'!#REF!</definedName>
    <definedName name="_Key1" localSheetId="159" hidden="1">'2'!#REF!</definedName>
    <definedName name="_Key1" localSheetId="160" hidden="1">'2'!#REF!</definedName>
    <definedName name="_Key1" localSheetId="162" hidden="1">[1]C2!#REF!</definedName>
    <definedName name="_Key1" localSheetId="163" hidden="1">'2'!#REF!</definedName>
    <definedName name="_Key1" localSheetId="164" hidden="1">[1]C2!#REF!</definedName>
    <definedName name="_Key1" localSheetId="165" hidden="1">[1]C2!#REF!</definedName>
    <definedName name="_Key1" localSheetId="167" hidden="1">[1]C2!#REF!</definedName>
    <definedName name="_Key1" localSheetId="18" hidden="1">'2'!#REF!</definedName>
    <definedName name="_Key1" localSheetId="168" hidden="1">[1]C2!#REF!</definedName>
    <definedName name="_Key1" localSheetId="170" hidden="1">'2'!#REF!</definedName>
    <definedName name="_Key1" localSheetId="171" hidden="1">[1]C2!#REF!</definedName>
    <definedName name="_Key1" localSheetId="172" hidden="1">[1]C2!#REF!</definedName>
    <definedName name="_Key1" localSheetId="174" hidden="1">'2'!#REF!</definedName>
    <definedName name="_Key1" localSheetId="175" hidden="1">[1]C2!#REF!</definedName>
    <definedName name="_Key1" localSheetId="176" hidden="1">[1]C2!#REF!</definedName>
    <definedName name="_Key1" localSheetId="179" hidden="1">[1]C2!#REF!</definedName>
    <definedName name="_Key1" localSheetId="180" hidden="1">'2'!#REF!</definedName>
    <definedName name="_Key1" localSheetId="19" hidden="1">'2'!#REF!</definedName>
    <definedName name="_Key1" localSheetId="181" hidden="1">'2'!#REF!</definedName>
    <definedName name="_Key1" localSheetId="182" hidden="1">'2'!#REF!</definedName>
    <definedName name="_Key1" localSheetId="183" hidden="1">'2'!#REF!</definedName>
    <definedName name="_Key1" localSheetId="184" hidden="1">'2'!#REF!</definedName>
    <definedName name="_Key1" localSheetId="185" hidden="1">'2'!#REF!</definedName>
    <definedName name="_Key1" localSheetId="187" hidden="1">'2'!#REF!</definedName>
    <definedName name="_Key1" localSheetId="188" hidden="1">'2'!#REF!</definedName>
    <definedName name="_Key1" localSheetId="189" hidden="1">'2'!#REF!</definedName>
    <definedName name="_Key1" localSheetId="190" hidden="1">'2'!#REF!</definedName>
    <definedName name="_Key1" localSheetId="191" hidden="1">'2'!#REF!</definedName>
    <definedName name="_Key1" localSheetId="21" hidden="1">[1]C2!#REF!</definedName>
    <definedName name="_Key1" localSheetId="192" hidden="1">'2'!#REF!</definedName>
    <definedName name="_Key1" localSheetId="194" hidden="1">'161'!#REF!</definedName>
    <definedName name="_Key1" localSheetId="195" hidden="1">[1]C2!#REF!</definedName>
    <definedName name="_Key1" localSheetId="196" hidden="1">[1]C2!#REF!</definedName>
    <definedName name="_Key1" localSheetId="197" hidden="1">[1]C2!#REF!</definedName>
    <definedName name="_Key1" localSheetId="198" hidden="1">[1]C2!#REF!</definedName>
    <definedName name="_Key1" localSheetId="22" hidden="1">[1]C2!#REF!</definedName>
    <definedName name="_Key1" localSheetId="23" hidden="1">[1]C2!#REF!</definedName>
    <definedName name="_Key1" localSheetId="24" hidden="1">[1]C2!#REF!</definedName>
    <definedName name="_Key1" localSheetId="25" hidden="1">[1]C2!#REF!</definedName>
    <definedName name="_Key1" localSheetId="26" hidden="1">[1]C2!#REF!</definedName>
    <definedName name="_Key1" localSheetId="27" hidden="1">[1]C2!#REF!</definedName>
    <definedName name="_Key1" localSheetId="28" hidden="1">[1]C2!#REF!</definedName>
    <definedName name="_Key1" localSheetId="29" hidden="1">[1]C2!#REF!</definedName>
    <definedName name="_Key1" localSheetId="31" hidden="1">[1]C2!#REF!</definedName>
    <definedName name="_Key1" localSheetId="32" hidden="1">[1]C2!#REF!</definedName>
    <definedName name="_Key1" localSheetId="33" hidden="1">[1]C2!#REF!</definedName>
    <definedName name="_Key1" localSheetId="34" hidden="1">[1]C2!#REF!</definedName>
    <definedName name="_Key1" localSheetId="35" hidden="1">[1]C2!#REF!</definedName>
    <definedName name="_Key1" localSheetId="6" hidden="1">'3'!#REF!</definedName>
    <definedName name="_Key1" localSheetId="36" hidden="1">[1]C2!#REF!</definedName>
    <definedName name="_Key1" localSheetId="37" hidden="1">[1]C2!#REF!</definedName>
    <definedName name="_Key1" localSheetId="38" hidden="1">[1]C2!#REF!</definedName>
    <definedName name="_Key1" localSheetId="39" hidden="1">[1]C2!#REF!</definedName>
    <definedName name="_Key1" localSheetId="42" hidden="1">'2'!#REF!</definedName>
    <definedName name="_Key1" localSheetId="44" hidden="1">[1]C2!#REF!</definedName>
    <definedName name="_Key1" localSheetId="45" hidden="1">[1]C2!#REF!</definedName>
    <definedName name="_Key1" localSheetId="46" hidden="1">[1]C2!#REF!</definedName>
    <definedName name="_Key1" localSheetId="47" hidden="1">[1]C2!#REF!</definedName>
    <definedName name="_Key1" localSheetId="7" hidden="1">'4'!#REF!</definedName>
    <definedName name="_Key1" localSheetId="48" hidden="1">[1]C2!#REF!</definedName>
    <definedName name="_Key1" localSheetId="49" hidden="1">[1]C2!#REF!</definedName>
    <definedName name="_Key1" localSheetId="50" hidden="1">[1]C2!#REF!</definedName>
    <definedName name="_Key1" localSheetId="51" hidden="1">[1]C2!#REF!</definedName>
    <definedName name="_Key1" localSheetId="52" hidden="1">[1]C2!#REF!</definedName>
    <definedName name="_Key1" localSheetId="54" hidden="1">[1]C2!#REF!</definedName>
    <definedName name="_Key1" localSheetId="55" hidden="1">[1]C2!#REF!</definedName>
    <definedName name="_Key1" localSheetId="56" hidden="1">[1]C2!#REF!</definedName>
    <definedName name="_Key1" localSheetId="57" hidden="1">[1]C2!#REF!</definedName>
    <definedName name="_Key1" localSheetId="58" hidden="1">[1]C2!#REF!</definedName>
    <definedName name="_Key1" localSheetId="8" hidden="1">'5'!#REF!</definedName>
    <definedName name="_Key1" localSheetId="59" hidden="1">[1]C2!#REF!</definedName>
    <definedName name="_Key1" localSheetId="60" hidden="1">[1]C2!#REF!</definedName>
    <definedName name="_Key1" localSheetId="61" hidden="1">[1]C2!#REF!</definedName>
    <definedName name="_Key1" localSheetId="62" hidden="1">[1]C2!#REF!</definedName>
    <definedName name="_Key1" localSheetId="64" hidden="1">[1]C2!#REF!</definedName>
    <definedName name="_Key1" localSheetId="65" hidden="1">'2'!#REF!</definedName>
    <definedName name="_Key1" localSheetId="66" hidden="1">'2'!#REF!</definedName>
    <definedName name="_Key1" localSheetId="67" hidden="1">'2'!#REF!</definedName>
    <definedName name="_Key1" localSheetId="68" hidden="1">'2'!#REF!</definedName>
    <definedName name="_Key1" localSheetId="69" hidden="1">[1]C2!#REF!</definedName>
    <definedName name="_Key1" localSheetId="70" hidden="1">[1]C2!#REF!</definedName>
    <definedName name="_Key1" localSheetId="71" hidden="1">[1]C2!#REF!</definedName>
    <definedName name="_Key1" localSheetId="9" hidden="1">'6'!#REF!</definedName>
    <definedName name="_Key1" localSheetId="72" hidden="1">[1]C2!#REF!</definedName>
    <definedName name="_Key1" localSheetId="73" hidden="1">[1]C2!#REF!</definedName>
    <definedName name="_Key1" localSheetId="74" hidden="1">[1]C2!#REF!</definedName>
    <definedName name="_Key1" localSheetId="75" hidden="1">[1]C2!#REF!</definedName>
    <definedName name="_Key1" localSheetId="77" hidden="1">[1]C2!#REF!</definedName>
    <definedName name="_Key1" localSheetId="78" hidden="1">[1]C2!#REF!</definedName>
    <definedName name="_Key1" localSheetId="79" hidden="1">[1]C2!#REF!</definedName>
    <definedName name="_Key1" localSheetId="80" hidden="1">[1]C2!#REF!</definedName>
    <definedName name="_Key1" localSheetId="81" hidden="1">[1]C2!#REF!</definedName>
    <definedName name="_Key1" localSheetId="82" hidden="1">[1]C2!#REF!</definedName>
    <definedName name="_Key1" localSheetId="10" hidden="1">'7'!#REF!</definedName>
    <definedName name="_Key1" localSheetId="84" hidden="1">[1]C2!#REF!</definedName>
    <definedName name="_Key1" localSheetId="85" hidden="1">'2'!#REF!</definedName>
    <definedName name="_Key1" localSheetId="86" hidden="1">'2'!#REF!</definedName>
    <definedName name="_Key1" localSheetId="87" hidden="1">[1]C2!#REF!</definedName>
    <definedName name="_Key1" localSheetId="88" hidden="1">[1]C2!#REF!</definedName>
    <definedName name="_Key1" localSheetId="89" hidden="1">[1]C2!#REF!</definedName>
    <definedName name="_Key1" localSheetId="90" hidden="1">[1]C2!#REF!</definedName>
    <definedName name="_Key1" localSheetId="91" hidden="1">[1]C2!#REF!</definedName>
    <definedName name="_Key1" localSheetId="93" hidden="1">[1]C2!#REF!</definedName>
    <definedName name="_Key1" localSheetId="94" hidden="1">[1]C2!#REF!</definedName>
    <definedName name="_Key1" localSheetId="95" hidden="1">[1]C2!#REF!</definedName>
    <definedName name="_Key1" localSheetId="11" hidden="1">'8'!#REF!</definedName>
    <definedName name="_Key1" localSheetId="96" hidden="1">[1]C2!#REF!</definedName>
    <definedName name="_Key1" localSheetId="97" hidden="1">[1]C2!#REF!</definedName>
    <definedName name="_Key1" localSheetId="98" hidden="1">[1]C2!#REF!</definedName>
    <definedName name="_Key1" localSheetId="99" hidden="1">[1]C2!#REF!</definedName>
    <definedName name="_Key1" localSheetId="100" hidden="1">[1]C2!#REF!</definedName>
    <definedName name="_Key1" localSheetId="101" hidden="1">[1]C2!#REF!</definedName>
    <definedName name="_Key1" localSheetId="103" hidden="1">[1]C2!#REF!</definedName>
    <definedName name="_Key1" localSheetId="104" hidden="1">[1]C2!#REF!</definedName>
    <definedName name="_Key1" localSheetId="106" hidden="1">[1]C2!#REF!</definedName>
    <definedName name="_Key1" localSheetId="107" hidden="1">[1]C2!#REF!</definedName>
    <definedName name="_Key1" localSheetId="12" hidden="1">'9'!#REF!</definedName>
    <definedName name="_Key1" localSheetId="108" hidden="1">[1]C2!#REF!</definedName>
    <definedName name="_Key1" localSheetId="109" hidden="1">[1]C2!#REF!</definedName>
    <definedName name="_Key1" localSheetId="110" hidden="1">[1]C2!#REF!</definedName>
    <definedName name="_Key1" localSheetId="111" hidden="1">[1]C2!#REF!</definedName>
    <definedName name="_Key1" localSheetId="112" hidden="1">[1]C2!#REF!</definedName>
    <definedName name="_Key1" localSheetId="113" hidden="1">[1]C2!#REF!</definedName>
    <definedName name="_Key1" localSheetId="114" hidden="1">[1]C2!#REF!</definedName>
    <definedName name="_Key1" localSheetId="116" hidden="1">'2'!#REF!</definedName>
    <definedName name="_Key1" localSheetId="118" hidden="1">[1]C2!#REF!</definedName>
    <definedName name="_Key1" localSheetId="53" hidden="1">'2'!#REF!</definedName>
    <definedName name="_Key1" localSheetId="76" hidden="1">'2'!#REF!</definedName>
    <definedName name="_Key1" localSheetId="173" hidden="1">'2'!#REF!</definedName>
    <definedName name="_Key1" localSheetId="92" hidden="1">'2'!#REF!</definedName>
    <definedName name="_Key1" localSheetId="115" hidden="1">'2'!#REF!</definedName>
    <definedName name="_Key1" localSheetId="102" hidden="1">'2'!#REF!</definedName>
    <definedName name="_Key1" localSheetId="134" hidden="1">'2'!#REF!</definedName>
    <definedName name="_Key1" localSheetId="120" hidden="1">'2'!#REF!</definedName>
    <definedName name="_Key1" localSheetId="43" hidden="1">'2'!#REF!</definedName>
    <definedName name="_Key1" localSheetId="142" hidden="1">'2'!#REF!</definedName>
    <definedName name="_Key1" localSheetId="1" hidden="1">'2'!#REF!</definedName>
    <definedName name="_Key1" localSheetId="105" hidden="1">'2'!#REF!</definedName>
    <definedName name="_Key1" localSheetId="40" hidden="1">'2'!#REF!</definedName>
    <definedName name="_Key1" localSheetId="161" hidden="1">'2'!#REF!</definedName>
    <definedName name="_Key1" localSheetId="2" hidden="1">'2'!#REF!</definedName>
    <definedName name="_Key1" localSheetId="30" hidden="1">'2'!#REF!</definedName>
    <definedName name="_Key1" localSheetId="177" hidden="1">'2'!#REF!</definedName>
    <definedName name="_Key1" localSheetId="125" hidden="1">'2'!#REF!</definedName>
    <definedName name="_Key1" localSheetId="166" hidden="1">'2'!#REF!</definedName>
    <definedName name="_Key1" localSheetId="20" hidden="1">'2'!#REF!</definedName>
    <definedName name="_Key1" localSheetId="147" hidden="1">'2'!#REF!</definedName>
    <definedName name="_Key1" localSheetId="169" hidden="1">'2'!#REF!</definedName>
    <definedName name="_Key1" localSheetId="13" hidden="1">'2'!#REF!</definedName>
    <definedName name="_Key1" localSheetId="193" hidden="1">'2'!#REF!</definedName>
    <definedName name="_Key1" localSheetId="3" hidden="1">'2'!#REF!</definedName>
    <definedName name="_Key1" localSheetId="151" hidden="1">'2'!#REF!</definedName>
    <definedName name="_Key1" localSheetId="63" hidden="1">'2'!#REF!</definedName>
    <definedName name="_Key1" localSheetId="83" hidden="1">'2'!#REF!</definedName>
    <definedName name="_Key1" localSheetId="186" hidden="1">'2'!#REF!</definedName>
    <definedName name="_Key1" hidden="1">'2'!#REF!</definedName>
    <definedName name="_Order1" hidden="1">255</definedName>
    <definedName name="_Regression_Int" localSheetId="14" hidden="1">1</definedName>
    <definedName name="_Regression_Int" localSheetId="15" hidden="1">1</definedName>
    <definedName name="_Regression_Int" localSheetId="163" hidden="1">1</definedName>
    <definedName name="_Regression_Int" localSheetId="170" hidden="1">1</definedName>
    <definedName name="_Regression_Int" localSheetId="174" hidden="1">1</definedName>
    <definedName name="_Regression_Int" localSheetId="187" hidden="1">1</definedName>
    <definedName name="_Regression_Int" localSheetId="19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A_impresión_IM" localSheetId="14">'10'!$A$1:$P$44</definedName>
    <definedName name="A_impresión_IM" localSheetId="15">'11'!$A$1:$P$32</definedName>
    <definedName name="A_impresión_IM" localSheetId="163">'136'!$A$1:$P$41</definedName>
    <definedName name="A_impresión_IM" localSheetId="170">'141'!$A$1:$P$37</definedName>
    <definedName name="A_impresión_IM" localSheetId="174">'144'!$A$1:$P$37</definedName>
    <definedName name="A_impresión_IM" localSheetId="187">'155'!$A$1:$L$35</definedName>
    <definedName name="A_impresión_IM" localSheetId="194">'161'!$A$1:$B$42</definedName>
    <definedName name="A_impresión_IM" localSheetId="5">'2'!$A$1:$A$61</definedName>
    <definedName name="A_impresión_IM" localSheetId="6">'3'!$A$1:$A$61</definedName>
    <definedName name="A_impresión_IM" localSheetId="7">'4'!$A$1:$A$60</definedName>
    <definedName name="A_impresión_IM" localSheetId="8">'5'!$A$1:$A$59</definedName>
    <definedName name="A_impresión_IM" localSheetId="9">'6'!$A$1:$A$41</definedName>
    <definedName name="A_impresión_IM" localSheetId="10">'7'!$A$1:$A$41</definedName>
    <definedName name="A_impresión_IM" localSheetId="11">'8'!$A$1:$A$28</definedName>
    <definedName name="A_impresión_IM" localSheetId="12">'9'!$A$1:$A$20</definedName>
    <definedName name="_xlnm.Print_Area" localSheetId="4">'1'!$A$1:$K$47</definedName>
    <definedName name="_xlnm.Print_Area" localSheetId="14">'10'!$A$1:$P$46</definedName>
    <definedName name="_xlnm.Print_Area" localSheetId="119">'100'!$A$1:$L$26</definedName>
    <definedName name="_xlnm.Print_Area" localSheetId="121">'101'!$A$1:$X$21</definedName>
    <definedName name="_xlnm.Print_Area" localSheetId="122">'102'!$A$1:$X$27</definedName>
    <definedName name="_xlnm.Print_Area" localSheetId="123">'103'!$A$1:$X$28</definedName>
    <definedName name="_xlnm.Print_Area" localSheetId="124">'104'!$A$1:$L$24</definedName>
    <definedName name="_xlnm.Print_Area" localSheetId="126">'105'!$A$1:$T$21</definedName>
    <definedName name="_xlnm.Print_Area" localSheetId="127">'106'!$A$1:$T$22</definedName>
    <definedName name="_xlnm.Print_Area" localSheetId="128">'107'!$A$1:$D$19</definedName>
    <definedName name="_xlnm.Print_Area" localSheetId="129">'108'!$A$1:$T$21</definedName>
    <definedName name="_xlnm.Print_Area" localSheetId="130">'109'!$A$1:$T$31</definedName>
    <definedName name="_xlnm.Print_Area" localSheetId="131">'109.1-116.1'!$A$1:$L$32</definedName>
    <definedName name="_xlnm.Print_Area" localSheetId="15">'11'!$A$1:$P$34</definedName>
    <definedName name="_xlnm.Print_Area" localSheetId="132">'110'!$A$1:$P$35</definedName>
    <definedName name="_xlnm.Print_Area" localSheetId="133">'111'!$A$1:$P$24</definedName>
    <definedName name="_xlnm.Print_Area" localSheetId="135">'112'!$A$1:$P$21</definedName>
    <definedName name="_xlnm.Print_Area" localSheetId="136">'113'!$A$1:$T$23</definedName>
    <definedName name="_xlnm.Print_Area" localSheetId="137">'114'!$A$1:$D$19</definedName>
    <definedName name="_xlnm.Print_Area" localSheetId="138">'115'!$A$1:$T$34</definedName>
    <definedName name="_xlnm.Print_Area" localSheetId="139">'116'!$A$1:$P$31</definedName>
    <definedName name="_xlnm.Print_Area" localSheetId="140">'117'!$A$1:$P$49</definedName>
    <definedName name="_xlnm.Print_Area" localSheetId="141">'118'!$A$1:$P$31</definedName>
    <definedName name="_xlnm.Print_Area" localSheetId="143">'119'!$A$1:$X$21</definedName>
    <definedName name="_xlnm.Print_Area" localSheetId="16">'12'!$A$1:$K$41</definedName>
    <definedName name="_xlnm.Print_Area" localSheetId="144">'120'!$A$1:$X$22</definedName>
    <definedName name="_xlnm.Print_Area" localSheetId="145">'121'!$A$1:$X$25</definedName>
    <definedName name="_xlnm.Print_Area" localSheetId="146">'122'!$A$1:$L$29</definedName>
    <definedName name="_xlnm.Print_Area" localSheetId="148">'123'!$B$1:$Q$22</definedName>
    <definedName name="_xlnm.Print_Area" localSheetId="149">'124'!$A$1:$P$38</definedName>
    <definedName name="_xlnm.Print_Area" localSheetId="150">'125'!$A$1:$P$32</definedName>
    <definedName name="_xlnm.Print_Area" localSheetId="152">'126'!$A$1:$K$53</definedName>
    <definedName name="_xlnm.Print_Area" localSheetId="153">'127'!$A$1:$R$54</definedName>
    <definedName name="_xlnm.Print_Area" localSheetId="154">'128'!$A$1:$K$53</definedName>
    <definedName name="_xlnm.Print_Area" localSheetId="155">'129'!$A$1:$R$54</definedName>
    <definedName name="_xlnm.Print_Area" localSheetId="17">'13'!$A$1:$K$41</definedName>
    <definedName name="_xlnm.Print_Area" localSheetId="156">'130'!$A$1:$X$23</definedName>
    <definedName name="_xlnm.Print_Area" localSheetId="157">'131'!$A$1:$X$23</definedName>
    <definedName name="_xlnm.Print_Area" localSheetId="158">'132'!$A$1:$X$23</definedName>
    <definedName name="_xlnm.Print_Area" localSheetId="159">'133'!$A$1:$K$32</definedName>
    <definedName name="_xlnm.Print_Area" localSheetId="160">'134'!$A$1:$V$42</definedName>
    <definedName name="_xlnm.Print_Area" localSheetId="162">'135'!$A$1:$L$38</definedName>
    <definedName name="_xlnm.Print_Area" localSheetId="163">'136'!$A$1:$P$39</definedName>
    <definedName name="_xlnm.Print_Area" localSheetId="164">'137'!$A$1:$M$41</definedName>
    <definedName name="_xlnm.Print_Area" localSheetId="165">'138'!$A$1:$M$39</definedName>
    <definedName name="_xlnm.Print_Area" localSheetId="167">'139'!$A$1:$M$39</definedName>
    <definedName name="_xlnm.Print_Area" localSheetId="18">'14'!$A$1:$I$38</definedName>
    <definedName name="_xlnm.Print_Area" localSheetId="168">'140'!$A$1:$M$40</definedName>
    <definedName name="_xlnm.Print_Area" localSheetId="170">'141'!$A$1:$P$41</definedName>
    <definedName name="_xlnm.Print_Area" localSheetId="171">'142'!$A$1:$L$44</definedName>
    <definedName name="_xlnm.Print_Area" localSheetId="172">'143'!$A$1:$L$39</definedName>
    <definedName name="_xlnm.Print_Area" localSheetId="174">'144'!$A$1:$P$42</definedName>
    <definedName name="_xlnm.Print_Area" localSheetId="175">'145'!$A$1:$I$24</definedName>
    <definedName name="_xlnm.Print_Area" localSheetId="176">'146'!$A$1:$I$39</definedName>
    <definedName name="_xlnm.Print_Area" localSheetId="178">'147'!$A$1:$I$24</definedName>
    <definedName name="_xlnm.Print_Area" localSheetId="179">'148'!$A$1:$I$23</definedName>
    <definedName name="_xlnm.Print_Area" localSheetId="180">'149'!$A$1:$P$34</definedName>
    <definedName name="_xlnm.Print_Area" localSheetId="19">'15'!$A$1:$I$28</definedName>
    <definedName name="_xlnm.Print_Area" localSheetId="181">'150'!$A$1:$P$34</definedName>
    <definedName name="_xlnm.Print_Area" localSheetId="182">'151'!$A$1:$K$41</definedName>
    <definedName name="_xlnm.Print_Area" localSheetId="183">'152'!$A$1:$K$41</definedName>
    <definedName name="_xlnm.Print_Area" localSheetId="184">'153'!$A$1:$J$38</definedName>
    <definedName name="_xlnm.Print_Area" localSheetId="185">'154'!$A$1:$J$29</definedName>
    <definedName name="_xlnm.Print_Area" localSheetId="187">'155'!$A$1:$L$36</definedName>
    <definedName name="_xlnm.Print_Area" localSheetId="188">'156'!$A$1:$H$48</definedName>
    <definedName name="_xlnm.Print_Area" localSheetId="189">'157'!$A$1:$H$49</definedName>
    <definedName name="_xlnm.Print_Area" localSheetId="190">'158'!$A$1:$H$49</definedName>
    <definedName name="_xlnm.Print_Area" localSheetId="191">'159'!$A$1:$H$49</definedName>
    <definedName name="_xlnm.Print_Area" localSheetId="21">'16'!$A$1:$X$23</definedName>
    <definedName name="_xlnm.Print_Area" localSheetId="192">'160'!$A$1:$H$49</definedName>
    <definedName name="_xlnm.Print_Area" localSheetId="194">'161'!$A$1:$M$42</definedName>
    <definedName name="_xlnm.Print_Area" localSheetId="195">'162'!$A$1:$G$39</definedName>
    <definedName name="_xlnm.Print_Area" localSheetId="196">'163'!$A$1:$H$38</definedName>
    <definedName name="_xlnm.Print_Area" localSheetId="197">'164'!$A$1:$H$38</definedName>
    <definedName name="_xlnm.Print_Area" localSheetId="198">'165'!$A$1:$H$25</definedName>
    <definedName name="_xlnm.Print_Area" localSheetId="22">'17'!$A$1:$X$39</definedName>
    <definedName name="_xlnm.Print_Area" localSheetId="23">'18'!$A$1:$L$38</definedName>
    <definedName name="_xlnm.Print_Area" localSheetId="24">'19'!$A$1:$X$36</definedName>
    <definedName name="_xlnm.Print_Area" localSheetId="5">'2'!$A$1:$K$61</definedName>
    <definedName name="_xlnm.Print_Area" localSheetId="25">'20'!$A$1:$P$25</definedName>
    <definedName name="_xlnm.Print_Area" localSheetId="26">'21'!$A$1:$X$36</definedName>
    <definedName name="_xlnm.Print_Area" localSheetId="27">'22'!$A$1:$X$21</definedName>
    <definedName name="_xlnm.Print_Area" localSheetId="28">'23'!$A$1:$L$15</definedName>
    <definedName name="_xlnm.Print_Area" localSheetId="29">'24'!$A$1:$X$19</definedName>
    <definedName name="_xlnm.Print_Area" localSheetId="31">'25'!$A$1:$AB$22</definedName>
    <definedName name="_xlnm.Print_Area" localSheetId="32">'26'!$A$1:$AB$38</definedName>
    <definedName name="_xlnm.Print_Area" localSheetId="33">'27'!$A$1:$AB$38</definedName>
    <definedName name="_xlnm.Print_Area" localSheetId="34">'28'!$A$1:$AB$35</definedName>
    <definedName name="_xlnm.Print_Area" localSheetId="35">'29'!$A$1:$AB$23</definedName>
    <definedName name="_xlnm.Print_Area" localSheetId="6">'3'!$A$1:$K$61</definedName>
    <definedName name="_xlnm.Print_Area" localSheetId="36">'30'!$A$1:$AB$35</definedName>
    <definedName name="_xlnm.Print_Area" localSheetId="37">'31'!$A$1:$AB$37</definedName>
    <definedName name="_xlnm.Print_Area" localSheetId="38">'32'!$A$1:$AB$37</definedName>
    <definedName name="_xlnm.Print_Area" localSheetId="39">'33'!$A$1:$AB$27</definedName>
    <definedName name="_xlnm.Print_Area" localSheetId="41">'34'!$A$1:$T$14</definedName>
    <definedName name="_xlnm.Print_Area" localSheetId="42">'35'!$A$1:$T$28</definedName>
    <definedName name="_xlnm.Print_Area" localSheetId="44">'36'!$A$1:$AB$22</definedName>
    <definedName name="_xlnm.Print_Area" localSheetId="45">'37'!$A$1:$AB$38</definedName>
    <definedName name="_xlnm.Print_Area" localSheetId="46">'38'!$A$1:$AB$38</definedName>
    <definedName name="_xlnm.Print_Area" localSheetId="47">'39'!$A$1:$AB$35</definedName>
    <definedName name="_xlnm.Print_Area" localSheetId="7">'4'!$A$1:$K$61</definedName>
    <definedName name="_xlnm.Print_Area" localSheetId="48">'40'!$A$1:$AB$33</definedName>
    <definedName name="_xlnm.Print_Area" localSheetId="49">'41'!$A$1:$AB$35</definedName>
    <definedName name="_xlnm.Print_Area" localSheetId="50">'42'!$A$1:$AB$33</definedName>
    <definedName name="_xlnm.Print_Area" localSheetId="51">'43'!$A$1:$AB$31</definedName>
    <definedName name="_xlnm.Print_Area" localSheetId="52">'44'!$A$1:$AB$31</definedName>
    <definedName name="_xlnm.Print_Area" localSheetId="54">'45'!$A$1:$AB$23</definedName>
    <definedName name="_xlnm.Print_Area" localSheetId="55">'46'!$A$1:$AB$39</definedName>
    <definedName name="_xlnm.Print_Area" localSheetId="56">'47'!$A$1:$AB$39</definedName>
    <definedName name="_xlnm.Print_Area" localSheetId="57">'48'!$A$1:$AB$36</definedName>
    <definedName name="_xlnm.Print_Area" localSheetId="58">'49'!$A$1:$X$24</definedName>
    <definedName name="_xlnm.Print_Area" localSheetId="8">'5'!$A$1:$K$61</definedName>
    <definedName name="_xlnm.Print_Area" localSheetId="59">'50'!$A$1:$AB$36</definedName>
    <definedName name="_xlnm.Print_Area" localSheetId="60">'51'!$A$1:$AB$34</definedName>
    <definedName name="_xlnm.Print_Area" localSheetId="61">'52'!$A$1:$AB$31</definedName>
    <definedName name="_xlnm.Print_Area" localSheetId="62">'53'!$A$1:$AB$31</definedName>
    <definedName name="_xlnm.Print_Area" localSheetId="64">'54'!$A$1:$AB$22</definedName>
    <definedName name="_xlnm.Print_Area" localSheetId="65">'55_1'!$A$1:$P$46</definedName>
    <definedName name="_xlnm.Print_Area" localSheetId="66">'55_2'!$A$1:$P$47</definedName>
    <definedName name="_xlnm.Print_Area" localSheetId="67">'56_1'!$A$1:$P$46</definedName>
    <definedName name="_xlnm.Print_Area" localSheetId="68">'56_2'!$A$1:$P$47</definedName>
    <definedName name="_xlnm.Print_Area" localSheetId="69">'57'!$A$1:$AB$38</definedName>
    <definedName name="_xlnm.Print_Area" localSheetId="70">'58'!$A$1:$AB$38</definedName>
    <definedName name="_xlnm.Print_Area" localSheetId="71">'59'!$A$1:$AB$20</definedName>
    <definedName name="_xlnm.Print_Area" localSheetId="9">'6'!$A$1:$K$41</definedName>
    <definedName name="_xlnm.Print_Area" localSheetId="72">'60'!$A$1:$AB$35</definedName>
    <definedName name="_xlnm.Print_Area" localSheetId="73">'61'!$A$1:$AB$32</definedName>
    <definedName name="_xlnm.Print_Area" localSheetId="74">'62'!$A$1:$AB$32</definedName>
    <definedName name="_xlnm.Print_Area" localSheetId="75">'63'!$A$1:$AB$21</definedName>
    <definedName name="_xlnm.Print_Area" localSheetId="77">'64'!$A$1:$X$19</definedName>
    <definedName name="_xlnm.Print_Area" localSheetId="78">'65'!$A$1:$X$33</definedName>
    <definedName name="_xlnm.Print_Area" localSheetId="79">'66'!$A$1:$X$33</definedName>
    <definedName name="_xlnm.Print_Area" localSheetId="80">'67'!$A$1:$X$33</definedName>
    <definedName name="_xlnm.Print_Area" localSheetId="81">'68'!$A$1:$X$31</definedName>
    <definedName name="_xlnm.Print_Area" localSheetId="82">'69'!$A$1:$X$31</definedName>
    <definedName name="_xlnm.Print_Area" localSheetId="10">'7'!$A$1:$K$41</definedName>
    <definedName name="_xlnm.Print_Area" localSheetId="84">'70'!$A$1:$P$19</definedName>
    <definedName name="_xlnm.Print_Area" localSheetId="85">'71_1'!$A$1:$P$46</definedName>
    <definedName name="_xlnm.Print_Area" localSheetId="86">'71_2'!$A$1:$P$47</definedName>
    <definedName name="_xlnm.Print_Area" localSheetId="87">'72'!$A$1:$P$37</definedName>
    <definedName name="_xlnm.Print_Area" localSheetId="88">'73'!$A$1:$P$37</definedName>
    <definedName name="_xlnm.Print_Area" localSheetId="89">'74'!$A$1:$P$35</definedName>
    <definedName name="_xlnm.Print_Area" localSheetId="90">'75'!$A$1:$P$28</definedName>
    <definedName name="_xlnm.Print_Area" localSheetId="91">'76'!$A$1:$P$28</definedName>
    <definedName name="_xlnm.Print_Area" localSheetId="93">'77'!$A$1:$AN$23</definedName>
    <definedName name="_xlnm.Print_Area" localSheetId="94">'78'!$A$1:$T$25</definedName>
    <definedName name="_xlnm.Print_Area" localSheetId="95">'79'!$A$1:$AN$39</definedName>
    <definedName name="_xlnm.Print_Area" localSheetId="11">'8'!$A$1:$K$28</definedName>
    <definedName name="_xlnm.Print_Area" localSheetId="96">'80'!$B$1:$U$30</definedName>
    <definedName name="_xlnm.Print_Area" localSheetId="97">'81'!$B$1:$Q$29</definedName>
    <definedName name="_xlnm.Print_Area" localSheetId="98">'82'!$B$1:$Y$30</definedName>
    <definedName name="_xlnm.Print_Area" localSheetId="99">'83'!$A$1:$AN$44</definedName>
    <definedName name="_xlnm.Print_Area" localSheetId="100">'84'!$A$1:$AN$44</definedName>
    <definedName name="_xlnm.Print_Area" localSheetId="101">'85'!#REF!</definedName>
    <definedName name="_xlnm.Print_Area" localSheetId="103">'86'!$B$1:$M$29</definedName>
    <definedName name="_xlnm.Print_Area" localSheetId="104">'87'!$A$1:$H$27</definedName>
    <definedName name="_xlnm.Print_Area" localSheetId="106">'88'!$B$1:$AC$24</definedName>
    <definedName name="_xlnm.Print_Area" localSheetId="107">'89'!$B$1:$AC$43</definedName>
    <definedName name="_xlnm.Print_Area" localSheetId="12">'9'!$A$1:$K$20</definedName>
    <definedName name="_xlnm.Print_Area" localSheetId="108">'90'!$A$1:$P$42</definedName>
    <definedName name="_xlnm.Print_Area" localSheetId="109">'91'!$A$1:$AB$40</definedName>
    <definedName name="_xlnm.Print_Area" localSheetId="110">'92'!$A$1:$AB$41</definedName>
    <definedName name="_xlnm.Print_Area" localSheetId="111">'93'!$A$1:$P$39</definedName>
    <definedName name="_xlnm.Print_Area" localSheetId="112">'94'!$A$1:$AB$37</definedName>
    <definedName name="_xlnm.Print_Area" localSheetId="113">'95'!$A$1:$AB$38</definedName>
    <definedName name="_xlnm.Print_Area" localSheetId="114">'96'!$A$1:$P$36</definedName>
    <definedName name="_xlnm.Print_Area" localSheetId="116">'97'!$A$1:$P$21</definedName>
    <definedName name="_xlnm.Print_Area" localSheetId="117">'98'!$A$1:$P$22</definedName>
    <definedName name="_xlnm.Print_Area" localSheetId="118">'99'!$A$1:$P$20</definedName>
    <definedName name="_xlnm.Print_Area" localSheetId="53">Acad.Diur!$A$1:$H$28</definedName>
    <definedName name="_xlnm.Print_Area" localSheetId="76">Acad.Noct!$A$1:$H$27</definedName>
    <definedName name="_xlnm.Print_Area" localSheetId="173">Asilo!$A$1:$H$25</definedName>
    <definedName name="_xlnm.Print_Area" localSheetId="92">'Atenc-Dir'!$A$1:$H$23</definedName>
    <definedName name="_xlnm.Print_Area" localSheetId="115">Aula_E!$A$1:$H$28</definedName>
    <definedName name="_xlnm.Print_Area" localSheetId="102">CAIPAD!$A$1:$H$19</definedName>
    <definedName name="_xlnm.Print_Area" localSheetId="134">CINDEA!$A$1:$H$28</definedName>
    <definedName name="_xlnm.Print_Area" localSheetId="120">CNV!$A$1:$H$27</definedName>
    <definedName name="_xlnm.Print_Area" localSheetId="43">Colegios!$A$1:$H$29</definedName>
    <definedName name="_xlnm.Print_Area" localSheetId="142">CONED!$A$1:$H$27</definedName>
    <definedName name="_xlnm.Print_Area" localSheetId="1">Contenido!$A$1:$E$213</definedName>
    <definedName name="_xlnm.Print_Area" localSheetId="105">'Discap-Reg'!$A$1:$H$26</definedName>
    <definedName name="_xlnm.Print_Area" localSheetId="40">Esc.Noct!$A$1:$H$33</definedName>
    <definedName name="_xlnm.Print_Area" localSheetId="161">Extranj!$A$1:$H$25</definedName>
    <definedName name="_xlnm.Print_Area" localSheetId="2">Funcionarios!$A$1:$H$27</definedName>
    <definedName name="_xlnm.Print_Area" localSheetId="30">'I-IIC'!$A$1:$H$33</definedName>
    <definedName name="_xlnm.Print_Area" localSheetId="177">Instituc!$A$1:$H$21</definedName>
    <definedName name="_xlnm.Print_Area" localSheetId="125">IPEC!$A$1:$H$25</definedName>
    <definedName name="_xlnm.Print_Area" localSheetId="166">Nicarag!$A$1:$H$24</definedName>
    <definedName name="_xlnm.Print_Area" localSheetId="0">Portada!$A$3:$K$62</definedName>
    <definedName name="_xlnm.Print_Area" localSheetId="20">Preesc!$A$1:$H$33</definedName>
    <definedName name="_xlnm.Print_Area" localSheetId="147">Proyec!$A$1:$H$26</definedName>
    <definedName name="_xlnm.Print_Area" localSheetId="169">Refug!$A$1:$H$19</definedName>
    <definedName name="_xlnm.Print_Area" localSheetId="13">Resumen!$A$1:$H$33</definedName>
    <definedName name="_xlnm.Print_Area" localSheetId="193">Secciones!$A$1:$H$27</definedName>
    <definedName name="_xlnm.Print_Area" localSheetId="3">Serie!$A$1:$H$33</definedName>
    <definedName name="_xlnm.Print_Area" localSheetId="151">Tasas!$A$1:$H$27</definedName>
    <definedName name="_xlnm.Print_Area" localSheetId="63">Tec.Diur!$A$1:$H$23</definedName>
    <definedName name="_xlnm.Print_Area" localSheetId="83">Tec.Noct!$A$1:$H$26</definedName>
    <definedName name="_xlnm.Print_Area" localSheetId="186">Tipo_Dir!$A$1:$H$24</definedName>
    <definedName name="_xlnm.Database" localSheetId="131">#REF!</definedName>
    <definedName name="_xlnm.Database" localSheetId="180">#REF!</definedName>
    <definedName name="_xlnm.Database" localSheetId="181">#REF!</definedName>
    <definedName name="_xlnm.Database" localSheetId="65">'55_1'!$F$7:$BO$7</definedName>
    <definedName name="_xlnm.Database" localSheetId="66">'55_2'!$F$8:$BO$8</definedName>
    <definedName name="_xlnm.Database" localSheetId="67">'56_1'!$F$7:$CH$7</definedName>
    <definedName name="_xlnm.Database" localSheetId="68">'56_2'!$F$9:$CH$9</definedName>
    <definedName name="_xlnm.Database" localSheetId="85">'71_1'!$F$7:$CH$7</definedName>
    <definedName name="_xlnm.Database" localSheetId="86">'71_2'!$F$8:$CH$8</definedName>
    <definedName name="_xlnm.Database">#REF!</definedName>
    <definedName name="_xlnm.Print_Titles" localSheetId="1">Contenido!$1:$1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1" i="129" l="1"/>
  <c r="O61" i="129"/>
  <c r="N61" i="129"/>
  <c r="M61" i="129"/>
  <c r="L61" i="129"/>
  <c r="K61" i="129"/>
  <c r="J61" i="129"/>
  <c r="I61" i="129"/>
  <c r="H61" i="129"/>
  <c r="G61" i="129"/>
  <c r="F61" i="129"/>
  <c r="E61" i="129"/>
  <c r="D61" i="129"/>
  <c r="C61" i="129"/>
  <c r="B61" i="129"/>
  <c r="C50" i="200" l="1"/>
  <c r="D50" i="200"/>
  <c r="E50" i="200"/>
  <c r="F50" i="200"/>
  <c r="G50" i="200"/>
  <c r="C51" i="200"/>
  <c r="D51" i="200"/>
  <c r="E51" i="200"/>
  <c r="F51" i="200"/>
  <c r="G51" i="200"/>
  <c r="C52" i="200"/>
  <c r="D52" i="200"/>
  <c r="E52" i="200"/>
  <c r="F52" i="200"/>
  <c r="G52" i="200"/>
  <c r="C54" i="200"/>
  <c r="D54" i="200"/>
  <c r="E54" i="200"/>
  <c r="F54" i="200"/>
  <c r="G54" i="200"/>
  <c r="B55" i="200"/>
  <c r="B56" i="200"/>
  <c r="B51" i="200" s="1"/>
  <c r="B57" i="200"/>
  <c r="B52" i="200" s="1"/>
  <c r="C59" i="200"/>
  <c r="D59" i="200"/>
  <c r="E59" i="200"/>
  <c r="F59" i="200"/>
  <c r="G59" i="200"/>
  <c r="B60" i="200"/>
  <c r="B61" i="200"/>
  <c r="C47" i="201"/>
  <c r="D47" i="201"/>
  <c r="E47" i="201"/>
  <c r="F47" i="201"/>
  <c r="G47" i="201"/>
  <c r="H47" i="201"/>
  <c r="C48" i="201"/>
  <c r="D48" i="201"/>
  <c r="E48" i="201"/>
  <c r="F48" i="201"/>
  <c r="G48" i="201"/>
  <c r="H48" i="201"/>
  <c r="C49" i="201"/>
  <c r="D49" i="201"/>
  <c r="E49" i="201"/>
  <c r="F49" i="201"/>
  <c r="G49" i="201"/>
  <c r="H49" i="201"/>
  <c r="C51" i="201"/>
  <c r="D51" i="201"/>
  <c r="E51" i="201"/>
  <c r="F51" i="201"/>
  <c r="F46" i="201" s="1"/>
  <c r="G51" i="201"/>
  <c r="G46" i="201" s="1"/>
  <c r="H51" i="201"/>
  <c r="B52" i="201"/>
  <c r="B47" i="201" s="1"/>
  <c r="B53" i="201"/>
  <c r="B51" i="201" s="1"/>
  <c r="B54" i="201"/>
  <c r="B49" i="201" s="1"/>
  <c r="C56" i="201"/>
  <c r="D56" i="201"/>
  <c r="E56" i="201"/>
  <c r="F56" i="201"/>
  <c r="G56" i="201"/>
  <c r="H56" i="201"/>
  <c r="H46" i="201" s="1"/>
  <c r="B57" i="201"/>
  <c r="B58" i="201"/>
  <c r="B56" i="201" s="1"/>
  <c r="E46" i="201" l="1"/>
  <c r="D46" i="201"/>
  <c r="C46" i="201"/>
  <c r="C49" i="200"/>
  <c r="B59" i="200"/>
  <c r="B54" i="200"/>
  <c r="F49" i="200"/>
  <c r="G49" i="200"/>
  <c r="E49" i="200"/>
  <c r="D49" i="200"/>
  <c r="B49" i="200"/>
  <c r="B50" i="200"/>
  <c r="B46" i="201"/>
  <c r="B48" i="201"/>
  <c r="D12" i="58"/>
  <c r="C46" i="202" l="1"/>
  <c r="D46" i="202"/>
  <c r="E46" i="202"/>
  <c r="F46" i="202"/>
  <c r="G46" i="202"/>
  <c r="H46" i="202"/>
  <c r="C47" i="202"/>
  <c r="D47" i="202"/>
  <c r="E47" i="202"/>
  <c r="F47" i="202"/>
  <c r="G47" i="202"/>
  <c r="H47" i="202"/>
  <c r="C48" i="202"/>
  <c r="D48" i="202"/>
  <c r="E48" i="202"/>
  <c r="F48" i="202"/>
  <c r="G48" i="202"/>
  <c r="H48" i="202"/>
  <c r="C49" i="202"/>
  <c r="D49" i="202"/>
  <c r="E49" i="202"/>
  <c r="F49" i="202"/>
  <c r="G49" i="202"/>
  <c r="H49" i="202"/>
  <c r="B58" i="202"/>
  <c r="B57" i="202"/>
  <c r="B47" i="202" s="1"/>
  <c r="B54" i="202"/>
  <c r="B49" i="202" s="1"/>
  <c r="B53" i="202"/>
  <c r="B51" i="202" s="1"/>
  <c r="B52" i="202"/>
  <c r="B56" i="202" l="1"/>
  <c r="B46" i="202" s="1"/>
  <c r="B48" i="202"/>
  <c r="N38" i="199"/>
  <c r="N34" i="199"/>
  <c r="N27" i="199"/>
  <c r="N22" i="199"/>
  <c r="N18" i="199"/>
  <c r="N10" i="199"/>
  <c r="C40" i="203"/>
  <c r="D40" i="203"/>
  <c r="E40" i="203"/>
  <c r="F40" i="203"/>
  <c r="G40" i="203"/>
  <c r="H40" i="203"/>
  <c r="B42" i="203"/>
  <c r="B40" i="203" s="1"/>
  <c r="B43" i="203"/>
  <c r="B44" i="203"/>
  <c r="B45" i="203"/>
  <c r="B46" i="203"/>
  <c r="B41" i="203"/>
  <c r="N33" i="199" l="1"/>
  <c r="N17" i="199"/>
  <c r="N8" i="199" s="1"/>
  <c r="B16" i="133" l="1"/>
  <c r="B17" i="133"/>
  <c r="B18" i="133"/>
  <c r="B19" i="133"/>
  <c r="B20" i="133"/>
  <c r="B21" i="133"/>
  <c r="B22" i="133"/>
  <c r="B23" i="133"/>
  <c r="B24" i="133"/>
  <c r="B25" i="133"/>
  <c r="B26" i="133"/>
  <c r="B27" i="133"/>
  <c r="B28" i="133"/>
  <c r="B29" i="133"/>
  <c r="E8" i="131"/>
  <c r="D8" i="130"/>
  <c r="E8" i="130"/>
  <c r="F8" i="130"/>
  <c r="G8" i="130"/>
  <c r="H8" i="130"/>
  <c r="I8" i="130"/>
  <c r="J8" i="130"/>
  <c r="K8" i="130"/>
  <c r="L8" i="130"/>
  <c r="C8" i="130"/>
  <c r="O10" i="147" l="1"/>
  <c r="P10" i="147"/>
  <c r="Q10" i="147"/>
  <c r="S10" i="147"/>
  <c r="T10" i="147"/>
  <c r="U10" i="147"/>
  <c r="B12" i="244" l="1"/>
  <c r="C12" i="244"/>
  <c r="D12" i="244"/>
  <c r="B13" i="244"/>
  <c r="C13" i="244"/>
  <c r="D13" i="244"/>
  <c r="B14" i="244"/>
  <c r="C14" i="244"/>
  <c r="D14" i="244"/>
  <c r="B15" i="244"/>
  <c r="C15" i="244"/>
  <c r="D15" i="244"/>
  <c r="B16" i="244"/>
  <c r="C16" i="244"/>
  <c r="D16" i="244"/>
  <c r="B17" i="244"/>
  <c r="C17" i="244"/>
  <c r="D17" i="244"/>
  <c r="B18" i="244"/>
  <c r="C18" i="244"/>
  <c r="D18" i="244"/>
  <c r="B19" i="244"/>
  <c r="C19" i="244"/>
  <c r="D19" i="244"/>
  <c r="B20" i="244"/>
  <c r="C20" i="244"/>
  <c r="D20" i="244"/>
  <c r="B21" i="244"/>
  <c r="C21" i="244"/>
  <c r="D21" i="244"/>
  <c r="B22" i="244"/>
  <c r="C22" i="244"/>
  <c r="D22" i="244"/>
  <c r="B23" i="244"/>
  <c r="C23" i="244"/>
  <c r="D23" i="244"/>
  <c r="B24" i="244"/>
  <c r="C24" i="244"/>
  <c r="D24" i="244"/>
  <c r="B25" i="244"/>
  <c r="C25" i="244"/>
  <c r="D25" i="244"/>
  <c r="B26" i="244"/>
  <c r="C26" i="244"/>
  <c r="D26" i="244"/>
  <c r="B27" i="244"/>
  <c r="C27" i="244"/>
  <c r="D27" i="244"/>
  <c r="B28" i="244"/>
  <c r="C28" i="244"/>
  <c r="D28" i="244"/>
  <c r="B29" i="244"/>
  <c r="C29" i="244"/>
  <c r="D29" i="244"/>
  <c r="C11" i="244"/>
  <c r="D11" i="244"/>
  <c r="B11" i="244"/>
  <c r="L10" i="244"/>
  <c r="K10" i="244"/>
  <c r="J10" i="244"/>
  <c r="H10" i="244"/>
  <c r="G10" i="244"/>
  <c r="F10" i="244"/>
  <c r="C10" i="244" l="1"/>
  <c r="B10" i="244"/>
  <c r="D10" i="244"/>
  <c r="B10" i="130"/>
  <c r="B11" i="130"/>
  <c r="B12" i="130"/>
  <c r="B13" i="130"/>
  <c r="B14" i="130"/>
  <c r="B15" i="130"/>
  <c r="B16" i="130"/>
  <c r="B17" i="130"/>
  <c r="B18" i="130"/>
  <c r="B19" i="130"/>
  <c r="B20" i="130"/>
  <c r="B21" i="130"/>
  <c r="B22" i="130"/>
  <c r="B23" i="130"/>
  <c r="B24" i="130"/>
  <c r="B25" i="130"/>
  <c r="B26" i="130"/>
  <c r="B27" i="130"/>
  <c r="B28" i="130"/>
  <c r="B29" i="130"/>
  <c r="B30" i="130"/>
  <c r="B31" i="130"/>
  <c r="B32" i="130"/>
  <c r="B33" i="130"/>
  <c r="B34" i="130"/>
  <c r="B35" i="130"/>
  <c r="B36" i="130"/>
  <c r="B37" i="130"/>
  <c r="B38" i="130"/>
  <c r="P9" i="167" l="1"/>
  <c r="O9" i="167"/>
  <c r="N9" i="167"/>
  <c r="L9" i="167"/>
  <c r="K9" i="167"/>
  <c r="J9" i="167"/>
  <c r="H9" i="167"/>
  <c r="G9" i="167"/>
  <c r="F9" i="167"/>
  <c r="C9" i="167"/>
  <c r="D9" i="167"/>
  <c r="B9" i="167"/>
  <c r="P31" i="166"/>
  <c r="O31" i="166"/>
  <c r="N31" i="166"/>
  <c r="L31" i="166"/>
  <c r="K31" i="166"/>
  <c r="J31" i="166"/>
  <c r="H31" i="166"/>
  <c r="G31" i="166"/>
  <c r="F31" i="166"/>
  <c r="C31" i="166"/>
  <c r="D31" i="166"/>
  <c r="B31" i="166"/>
  <c r="P10" i="166"/>
  <c r="O10" i="166"/>
  <c r="N10" i="166"/>
  <c r="L10" i="166"/>
  <c r="K10" i="166"/>
  <c r="J10" i="166"/>
  <c r="H10" i="166"/>
  <c r="G10" i="166"/>
  <c r="F10" i="166"/>
  <c r="C10" i="166"/>
  <c r="D10" i="166"/>
  <c r="B10" i="166"/>
  <c r="P10" i="164"/>
  <c r="O10" i="164"/>
  <c r="N10" i="164"/>
  <c r="L10" i="164"/>
  <c r="K10" i="164"/>
  <c r="J10" i="164"/>
  <c r="H10" i="164"/>
  <c r="G10" i="164"/>
  <c r="F10" i="164"/>
  <c r="C10" i="164"/>
  <c r="D10" i="164"/>
  <c r="B10" i="164"/>
  <c r="P26" i="159"/>
  <c r="O26" i="159"/>
  <c r="N26" i="159"/>
  <c r="L26" i="159"/>
  <c r="K26" i="159"/>
  <c r="J26" i="159"/>
  <c r="H26" i="159"/>
  <c r="G26" i="159"/>
  <c r="F26" i="159"/>
  <c r="C26" i="159"/>
  <c r="D26" i="159"/>
  <c r="B26" i="159"/>
  <c r="P11" i="159"/>
  <c r="O11" i="159"/>
  <c r="N11" i="159"/>
  <c r="L11" i="159"/>
  <c r="K11" i="159"/>
  <c r="J11" i="159"/>
  <c r="H11" i="159"/>
  <c r="G11" i="159"/>
  <c r="F11" i="159"/>
  <c r="C11" i="159"/>
  <c r="D11" i="159"/>
  <c r="B11" i="159"/>
  <c r="L12" i="158" l="1"/>
  <c r="K12" i="158"/>
  <c r="J12" i="158"/>
  <c r="H12" i="158"/>
  <c r="G12" i="158"/>
  <c r="F12" i="158"/>
  <c r="C12" i="158"/>
  <c r="D12" i="158"/>
  <c r="B12" i="158"/>
  <c r="L19" i="158"/>
  <c r="K19" i="158"/>
  <c r="J19" i="158"/>
  <c r="H19" i="158"/>
  <c r="G19" i="158"/>
  <c r="F19" i="158"/>
  <c r="D19" i="158"/>
  <c r="C19" i="158"/>
  <c r="B19" i="158"/>
  <c r="L10" i="157" l="1"/>
  <c r="K10" i="157"/>
  <c r="J10" i="157"/>
  <c r="H10" i="157"/>
  <c r="G10" i="157"/>
  <c r="F10" i="157"/>
  <c r="C10" i="157"/>
  <c r="D10" i="157"/>
  <c r="B10" i="157"/>
  <c r="B11" i="143"/>
  <c r="C11" i="143"/>
  <c r="D11" i="143"/>
  <c r="B12" i="143"/>
  <c r="C12" i="143"/>
  <c r="D12" i="143"/>
  <c r="B13" i="143"/>
  <c r="C13" i="143"/>
  <c r="D13" i="143"/>
  <c r="B14" i="143"/>
  <c r="C14" i="143"/>
  <c r="D14" i="143"/>
  <c r="B15" i="143"/>
  <c r="C15" i="143"/>
  <c r="D15" i="143"/>
  <c r="B16" i="143"/>
  <c r="C16" i="143"/>
  <c r="D16" i="143"/>
  <c r="B17" i="143"/>
  <c r="C17" i="143"/>
  <c r="D17" i="143"/>
  <c r="B18" i="143"/>
  <c r="C18" i="143"/>
  <c r="D18" i="143"/>
  <c r="B19" i="143"/>
  <c r="C19" i="143"/>
  <c r="D19" i="143"/>
  <c r="B20" i="143"/>
  <c r="C20" i="143"/>
  <c r="D20" i="143"/>
  <c r="B21" i="143"/>
  <c r="C21" i="143"/>
  <c r="D21" i="143"/>
  <c r="B22" i="143"/>
  <c r="C22" i="143"/>
  <c r="D22" i="143"/>
  <c r="B23" i="143"/>
  <c r="C23" i="143"/>
  <c r="D23" i="143"/>
  <c r="B24" i="143"/>
  <c r="C24" i="143"/>
  <c r="D24" i="143"/>
  <c r="B25" i="143"/>
  <c r="C25" i="143"/>
  <c r="D25" i="143"/>
  <c r="B26" i="143"/>
  <c r="C26" i="143"/>
  <c r="D26" i="143"/>
  <c r="B27" i="143"/>
  <c r="C27" i="143"/>
  <c r="D27" i="143"/>
  <c r="B28" i="143"/>
  <c r="C28" i="143"/>
  <c r="D28" i="143"/>
  <c r="B29" i="143"/>
  <c r="C29" i="143"/>
  <c r="D29" i="143"/>
  <c r="B30" i="143"/>
  <c r="C30" i="143"/>
  <c r="D30" i="143"/>
  <c r="B31" i="143"/>
  <c r="C31" i="143"/>
  <c r="D31" i="143"/>
  <c r="B32" i="143"/>
  <c r="C32" i="143"/>
  <c r="D32" i="143"/>
  <c r="B33" i="143"/>
  <c r="C33" i="143"/>
  <c r="D33" i="143"/>
  <c r="B34" i="143"/>
  <c r="C34" i="143"/>
  <c r="D34" i="143"/>
  <c r="B35" i="143"/>
  <c r="C35" i="143"/>
  <c r="D35" i="143"/>
  <c r="B36" i="143"/>
  <c r="C36" i="143"/>
  <c r="D36" i="143"/>
  <c r="B37" i="143"/>
  <c r="C37" i="143"/>
  <c r="D37" i="143"/>
  <c r="B38" i="143"/>
  <c r="C38" i="143"/>
  <c r="D38" i="143"/>
  <c r="B39" i="143"/>
  <c r="C39" i="143"/>
  <c r="D39" i="143"/>
  <c r="B40" i="143"/>
  <c r="C40" i="143"/>
  <c r="D40" i="143"/>
  <c r="C10" i="143"/>
  <c r="D10" i="143"/>
  <c r="B10" i="143"/>
  <c r="B11" i="161" l="1"/>
  <c r="C11" i="161"/>
  <c r="D11" i="161" s="1"/>
  <c r="B12" i="161"/>
  <c r="C12" i="161"/>
  <c r="B13" i="161"/>
  <c r="D13" i="161" s="1"/>
  <c r="C13" i="161"/>
  <c r="B14" i="161"/>
  <c r="D14" i="161" s="1"/>
  <c r="C14" i="161"/>
  <c r="B15" i="161"/>
  <c r="C15" i="161"/>
  <c r="B16" i="161"/>
  <c r="D16" i="161" s="1"/>
  <c r="C16" i="161"/>
  <c r="B17" i="161"/>
  <c r="C17" i="161"/>
  <c r="B18" i="161"/>
  <c r="D18" i="161" s="1"/>
  <c r="C18" i="161"/>
  <c r="B19" i="161"/>
  <c r="C19" i="161"/>
  <c r="B20" i="161"/>
  <c r="D20" i="161" s="1"/>
  <c r="C20" i="161"/>
  <c r="B21" i="161"/>
  <c r="C21" i="161"/>
  <c r="B22" i="161"/>
  <c r="D22" i="161" s="1"/>
  <c r="C22" i="161"/>
  <c r="B23" i="161"/>
  <c r="C23" i="161"/>
  <c r="B24" i="161"/>
  <c r="D24" i="161" s="1"/>
  <c r="C24" i="161"/>
  <c r="B25" i="161"/>
  <c r="C25" i="161"/>
  <c r="B12" i="12"/>
  <c r="C12" i="12"/>
  <c r="D12" i="12"/>
  <c r="B13" i="12"/>
  <c r="C13" i="12"/>
  <c r="D13" i="12"/>
  <c r="B14" i="12"/>
  <c r="C14" i="12"/>
  <c r="D14" i="12"/>
  <c r="B15" i="12"/>
  <c r="C15" i="12"/>
  <c r="D15" i="12"/>
  <c r="B16" i="12"/>
  <c r="C16" i="12"/>
  <c r="D16" i="12"/>
  <c r="B17" i="12"/>
  <c r="C17" i="12"/>
  <c r="D17" i="12"/>
  <c r="B18" i="12"/>
  <c r="C18" i="12"/>
  <c r="D18" i="12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  <c r="C11" i="12"/>
  <c r="D11" i="12"/>
  <c r="B11" i="12"/>
  <c r="D25" i="161" l="1"/>
  <c r="D21" i="161"/>
  <c r="D12" i="161"/>
  <c r="D17" i="161"/>
  <c r="D15" i="161"/>
  <c r="D23" i="161"/>
  <c r="D19" i="161"/>
  <c r="D20" i="11" l="1"/>
  <c r="C20" i="11"/>
  <c r="B20" i="11"/>
  <c r="C19" i="11"/>
  <c r="D19" i="11"/>
  <c r="B19" i="11"/>
  <c r="D11" i="31" l="1"/>
  <c r="D12" i="31"/>
  <c r="D13" i="31"/>
  <c r="D14" i="31"/>
  <c r="D15" i="31"/>
  <c r="D16" i="31"/>
  <c r="D17" i="31"/>
  <c r="D18" i="31"/>
  <c r="D19" i="31"/>
  <c r="D20" i="31"/>
  <c r="D21" i="31"/>
  <c r="C11" i="31"/>
  <c r="C12" i="31"/>
  <c r="C13" i="31"/>
  <c r="C14" i="31"/>
  <c r="C15" i="31"/>
  <c r="C16" i="31"/>
  <c r="C17" i="31"/>
  <c r="C18" i="31"/>
  <c r="C19" i="31"/>
  <c r="C20" i="31"/>
  <c r="C21" i="31"/>
  <c r="B12" i="31"/>
  <c r="B13" i="31"/>
  <c r="B14" i="31"/>
  <c r="B15" i="31"/>
  <c r="B16" i="31"/>
  <c r="B17" i="31"/>
  <c r="B18" i="31"/>
  <c r="B19" i="31"/>
  <c r="B20" i="31"/>
  <c r="B21" i="31"/>
  <c r="B11" i="31"/>
  <c r="F10" i="241" l="1"/>
  <c r="P38" i="241"/>
  <c r="O38" i="241"/>
  <c r="N38" i="241"/>
  <c r="L38" i="241"/>
  <c r="K38" i="241"/>
  <c r="J38" i="241"/>
  <c r="H38" i="241"/>
  <c r="G38" i="241"/>
  <c r="F38" i="241"/>
  <c r="D38" i="241"/>
  <c r="C38" i="241"/>
  <c r="B38" i="241"/>
  <c r="P10" i="241"/>
  <c r="O10" i="241"/>
  <c r="N10" i="241"/>
  <c r="L10" i="241"/>
  <c r="K10" i="241"/>
  <c r="J10" i="241"/>
  <c r="H10" i="241"/>
  <c r="G10" i="241"/>
  <c r="D10" i="241"/>
  <c r="C10" i="241"/>
  <c r="B10" i="241"/>
  <c r="P11" i="96"/>
  <c r="O11" i="96"/>
  <c r="N11" i="96"/>
  <c r="L11" i="96"/>
  <c r="K11" i="96"/>
  <c r="J11" i="96"/>
  <c r="H11" i="96"/>
  <c r="G11" i="96"/>
  <c r="F11" i="96"/>
  <c r="D11" i="96"/>
  <c r="C11" i="96"/>
  <c r="B11" i="96"/>
  <c r="F38" i="240"/>
  <c r="B38" i="239"/>
  <c r="C38" i="239"/>
  <c r="D38" i="239"/>
  <c r="F38" i="239"/>
  <c r="G38" i="239"/>
  <c r="H38" i="239"/>
  <c r="J38" i="239"/>
  <c r="K38" i="239"/>
  <c r="L38" i="239"/>
  <c r="N38" i="239"/>
  <c r="O38" i="239"/>
  <c r="P38" i="239"/>
  <c r="O9" i="96" l="1"/>
  <c r="J9" i="96"/>
  <c r="G9" i="96"/>
  <c r="L9" i="96"/>
  <c r="D9" i="96"/>
  <c r="K9" i="96"/>
  <c r="P9" i="96"/>
  <c r="N9" i="96"/>
  <c r="F9" i="96"/>
  <c r="B9" i="96"/>
  <c r="C9" i="96"/>
  <c r="H9" i="96"/>
  <c r="P38" i="240" l="1"/>
  <c r="O38" i="240"/>
  <c r="N38" i="240"/>
  <c r="L38" i="240"/>
  <c r="K38" i="240"/>
  <c r="J38" i="240"/>
  <c r="H38" i="240"/>
  <c r="G38" i="240"/>
  <c r="D38" i="240"/>
  <c r="C38" i="240"/>
  <c r="B38" i="240"/>
  <c r="P10" i="240"/>
  <c r="O10" i="240"/>
  <c r="N10" i="240"/>
  <c r="L10" i="240"/>
  <c r="K10" i="240"/>
  <c r="J10" i="240"/>
  <c r="H10" i="240"/>
  <c r="G10" i="240"/>
  <c r="F10" i="240"/>
  <c r="D10" i="240"/>
  <c r="C10" i="240"/>
  <c r="B10" i="240"/>
  <c r="P11" i="97"/>
  <c r="P9" i="97" s="1"/>
  <c r="O11" i="97"/>
  <c r="O9" i="97" s="1"/>
  <c r="N11" i="97"/>
  <c r="L11" i="97"/>
  <c r="K11" i="97"/>
  <c r="K9" i="97" s="1"/>
  <c r="J11" i="97"/>
  <c r="J9" i="97" s="1"/>
  <c r="H11" i="97"/>
  <c r="G11" i="97"/>
  <c r="F11" i="97"/>
  <c r="F9" i="97" s="1"/>
  <c r="D11" i="97"/>
  <c r="D9" i="97" s="1"/>
  <c r="C11" i="97"/>
  <c r="C9" i="97" s="1"/>
  <c r="B11" i="97"/>
  <c r="B9" i="97" s="1"/>
  <c r="P10" i="239"/>
  <c r="O10" i="239"/>
  <c r="N10" i="239"/>
  <c r="L10" i="239"/>
  <c r="K10" i="239"/>
  <c r="J10" i="239"/>
  <c r="H10" i="239"/>
  <c r="G10" i="239"/>
  <c r="F10" i="239"/>
  <c r="C10" i="239"/>
  <c r="D10" i="239"/>
  <c r="B10" i="239"/>
  <c r="G9" i="97" l="1"/>
  <c r="N9" i="97"/>
  <c r="L9" i="97"/>
  <c r="H9" i="97"/>
  <c r="P11" i="238"/>
  <c r="P9" i="238" s="1"/>
  <c r="O11" i="238"/>
  <c r="O9" i="238" s="1"/>
  <c r="N11" i="238"/>
  <c r="N9" i="238" s="1"/>
  <c r="L11" i="238"/>
  <c r="L9" i="238" s="1"/>
  <c r="K11" i="238"/>
  <c r="K9" i="238" s="1"/>
  <c r="J11" i="238"/>
  <c r="J9" i="238" s="1"/>
  <c r="H11" i="238"/>
  <c r="H9" i="238" s="1"/>
  <c r="G11" i="238"/>
  <c r="G9" i="238" s="1"/>
  <c r="F11" i="238"/>
  <c r="F9" i="238" s="1"/>
  <c r="C11" i="238" l="1"/>
  <c r="C9" i="238" s="1"/>
  <c r="D11" i="238"/>
  <c r="D9" i="238" s="1"/>
  <c r="B11" i="238"/>
  <c r="B9" i="238" s="1"/>
  <c r="B12" i="89" l="1"/>
  <c r="C12" i="89"/>
  <c r="B13" i="89"/>
  <c r="C13" i="89"/>
  <c r="B14" i="89"/>
  <c r="C14" i="89"/>
  <c r="B15" i="89"/>
  <c r="C15" i="89"/>
  <c r="B16" i="89"/>
  <c r="C16" i="89"/>
  <c r="B17" i="89"/>
  <c r="C17" i="89"/>
  <c r="B18" i="89"/>
  <c r="C18" i="89"/>
  <c r="B19" i="89"/>
  <c r="C19" i="89"/>
  <c r="B20" i="89"/>
  <c r="C20" i="89"/>
  <c r="B21" i="89"/>
  <c r="C21" i="89"/>
  <c r="B22" i="89"/>
  <c r="C22" i="89"/>
  <c r="C11" i="89"/>
  <c r="B11" i="89"/>
  <c r="C16" i="85" l="1"/>
  <c r="D16" i="85"/>
  <c r="B16" i="85"/>
  <c r="Z11" i="77"/>
  <c r="Z10" i="77"/>
  <c r="Z9" i="77"/>
  <c r="F9" i="77"/>
  <c r="AB11" i="77"/>
  <c r="AA11" i="77"/>
  <c r="X11" i="77"/>
  <c r="W11" i="77"/>
  <c r="V11" i="77"/>
  <c r="T11" i="77"/>
  <c r="S11" i="77"/>
  <c r="R11" i="77"/>
  <c r="P11" i="77"/>
  <c r="O11" i="77"/>
  <c r="N11" i="77"/>
  <c r="L11" i="77"/>
  <c r="K11" i="77"/>
  <c r="J11" i="77"/>
  <c r="H11" i="77"/>
  <c r="G11" i="77"/>
  <c r="F11" i="77"/>
  <c r="AB10" i="77"/>
  <c r="AA10" i="77"/>
  <c r="X10" i="77"/>
  <c r="W10" i="77"/>
  <c r="V10" i="77"/>
  <c r="T10" i="77"/>
  <c r="S10" i="77"/>
  <c r="R10" i="77"/>
  <c r="P10" i="77"/>
  <c r="O10" i="77"/>
  <c r="N10" i="77"/>
  <c r="L10" i="77"/>
  <c r="K10" i="77"/>
  <c r="J10" i="77"/>
  <c r="H10" i="77"/>
  <c r="G10" i="77"/>
  <c r="F10" i="77"/>
  <c r="AB9" i="77"/>
  <c r="AA9" i="77"/>
  <c r="X9" i="77"/>
  <c r="W9" i="77"/>
  <c r="V9" i="77"/>
  <c r="T9" i="77"/>
  <c r="S9" i="77"/>
  <c r="R9" i="77"/>
  <c r="P9" i="77"/>
  <c r="O9" i="77"/>
  <c r="N9" i="77"/>
  <c r="L9" i="77"/>
  <c r="K9" i="77"/>
  <c r="J9" i="77"/>
  <c r="H9" i="77"/>
  <c r="G9" i="77"/>
  <c r="K19" i="50" l="1"/>
  <c r="K20" i="50"/>
  <c r="K21" i="50"/>
  <c r="K23" i="50"/>
  <c r="K24" i="50"/>
  <c r="K25" i="50"/>
  <c r="K43" i="48" l="1"/>
  <c r="K30" i="47"/>
  <c r="K31" i="47"/>
  <c r="K32" i="47"/>
  <c r="K34" i="47"/>
  <c r="K35" i="47"/>
  <c r="K36" i="47"/>
  <c r="J16" i="52"/>
  <c r="J15" i="52" s="1"/>
  <c r="J13" i="52"/>
  <c r="J12" i="52"/>
  <c r="J11" i="52"/>
  <c r="J25" i="51"/>
  <c r="J21" i="51"/>
  <c r="J18" i="51"/>
  <c r="J17" i="51"/>
  <c r="J16" i="51" s="1"/>
  <c r="J15" i="51"/>
  <c r="J14" i="51"/>
  <c r="J13" i="51"/>
  <c r="J37" i="50"/>
  <c r="J36" i="50" s="1"/>
  <c r="J32" i="50"/>
  <c r="J28" i="50"/>
  <c r="J25" i="50"/>
  <c r="J24" i="50"/>
  <c r="J23" i="50"/>
  <c r="J22" i="50" s="1"/>
  <c r="J21" i="50"/>
  <c r="J20" i="50"/>
  <c r="J19" i="50"/>
  <c r="J11" i="50"/>
  <c r="J52" i="48"/>
  <c r="J47" i="48" s="1"/>
  <c r="J48" i="48"/>
  <c r="J43" i="48"/>
  <c r="J39" i="48"/>
  <c r="J36" i="48"/>
  <c r="J35" i="48"/>
  <c r="J34" i="48"/>
  <c r="J32" i="48"/>
  <c r="J31" i="48"/>
  <c r="J30" i="48"/>
  <c r="J23" i="48"/>
  <c r="J19" i="48"/>
  <c r="J11" i="48"/>
  <c r="J53" i="47"/>
  <c r="J49" i="47"/>
  <c r="J48" i="47" s="1"/>
  <c r="J43" i="47"/>
  <c r="J39" i="47"/>
  <c r="J36" i="47"/>
  <c r="J35" i="47"/>
  <c r="J34" i="47"/>
  <c r="J32" i="47"/>
  <c r="J31" i="47"/>
  <c r="J30" i="47"/>
  <c r="J23" i="47"/>
  <c r="J19" i="47"/>
  <c r="J11" i="47"/>
  <c r="J38" i="47" l="1"/>
  <c r="J18" i="47"/>
  <c r="J27" i="50"/>
  <c r="J33" i="47"/>
  <c r="J18" i="48"/>
  <c r="J18" i="50"/>
  <c r="J17" i="50" s="1"/>
  <c r="J9" i="50" s="1"/>
  <c r="J10" i="52"/>
  <c r="J9" i="52" s="1"/>
  <c r="J12" i="51"/>
  <c r="J20" i="51"/>
  <c r="J11" i="51"/>
  <c r="J9" i="51" s="1"/>
  <c r="J29" i="47"/>
  <c r="J33" i="48"/>
  <c r="J29" i="48"/>
  <c r="J38" i="48"/>
  <c r="J28" i="47" l="1"/>
  <c r="J9" i="47" s="1"/>
  <c r="J28" i="48"/>
  <c r="J9" i="48" s="1"/>
  <c r="C25" i="76" l="1"/>
  <c r="B25" i="76"/>
  <c r="C24" i="76"/>
  <c r="B24" i="76"/>
  <c r="D24" i="76" s="1"/>
  <c r="C23" i="76"/>
  <c r="B23" i="76"/>
  <c r="C22" i="76"/>
  <c r="B22" i="76"/>
  <c r="D22" i="76" s="1"/>
  <c r="C21" i="76"/>
  <c r="B21" i="76"/>
  <c r="C20" i="76"/>
  <c r="B20" i="76"/>
  <c r="D20" i="76" s="1"/>
  <c r="C19" i="76"/>
  <c r="B19" i="76"/>
  <c r="C18" i="76"/>
  <c r="B18" i="76"/>
  <c r="D18" i="76" s="1"/>
  <c r="C17" i="76"/>
  <c r="B17" i="76"/>
  <c r="C16" i="76"/>
  <c r="B16" i="76"/>
  <c r="C15" i="76"/>
  <c r="B15" i="76"/>
  <c r="C14" i="76"/>
  <c r="B14" i="76"/>
  <c r="C13" i="76"/>
  <c r="B13" i="76"/>
  <c r="C12" i="76"/>
  <c r="B12" i="76"/>
  <c r="C11" i="76"/>
  <c r="B11" i="76"/>
  <c r="C10" i="76"/>
  <c r="B10" i="76"/>
  <c r="AB9" i="76"/>
  <c r="AA9" i="76"/>
  <c r="Z9" i="76"/>
  <c r="X9" i="76"/>
  <c r="W9" i="76"/>
  <c r="V9" i="76"/>
  <c r="T9" i="76"/>
  <c r="S9" i="76"/>
  <c r="R9" i="76"/>
  <c r="P9" i="76"/>
  <c r="O9" i="76"/>
  <c r="N9" i="76"/>
  <c r="L9" i="76"/>
  <c r="K9" i="76"/>
  <c r="J9" i="76"/>
  <c r="H9" i="76"/>
  <c r="G9" i="76"/>
  <c r="F9" i="76"/>
  <c r="D14" i="76" l="1"/>
  <c r="D15" i="76"/>
  <c r="D17" i="76"/>
  <c r="D19" i="76"/>
  <c r="D21" i="76"/>
  <c r="D10" i="76"/>
  <c r="D12" i="76"/>
  <c r="D11" i="76"/>
  <c r="D13" i="76"/>
  <c r="C9" i="76"/>
  <c r="D16" i="76"/>
  <c r="D23" i="76"/>
  <c r="D9" i="76" s="1"/>
  <c r="D25" i="76"/>
  <c r="B9" i="76"/>
  <c r="J53" i="46"/>
  <c r="J49" i="46"/>
  <c r="J48" i="46" s="1"/>
  <c r="J43" i="46"/>
  <c r="J39" i="46"/>
  <c r="J38" i="46" s="1"/>
  <c r="J36" i="46"/>
  <c r="J35" i="46"/>
  <c r="J34" i="46"/>
  <c r="J32" i="46"/>
  <c r="J31" i="46"/>
  <c r="J30" i="46"/>
  <c r="J23" i="46"/>
  <c r="J19" i="46"/>
  <c r="J18" i="46"/>
  <c r="J11" i="46"/>
  <c r="J33" i="46" l="1"/>
  <c r="J29" i="46"/>
  <c r="J28" i="46" l="1"/>
  <c r="J9" i="46" s="1"/>
  <c r="D13" i="129"/>
  <c r="F13" i="129"/>
  <c r="E8" i="133" l="1"/>
  <c r="D19" i="32" l="1"/>
  <c r="C19" i="32"/>
  <c r="B19" i="32"/>
  <c r="J42" i="21" l="1"/>
  <c r="J29" i="21"/>
  <c r="J26" i="21"/>
  <c r="J15" i="21"/>
  <c r="J10" i="21"/>
  <c r="J25" i="21" l="1"/>
  <c r="J24" i="21" s="1"/>
  <c r="J8" i="21" s="1"/>
  <c r="K37" i="49" l="1"/>
  <c r="J37" i="49" l="1"/>
  <c r="J36" i="49" s="1"/>
  <c r="J32" i="49"/>
  <c r="J28" i="49"/>
  <c r="J25" i="49"/>
  <c r="J24" i="49"/>
  <c r="J23" i="49"/>
  <c r="J21" i="49"/>
  <c r="J20" i="49"/>
  <c r="J19" i="49"/>
  <c r="J11" i="49"/>
  <c r="J27" i="49" l="1"/>
  <c r="J22" i="49"/>
  <c r="J18" i="49"/>
  <c r="J17" i="49"/>
  <c r="J9" i="49" s="1"/>
  <c r="J53" i="22" l="1"/>
  <c r="J49" i="22"/>
  <c r="J48" i="22" s="1"/>
  <c r="J43" i="22"/>
  <c r="J39" i="22"/>
  <c r="J38" i="22" s="1"/>
  <c r="J36" i="22"/>
  <c r="J35" i="22"/>
  <c r="J34" i="22"/>
  <c r="J32" i="22"/>
  <c r="J31" i="22"/>
  <c r="J30" i="22"/>
  <c r="J23" i="22"/>
  <c r="J19" i="22"/>
  <c r="J11" i="22"/>
  <c r="J18" i="22" l="1"/>
  <c r="J29" i="22"/>
  <c r="J33" i="22"/>
  <c r="J28" i="22"/>
  <c r="J9" i="22" s="1"/>
  <c r="L9" i="66"/>
  <c r="K9" i="66"/>
  <c r="J9" i="66"/>
  <c r="H9" i="66"/>
  <c r="G9" i="66"/>
  <c r="F9" i="66"/>
  <c r="B10" i="66" l="1"/>
  <c r="C10" i="66"/>
  <c r="B11" i="66"/>
  <c r="C11" i="66"/>
  <c r="B12" i="66"/>
  <c r="C12" i="66"/>
  <c r="B13" i="66"/>
  <c r="C13" i="66"/>
  <c r="B14" i="66"/>
  <c r="C14" i="66"/>
  <c r="C11" i="65"/>
  <c r="B11" i="65"/>
  <c r="C9" i="66" l="1"/>
  <c r="B9" i="66"/>
  <c r="D11" i="66"/>
  <c r="D13" i="66"/>
  <c r="D10" i="66"/>
  <c r="D14" i="66"/>
  <c r="D12" i="66"/>
  <c r="D9" i="66" l="1"/>
  <c r="B13" i="63"/>
  <c r="C13" i="63"/>
  <c r="D13" i="63"/>
  <c r="B14" i="63"/>
  <c r="C14" i="63"/>
  <c r="B15" i="63"/>
  <c r="C15" i="63"/>
  <c r="B16" i="63"/>
  <c r="C16" i="63"/>
  <c r="D16" i="63"/>
  <c r="B17" i="63"/>
  <c r="D17" i="63" s="1"/>
  <c r="C17" i="63"/>
  <c r="B18" i="63"/>
  <c r="C18" i="63"/>
  <c r="B19" i="63"/>
  <c r="C19" i="63"/>
  <c r="B20" i="63"/>
  <c r="C20" i="63"/>
  <c r="B21" i="63"/>
  <c r="D21" i="63" s="1"/>
  <c r="C21" i="63"/>
  <c r="B22" i="63"/>
  <c r="C22" i="63"/>
  <c r="B23" i="63"/>
  <c r="C23" i="63"/>
  <c r="B24" i="63"/>
  <c r="C24" i="63"/>
  <c r="D24" i="63" s="1"/>
  <c r="C12" i="63"/>
  <c r="B12" i="63"/>
  <c r="P10" i="63"/>
  <c r="O10" i="63"/>
  <c r="N10" i="63"/>
  <c r="L10" i="63"/>
  <c r="K10" i="63"/>
  <c r="J10" i="63"/>
  <c r="H10" i="63"/>
  <c r="G10" i="63"/>
  <c r="F10" i="63"/>
  <c r="X10" i="62"/>
  <c r="W10" i="62"/>
  <c r="V10" i="62"/>
  <c r="T10" i="62"/>
  <c r="S10" i="62"/>
  <c r="R10" i="62"/>
  <c r="P10" i="62"/>
  <c r="O10" i="62"/>
  <c r="N10" i="62"/>
  <c r="L10" i="62"/>
  <c r="K10" i="62"/>
  <c r="J10" i="62"/>
  <c r="G10" i="62"/>
  <c r="H10" i="62"/>
  <c r="F10" i="62"/>
  <c r="L9" i="61"/>
  <c r="K9" i="61"/>
  <c r="J9" i="61"/>
  <c r="H9" i="61"/>
  <c r="G9" i="61"/>
  <c r="F9" i="61"/>
  <c r="B12" i="61"/>
  <c r="C12" i="61"/>
  <c r="B13" i="61"/>
  <c r="C13" i="61"/>
  <c r="B14" i="61"/>
  <c r="C14" i="61"/>
  <c r="B15" i="61"/>
  <c r="C15" i="61"/>
  <c r="B16" i="61"/>
  <c r="C16" i="61"/>
  <c r="B17" i="61"/>
  <c r="C17" i="61"/>
  <c r="B18" i="61"/>
  <c r="D18" i="61" s="1"/>
  <c r="C18" i="61"/>
  <c r="B19" i="61"/>
  <c r="C19" i="61"/>
  <c r="B20" i="61"/>
  <c r="D20" i="61" s="1"/>
  <c r="C20" i="61"/>
  <c r="B21" i="61"/>
  <c r="C21" i="61"/>
  <c r="B22" i="61"/>
  <c r="C22" i="61"/>
  <c r="B23" i="61"/>
  <c r="C23" i="61"/>
  <c r="B24" i="61"/>
  <c r="D24" i="61" s="1"/>
  <c r="C24" i="61"/>
  <c r="B25" i="61"/>
  <c r="C25" i="61"/>
  <c r="B26" i="61"/>
  <c r="D26" i="61" s="1"/>
  <c r="C26" i="61"/>
  <c r="B27" i="61"/>
  <c r="C27" i="61"/>
  <c r="D27" i="61"/>
  <c r="B28" i="61"/>
  <c r="C28" i="61"/>
  <c r="D28" i="61" s="1"/>
  <c r="B29" i="61"/>
  <c r="C29" i="61"/>
  <c r="B30" i="61"/>
  <c r="C30" i="61"/>
  <c r="B31" i="61"/>
  <c r="C31" i="61"/>
  <c r="B32" i="61"/>
  <c r="C32" i="61"/>
  <c r="B33" i="61"/>
  <c r="C33" i="61"/>
  <c r="B34" i="61"/>
  <c r="C34" i="61"/>
  <c r="B35" i="61"/>
  <c r="C35" i="61"/>
  <c r="B36" i="61"/>
  <c r="C36" i="61"/>
  <c r="B37" i="61"/>
  <c r="C37" i="61"/>
  <c r="C11" i="61"/>
  <c r="B11" i="61"/>
  <c r="B13" i="60"/>
  <c r="C13" i="60"/>
  <c r="B14" i="60"/>
  <c r="C14" i="60"/>
  <c r="B15" i="60"/>
  <c r="C15" i="60"/>
  <c r="B16" i="60"/>
  <c r="C16" i="60"/>
  <c r="D16" i="60" s="1"/>
  <c r="B17" i="60"/>
  <c r="C17" i="60"/>
  <c r="B18" i="60"/>
  <c r="C18" i="60"/>
  <c r="B19" i="60"/>
  <c r="C19" i="60"/>
  <c r="B20" i="60"/>
  <c r="C20" i="60"/>
  <c r="D20" i="60" s="1"/>
  <c r="B21" i="60"/>
  <c r="C21" i="60"/>
  <c r="B22" i="60"/>
  <c r="C22" i="60"/>
  <c r="B23" i="60"/>
  <c r="C23" i="60"/>
  <c r="B24" i="60"/>
  <c r="C24" i="60"/>
  <c r="D24" i="60" s="1"/>
  <c r="B25" i="60"/>
  <c r="C25" i="60"/>
  <c r="B26" i="60"/>
  <c r="C26" i="60"/>
  <c r="B27" i="60"/>
  <c r="C27" i="60"/>
  <c r="B28" i="60"/>
  <c r="C28" i="60"/>
  <c r="B29" i="60"/>
  <c r="C29" i="60"/>
  <c r="B30" i="60"/>
  <c r="C30" i="60"/>
  <c r="B31" i="60"/>
  <c r="C31" i="60"/>
  <c r="B32" i="60"/>
  <c r="C32" i="60"/>
  <c r="B33" i="60"/>
  <c r="C33" i="60"/>
  <c r="B34" i="60"/>
  <c r="C34" i="60"/>
  <c r="B35" i="60"/>
  <c r="C35" i="60"/>
  <c r="B36" i="60"/>
  <c r="C36" i="60"/>
  <c r="B37" i="60"/>
  <c r="D37" i="60" s="1"/>
  <c r="C37" i="60"/>
  <c r="B38" i="60"/>
  <c r="C38" i="60"/>
  <c r="D29" i="60" l="1"/>
  <c r="D25" i="60"/>
  <c r="D17" i="60"/>
  <c r="D13" i="60"/>
  <c r="D23" i="61"/>
  <c r="D21" i="61"/>
  <c r="D19" i="61"/>
  <c r="D15" i="61"/>
  <c r="D13" i="61"/>
  <c r="D20" i="63"/>
  <c r="D21" i="60"/>
  <c r="D12" i="61"/>
  <c r="D12" i="63"/>
  <c r="D28" i="60"/>
  <c r="D37" i="61"/>
  <c r="D35" i="61"/>
  <c r="D31" i="61"/>
  <c r="D29" i="61"/>
  <c r="D33" i="60"/>
  <c r="D36" i="60"/>
  <c r="D32" i="60"/>
  <c r="D36" i="61"/>
  <c r="D34" i="61"/>
  <c r="D32" i="61"/>
  <c r="D34" i="60"/>
  <c r="D31" i="60"/>
  <c r="D26" i="60"/>
  <c r="D23" i="60"/>
  <c r="D18" i="60"/>
  <c r="D15" i="60"/>
  <c r="D23" i="63"/>
  <c r="D18" i="63"/>
  <c r="D15" i="63"/>
  <c r="C10" i="63"/>
  <c r="D16" i="61"/>
  <c r="D38" i="60"/>
  <c r="D35" i="60"/>
  <c r="D30" i="60"/>
  <c r="D27" i="60"/>
  <c r="D22" i="60"/>
  <c r="D19" i="60"/>
  <c r="D14" i="60"/>
  <c r="D22" i="63"/>
  <c r="D19" i="63"/>
  <c r="D14" i="63"/>
  <c r="B10" i="63"/>
  <c r="B9" i="61"/>
  <c r="D11" i="61"/>
  <c r="D33" i="61"/>
  <c r="D30" i="61"/>
  <c r="D25" i="61"/>
  <c r="D22" i="61"/>
  <c r="D17" i="61"/>
  <c r="D14" i="61"/>
  <c r="C9" i="61"/>
  <c r="D10" i="63" l="1"/>
  <c r="D9" i="61"/>
  <c r="N30" i="243"/>
  <c r="J30" i="243"/>
  <c r="F30" i="243"/>
  <c r="D30" i="243"/>
  <c r="C30" i="243"/>
  <c r="B30" i="243" s="1"/>
  <c r="N28" i="243"/>
  <c r="J28" i="243"/>
  <c r="F28" i="243"/>
  <c r="D28" i="243"/>
  <c r="C28" i="243"/>
  <c r="B28" i="243" s="1"/>
  <c r="N27" i="243"/>
  <c r="J27" i="243"/>
  <c r="F27" i="243"/>
  <c r="D27" i="243"/>
  <c r="C27" i="243"/>
  <c r="P26" i="243"/>
  <c r="O26" i="243"/>
  <c r="N26" i="243"/>
  <c r="L26" i="243"/>
  <c r="K26" i="243"/>
  <c r="J26" i="243"/>
  <c r="H26" i="243"/>
  <c r="D26" i="243" s="1"/>
  <c r="G26" i="243"/>
  <c r="N24" i="243"/>
  <c r="J24" i="243"/>
  <c r="F24" i="243"/>
  <c r="D24" i="243"/>
  <c r="C24" i="243"/>
  <c r="B24" i="243" s="1"/>
  <c r="N23" i="243"/>
  <c r="J23" i="243"/>
  <c r="F23" i="243"/>
  <c r="D23" i="243"/>
  <c r="C23" i="243"/>
  <c r="N22" i="243"/>
  <c r="J22" i="243"/>
  <c r="F22" i="243"/>
  <c r="D22" i="243"/>
  <c r="C22" i="243"/>
  <c r="B22" i="243" s="1"/>
  <c r="P21" i="243"/>
  <c r="O21" i="243"/>
  <c r="N21" i="243"/>
  <c r="L21" i="243"/>
  <c r="K21" i="243"/>
  <c r="H21" i="243"/>
  <c r="G21" i="243"/>
  <c r="P19" i="243"/>
  <c r="O19" i="243"/>
  <c r="L19" i="243"/>
  <c r="K19" i="243"/>
  <c r="H19" i="243"/>
  <c r="G19" i="243"/>
  <c r="P18" i="243"/>
  <c r="O18" i="243"/>
  <c r="N18" i="243" s="1"/>
  <c r="L18" i="243"/>
  <c r="K18" i="243"/>
  <c r="H18" i="243"/>
  <c r="G18" i="243"/>
  <c r="P17" i="243"/>
  <c r="O17" i="243"/>
  <c r="N17" i="243" s="1"/>
  <c r="L17" i="243"/>
  <c r="K17" i="243"/>
  <c r="H17" i="243"/>
  <c r="G17" i="243"/>
  <c r="N14" i="243"/>
  <c r="J14" i="243"/>
  <c r="F14" i="243"/>
  <c r="D14" i="243"/>
  <c r="C14" i="243"/>
  <c r="N12" i="243"/>
  <c r="J12" i="243"/>
  <c r="F12" i="243"/>
  <c r="D12" i="243"/>
  <c r="C12" i="243"/>
  <c r="N10" i="243"/>
  <c r="J10" i="243"/>
  <c r="F10" i="243"/>
  <c r="D10" i="243"/>
  <c r="C10" i="243"/>
  <c r="B10" i="243" s="1"/>
  <c r="M8" i="243"/>
  <c r="I8" i="243"/>
  <c r="N30" i="242"/>
  <c r="J30" i="242"/>
  <c r="F30" i="242"/>
  <c r="D30" i="242"/>
  <c r="C30" i="242"/>
  <c r="N28" i="242"/>
  <c r="J28" i="242"/>
  <c r="F28" i="242"/>
  <c r="D28" i="242"/>
  <c r="C28" i="242"/>
  <c r="N27" i="242"/>
  <c r="J27" i="242"/>
  <c r="F27" i="242"/>
  <c r="D27" i="242"/>
  <c r="C27" i="242"/>
  <c r="P26" i="242"/>
  <c r="O26" i="242"/>
  <c r="L26" i="242"/>
  <c r="K26" i="242"/>
  <c r="H26" i="242"/>
  <c r="G26" i="242"/>
  <c r="N24" i="242"/>
  <c r="J24" i="242"/>
  <c r="F24" i="242"/>
  <c r="D24" i="242"/>
  <c r="C24" i="242"/>
  <c r="N23" i="242"/>
  <c r="J23" i="242"/>
  <c r="F23" i="242"/>
  <c r="D23" i="242"/>
  <c r="C23" i="242"/>
  <c r="N22" i="242"/>
  <c r="J22" i="242"/>
  <c r="F22" i="242"/>
  <c r="D22" i="242"/>
  <c r="C22" i="242"/>
  <c r="B22" i="242" s="1"/>
  <c r="P21" i="242"/>
  <c r="O21" i="242"/>
  <c r="N21" i="242" s="1"/>
  <c r="L21" i="242"/>
  <c r="K21" i="242"/>
  <c r="H21" i="242"/>
  <c r="G21" i="242"/>
  <c r="P19" i="242"/>
  <c r="O19" i="242"/>
  <c r="L19" i="242"/>
  <c r="K19" i="242"/>
  <c r="H19" i="242"/>
  <c r="G19" i="242"/>
  <c r="P18" i="242"/>
  <c r="O18" i="242"/>
  <c r="L18" i="242"/>
  <c r="K18" i="242"/>
  <c r="H18" i="242"/>
  <c r="G18" i="242"/>
  <c r="F18" i="242" s="1"/>
  <c r="P17" i="242"/>
  <c r="O17" i="242"/>
  <c r="L17" i="242"/>
  <c r="K17" i="242"/>
  <c r="H17" i="242"/>
  <c r="G17" i="242"/>
  <c r="N14" i="242"/>
  <c r="J14" i="242"/>
  <c r="F14" i="242"/>
  <c r="D14" i="242"/>
  <c r="C14" i="242"/>
  <c r="B14" i="242" s="1"/>
  <c r="N12" i="242"/>
  <c r="J12" i="242"/>
  <c r="F12" i="242"/>
  <c r="D12" i="242"/>
  <c r="C12" i="242"/>
  <c r="N10" i="242"/>
  <c r="J10" i="242"/>
  <c r="F10" i="242"/>
  <c r="D10" i="242"/>
  <c r="C10" i="242"/>
  <c r="B10" i="242" s="1"/>
  <c r="M8" i="242"/>
  <c r="I8" i="242"/>
  <c r="P16" i="243" l="1"/>
  <c r="P8" i="243" s="1"/>
  <c r="F17" i="243"/>
  <c r="N18" i="242"/>
  <c r="C19" i="242"/>
  <c r="K16" i="243"/>
  <c r="K8" i="243" s="1"/>
  <c r="B12" i="242"/>
  <c r="B27" i="242"/>
  <c r="D18" i="243"/>
  <c r="N19" i="242"/>
  <c r="L16" i="243"/>
  <c r="F17" i="242"/>
  <c r="F26" i="242"/>
  <c r="B12" i="243"/>
  <c r="J18" i="243"/>
  <c r="F19" i="243"/>
  <c r="N19" i="243"/>
  <c r="J17" i="242"/>
  <c r="K16" i="242"/>
  <c r="K8" i="242" s="1"/>
  <c r="N26" i="242"/>
  <c r="O16" i="242"/>
  <c r="N16" i="242" s="1"/>
  <c r="D21" i="242"/>
  <c r="C26" i="242"/>
  <c r="D21" i="243"/>
  <c r="H16" i="242"/>
  <c r="H8" i="242" s="1"/>
  <c r="J18" i="242"/>
  <c r="F19" i="242"/>
  <c r="J21" i="242"/>
  <c r="B28" i="242"/>
  <c r="J17" i="243"/>
  <c r="J21" i="243"/>
  <c r="N17" i="242"/>
  <c r="D18" i="242"/>
  <c r="J19" i="242"/>
  <c r="F21" i="242"/>
  <c r="D26" i="242"/>
  <c r="B14" i="243"/>
  <c r="O16" i="243"/>
  <c r="N16" i="243" s="1"/>
  <c r="B23" i="243"/>
  <c r="G16" i="243"/>
  <c r="C17" i="243"/>
  <c r="C19" i="243"/>
  <c r="C17" i="242"/>
  <c r="P16" i="242"/>
  <c r="P8" i="242" s="1"/>
  <c r="B23" i="242"/>
  <c r="B24" i="242"/>
  <c r="J26" i="242"/>
  <c r="B30" i="242"/>
  <c r="H16" i="243"/>
  <c r="F18" i="243"/>
  <c r="J19" i="243"/>
  <c r="F21" i="243"/>
  <c r="F26" i="243"/>
  <c r="B27" i="243"/>
  <c r="L8" i="243"/>
  <c r="J8" i="243" s="1"/>
  <c r="J16" i="243"/>
  <c r="O8" i="243"/>
  <c r="N8" i="243" s="1"/>
  <c r="D17" i="243"/>
  <c r="D19" i="243"/>
  <c r="C26" i="243"/>
  <c r="B26" i="243" s="1"/>
  <c r="C18" i="243"/>
  <c r="C21" i="243"/>
  <c r="D17" i="242"/>
  <c r="L16" i="242"/>
  <c r="D19" i="242"/>
  <c r="B19" i="242" s="1"/>
  <c r="C18" i="242"/>
  <c r="C21" i="242"/>
  <c r="B21" i="242" s="1"/>
  <c r="G16" i="242"/>
  <c r="B18" i="243" l="1"/>
  <c r="B17" i="242"/>
  <c r="B26" i="242"/>
  <c r="B21" i="243"/>
  <c r="B18" i="242"/>
  <c r="O8" i="242"/>
  <c r="N8" i="242" s="1"/>
  <c r="B17" i="243"/>
  <c r="B19" i="243"/>
  <c r="D16" i="243"/>
  <c r="H8" i="243"/>
  <c r="D8" i="243" s="1"/>
  <c r="F16" i="243"/>
  <c r="G8" i="243"/>
  <c r="C8" i="243" s="1"/>
  <c r="C16" i="243"/>
  <c r="B16" i="243" s="1"/>
  <c r="L8" i="242"/>
  <c r="J16" i="242"/>
  <c r="F16" i="242"/>
  <c r="G8" i="242"/>
  <c r="C16" i="242"/>
  <c r="D16" i="242"/>
  <c r="B8" i="243" l="1"/>
  <c r="F8" i="243"/>
  <c r="B16" i="242"/>
  <c r="F8" i="242"/>
  <c r="C8" i="242"/>
  <c r="J8" i="242"/>
  <c r="D8" i="242"/>
  <c r="B8" i="242" l="1"/>
  <c r="F20" i="17" l="1"/>
  <c r="F9" i="17"/>
  <c r="F10" i="17"/>
  <c r="F11" i="17"/>
  <c r="F12" i="17"/>
  <c r="F13" i="17"/>
  <c r="F14" i="17"/>
  <c r="F15" i="17"/>
  <c r="F16" i="17"/>
  <c r="F17" i="17"/>
  <c r="F18" i="17"/>
  <c r="F19" i="17"/>
  <c r="F8" i="17"/>
  <c r="F20" i="19" l="1"/>
  <c r="F19" i="19" l="1"/>
  <c r="B19" i="19" s="1"/>
  <c r="B19" i="17"/>
  <c r="H10" i="146" l="1"/>
  <c r="G10" i="146"/>
  <c r="F10" i="146"/>
  <c r="X10" i="153" l="1"/>
  <c r="W10" i="153"/>
  <c r="V10" i="153"/>
  <c r="T10" i="153"/>
  <c r="S10" i="153"/>
  <c r="R10" i="153"/>
  <c r="P10" i="153"/>
  <c r="O10" i="153"/>
  <c r="N10" i="153"/>
  <c r="L10" i="153"/>
  <c r="K10" i="153"/>
  <c r="J10" i="153"/>
  <c r="H10" i="153"/>
  <c r="G10" i="153"/>
  <c r="F10" i="153"/>
  <c r="AC10" i="147" l="1"/>
  <c r="AC9" i="147" s="1"/>
  <c r="AB10" i="147"/>
  <c r="AB9" i="147" s="1"/>
  <c r="AA10" i="147"/>
  <c r="AA9" i="147" s="1"/>
  <c r="X10" i="147"/>
  <c r="X9" i="147" s="1"/>
  <c r="Y10" i="147"/>
  <c r="Y9" i="147" s="1"/>
  <c r="W10" i="147"/>
  <c r="W9" i="147" s="1"/>
  <c r="P11" i="155" l="1"/>
  <c r="O11" i="155"/>
  <c r="N11" i="155"/>
  <c r="L11" i="155"/>
  <c r="K11" i="155"/>
  <c r="J11" i="155"/>
  <c r="H11" i="155"/>
  <c r="G11" i="155"/>
  <c r="F11" i="155"/>
  <c r="X11" i="154"/>
  <c r="W11" i="154"/>
  <c r="V11" i="154"/>
  <c r="T11" i="154"/>
  <c r="S11" i="154"/>
  <c r="R11" i="154"/>
  <c r="P11" i="154"/>
  <c r="O11" i="154"/>
  <c r="N11" i="154"/>
  <c r="L11" i="154"/>
  <c r="K11" i="154"/>
  <c r="J11" i="154"/>
  <c r="H11" i="154"/>
  <c r="G11" i="154"/>
  <c r="F11" i="154"/>
  <c r="C13" i="154"/>
  <c r="C14" i="154"/>
  <c r="AA17" i="154" l="1"/>
  <c r="Z17" i="154"/>
  <c r="AA16" i="154"/>
  <c r="Z16" i="154"/>
  <c r="Z11" i="154" s="1"/>
  <c r="AA16" i="153"/>
  <c r="Z16" i="153"/>
  <c r="AA15" i="153"/>
  <c r="AA10" i="153" s="1"/>
  <c r="Z15" i="153"/>
  <c r="Z10" i="153" s="1"/>
  <c r="AA11" i="154" l="1"/>
  <c r="AB17" i="154"/>
  <c r="AB16" i="154"/>
  <c r="D16" i="154" s="1"/>
  <c r="C15" i="154"/>
  <c r="C16" i="154"/>
  <c r="C17" i="154"/>
  <c r="C18" i="154"/>
  <c r="C19" i="154"/>
  <c r="C20" i="154"/>
  <c r="D20" i="154"/>
  <c r="C21" i="154"/>
  <c r="D21" i="154"/>
  <c r="C22" i="154"/>
  <c r="D22" i="154"/>
  <c r="C23" i="154"/>
  <c r="D23" i="154"/>
  <c r="C24" i="154"/>
  <c r="D24" i="154"/>
  <c r="C25" i="154"/>
  <c r="D25" i="154"/>
  <c r="C26" i="154"/>
  <c r="D26" i="154"/>
  <c r="C27" i="154"/>
  <c r="D27" i="154"/>
  <c r="C28" i="154"/>
  <c r="D28" i="154"/>
  <c r="C29" i="154"/>
  <c r="C30" i="154"/>
  <c r="C31" i="154"/>
  <c r="C32" i="154"/>
  <c r="C33" i="154"/>
  <c r="B14" i="154"/>
  <c r="B15" i="154"/>
  <c r="B16" i="154"/>
  <c r="B17" i="154"/>
  <c r="B18" i="154"/>
  <c r="B19" i="154"/>
  <c r="B20" i="154"/>
  <c r="B21" i="154"/>
  <c r="B22" i="154"/>
  <c r="B23" i="154"/>
  <c r="B24" i="154"/>
  <c r="B25" i="154"/>
  <c r="B26" i="154"/>
  <c r="B27" i="154"/>
  <c r="B28" i="154"/>
  <c r="B29" i="154"/>
  <c r="B30" i="154"/>
  <c r="B31" i="154"/>
  <c r="B32" i="154"/>
  <c r="B33" i="154"/>
  <c r="B13" i="154"/>
  <c r="F10" i="151"/>
  <c r="U19" i="147"/>
  <c r="T19" i="147"/>
  <c r="S19" i="147"/>
  <c r="Q19" i="147"/>
  <c r="P19" i="147"/>
  <c r="O19" i="147"/>
  <c r="M19" i="147"/>
  <c r="L19" i="147"/>
  <c r="K19" i="147"/>
  <c r="I19" i="147"/>
  <c r="H19" i="147"/>
  <c r="G19" i="147"/>
  <c r="U14" i="147"/>
  <c r="T14" i="147"/>
  <c r="S14" i="147"/>
  <c r="Q14" i="147"/>
  <c r="P14" i="147"/>
  <c r="O14" i="147"/>
  <c r="M14" i="147"/>
  <c r="L14" i="147"/>
  <c r="K14" i="147"/>
  <c r="H14" i="147"/>
  <c r="I14" i="147"/>
  <c r="G14" i="147"/>
  <c r="C11" i="154" l="1"/>
  <c r="B11" i="154"/>
  <c r="F11" i="134"/>
  <c r="F10" i="134"/>
  <c r="F9" i="134"/>
  <c r="K11" i="136" l="1"/>
  <c r="L11" i="136"/>
  <c r="J11" i="136"/>
  <c r="J9" i="136" s="1"/>
  <c r="G11" i="136"/>
  <c r="H11" i="136"/>
  <c r="F11" i="136"/>
  <c r="M27" i="145" l="1"/>
  <c r="L27" i="145"/>
  <c r="K27" i="145"/>
  <c r="M26" i="145"/>
  <c r="L26" i="145"/>
  <c r="K26" i="145"/>
  <c r="L25" i="145"/>
  <c r="K25" i="145"/>
  <c r="L24" i="145"/>
  <c r="K24" i="145"/>
  <c r="L23" i="145"/>
  <c r="K23" i="145"/>
  <c r="L22" i="145"/>
  <c r="K22" i="145"/>
  <c r="L21" i="145"/>
  <c r="K21" i="145"/>
  <c r="L20" i="145"/>
  <c r="K20" i="145"/>
  <c r="L19" i="145"/>
  <c r="K19" i="145"/>
  <c r="L18" i="145"/>
  <c r="K18" i="145"/>
  <c r="M17" i="145"/>
  <c r="L17" i="145"/>
  <c r="K17" i="145"/>
  <c r="M16" i="145"/>
  <c r="L16" i="145"/>
  <c r="K16" i="145"/>
  <c r="M15" i="145"/>
  <c r="L15" i="145"/>
  <c r="K15" i="145"/>
  <c r="L14" i="145"/>
  <c r="K14" i="145"/>
  <c r="L13" i="145"/>
  <c r="K13" i="145"/>
  <c r="M12" i="145"/>
  <c r="L12" i="145"/>
  <c r="K12" i="145"/>
  <c r="M11" i="145"/>
  <c r="L11" i="145"/>
  <c r="K11" i="145"/>
  <c r="Y10" i="141"/>
  <c r="X10" i="141"/>
  <c r="W10" i="141"/>
  <c r="L10" i="141"/>
  <c r="M10" i="141"/>
  <c r="K10" i="141"/>
  <c r="Y28" i="141"/>
  <c r="X28" i="141"/>
  <c r="W28" i="141"/>
  <c r="Y27" i="141"/>
  <c r="X27" i="141"/>
  <c r="W27" i="141"/>
  <c r="Y26" i="141"/>
  <c r="X26" i="141"/>
  <c r="W26" i="141"/>
  <c r="Y25" i="141"/>
  <c r="X25" i="141"/>
  <c r="W25" i="141"/>
  <c r="Y24" i="141"/>
  <c r="X24" i="141"/>
  <c r="W24" i="141"/>
  <c r="Y23" i="141"/>
  <c r="X23" i="141"/>
  <c r="W23" i="141"/>
  <c r="Y22" i="141"/>
  <c r="X22" i="141"/>
  <c r="W22" i="141"/>
  <c r="Y21" i="141"/>
  <c r="X21" i="141"/>
  <c r="W21" i="141"/>
  <c r="Y20" i="141"/>
  <c r="X20" i="141"/>
  <c r="W20" i="141"/>
  <c r="Y19" i="141"/>
  <c r="X19" i="141"/>
  <c r="W19" i="141"/>
  <c r="Y18" i="141"/>
  <c r="X18" i="141"/>
  <c r="W18" i="141"/>
  <c r="Y17" i="141"/>
  <c r="X17" i="141"/>
  <c r="W17" i="141"/>
  <c r="Y16" i="141"/>
  <c r="X16" i="141"/>
  <c r="W16" i="141"/>
  <c r="Y15" i="141"/>
  <c r="X15" i="141"/>
  <c r="W15" i="141"/>
  <c r="Y14" i="141"/>
  <c r="X14" i="141"/>
  <c r="W14" i="141"/>
  <c r="Y13" i="141"/>
  <c r="X13" i="141"/>
  <c r="W13" i="141"/>
  <c r="Y12" i="141"/>
  <c r="X12" i="141"/>
  <c r="W12" i="141"/>
  <c r="K21" i="141"/>
  <c r="L21" i="141"/>
  <c r="M21" i="141"/>
  <c r="K22" i="141"/>
  <c r="L22" i="141"/>
  <c r="M22" i="141"/>
  <c r="K23" i="141"/>
  <c r="L23" i="141"/>
  <c r="M23" i="141"/>
  <c r="K24" i="141"/>
  <c r="L24" i="141"/>
  <c r="M24" i="141"/>
  <c r="K25" i="141"/>
  <c r="L25" i="141"/>
  <c r="M25" i="141"/>
  <c r="K26" i="141"/>
  <c r="L26" i="141"/>
  <c r="M26" i="141"/>
  <c r="K27" i="141"/>
  <c r="L27" i="141"/>
  <c r="M27" i="141"/>
  <c r="K28" i="141"/>
  <c r="L28" i="141"/>
  <c r="M28" i="141"/>
  <c r="K20" i="141"/>
  <c r="L20" i="141"/>
  <c r="M20" i="141"/>
  <c r="K16" i="141"/>
  <c r="L16" i="141"/>
  <c r="M16" i="141"/>
  <c r="K17" i="141"/>
  <c r="L17" i="141"/>
  <c r="M17" i="141"/>
  <c r="K18" i="141"/>
  <c r="L18" i="141"/>
  <c r="M18" i="141"/>
  <c r="K19" i="141"/>
  <c r="L19" i="141"/>
  <c r="M19" i="141"/>
  <c r="K13" i="141"/>
  <c r="L13" i="141"/>
  <c r="M13" i="141"/>
  <c r="K14" i="141"/>
  <c r="L14" i="141"/>
  <c r="M14" i="141"/>
  <c r="K15" i="141"/>
  <c r="L15" i="141"/>
  <c r="M15" i="141"/>
  <c r="L12" i="141"/>
  <c r="M12" i="141"/>
  <c r="K12" i="141"/>
  <c r="U9" i="138" l="1"/>
  <c r="T9" i="138"/>
  <c r="S9" i="138"/>
  <c r="Q9" i="138"/>
  <c r="P9" i="138"/>
  <c r="O9" i="138"/>
  <c r="M9" i="138"/>
  <c r="L9" i="138"/>
  <c r="K9" i="138"/>
  <c r="H9" i="138"/>
  <c r="I9" i="138"/>
  <c r="G9" i="138"/>
  <c r="C9" i="138" l="1"/>
  <c r="E9" i="138"/>
  <c r="D9" i="138"/>
  <c r="D8" i="125"/>
  <c r="E8" i="125"/>
  <c r="F8" i="125"/>
  <c r="G8" i="125"/>
  <c r="H8" i="125"/>
  <c r="I8" i="125"/>
  <c r="J8" i="125"/>
  <c r="K8" i="125"/>
  <c r="L8" i="125"/>
  <c r="M8" i="125"/>
  <c r="B22" i="125"/>
  <c r="C8" i="125"/>
  <c r="B37" i="125"/>
  <c r="K8" i="122" l="1"/>
  <c r="B11" i="111" l="1"/>
  <c r="C11" i="111"/>
  <c r="D11" i="111" l="1"/>
  <c r="B11" i="110"/>
  <c r="C11" i="110"/>
  <c r="B12" i="110"/>
  <c r="C12" i="110"/>
  <c r="B13" i="110"/>
  <c r="C13" i="110"/>
  <c r="B12" i="105"/>
  <c r="D12" i="105" s="1"/>
  <c r="C12" i="105"/>
  <c r="B13" i="105"/>
  <c r="C13" i="105"/>
  <c r="B14" i="105"/>
  <c r="C14" i="105"/>
  <c r="B15" i="105"/>
  <c r="C15" i="105"/>
  <c r="B16" i="105"/>
  <c r="C16" i="105"/>
  <c r="B17" i="105"/>
  <c r="C17" i="105"/>
  <c r="B18" i="105"/>
  <c r="C18" i="105"/>
  <c r="B19" i="105"/>
  <c r="C19" i="105"/>
  <c r="B20" i="105"/>
  <c r="C20" i="105"/>
  <c r="B21" i="105"/>
  <c r="C21" i="105"/>
  <c r="B22" i="105"/>
  <c r="C22" i="105"/>
  <c r="B23" i="105"/>
  <c r="C23" i="105"/>
  <c r="B24" i="105"/>
  <c r="C24" i="105"/>
  <c r="B25" i="105"/>
  <c r="C25" i="105"/>
  <c r="B26" i="105"/>
  <c r="C26" i="105"/>
  <c r="B27" i="105"/>
  <c r="C27" i="105"/>
  <c r="B28" i="105"/>
  <c r="C28" i="105"/>
  <c r="B29" i="105"/>
  <c r="C29" i="105"/>
  <c r="B30" i="105"/>
  <c r="C30" i="105"/>
  <c r="B31" i="105"/>
  <c r="C31" i="105"/>
  <c r="B32" i="105"/>
  <c r="C32" i="105"/>
  <c r="C11" i="105"/>
  <c r="B11" i="105"/>
  <c r="X27" i="109"/>
  <c r="W27" i="109"/>
  <c r="V27" i="109"/>
  <c r="T27" i="109"/>
  <c r="S27" i="109"/>
  <c r="R27" i="109"/>
  <c r="P27" i="109"/>
  <c r="O27" i="109"/>
  <c r="N27" i="109"/>
  <c r="L27" i="109"/>
  <c r="K27" i="109"/>
  <c r="J27" i="109"/>
  <c r="H27" i="109"/>
  <c r="G27" i="109"/>
  <c r="F27" i="109"/>
  <c r="X18" i="109"/>
  <c r="W18" i="109"/>
  <c r="V18" i="109"/>
  <c r="T18" i="109"/>
  <c r="S18" i="109"/>
  <c r="R18" i="109"/>
  <c r="P18" i="109"/>
  <c r="O18" i="109"/>
  <c r="N18" i="109"/>
  <c r="L18" i="109"/>
  <c r="K18" i="109"/>
  <c r="J18" i="109"/>
  <c r="H18" i="109"/>
  <c r="G18" i="109"/>
  <c r="F18" i="109"/>
  <c r="X16" i="109"/>
  <c r="W16" i="109"/>
  <c r="V16" i="109"/>
  <c r="X15" i="109"/>
  <c r="W15" i="109"/>
  <c r="V15" i="109"/>
  <c r="X14" i="109"/>
  <c r="W14" i="109"/>
  <c r="V14" i="109"/>
  <c r="X13" i="109"/>
  <c r="W13" i="109"/>
  <c r="V13" i="109"/>
  <c r="X12" i="109"/>
  <c r="W12" i="109"/>
  <c r="V12" i="109"/>
  <c r="X11" i="109"/>
  <c r="W11" i="109"/>
  <c r="V11" i="109"/>
  <c r="X10" i="109"/>
  <c r="W10" i="109"/>
  <c r="V10" i="109"/>
  <c r="T16" i="109"/>
  <c r="S16" i="109"/>
  <c r="R16" i="109"/>
  <c r="T15" i="109"/>
  <c r="S15" i="109"/>
  <c r="R15" i="109"/>
  <c r="T14" i="109"/>
  <c r="S14" i="109"/>
  <c r="R14" i="109"/>
  <c r="T13" i="109"/>
  <c r="S13" i="109"/>
  <c r="R13" i="109"/>
  <c r="T12" i="109"/>
  <c r="S12" i="109"/>
  <c r="R12" i="109"/>
  <c r="T11" i="109"/>
  <c r="S11" i="109"/>
  <c r="R11" i="109"/>
  <c r="T10" i="109"/>
  <c r="S10" i="109"/>
  <c r="R10" i="109"/>
  <c r="P16" i="109"/>
  <c r="O16" i="109"/>
  <c r="N16" i="109"/>
  <c r="P15" i="109"/>
  <c r="O15" i="109"/>
  <c r="N15" i="109"/>
  <c r="P14" i="109"/>
  <c r="O14" i="109"/>
  <c r="N14" i="109"/>
  <c r="P13" i="109"/>
  <c r="O13" i="109"/>
  <c r="N13" i="109"/>
  <c r="P12" i="109"/>
  <c r="O12" i="109"/>
  <c r="N12" i="109"/>
  <c r="P11" i="109"/>
  <c r="O11" i="109"/>
  <c r="N11" i="109"/>
  <c r="P10" i="109"/>
  <c r="O10" i="109"/>
  <c r="N10" i="109"/>
  <c r="L16" i="109"/>
  <c r="K16" i="109"/>
  <c r="J16" i="109"/>
  <c r="L15" i="109"/>
  <c r="K15" i="109"/>
  <c r="J15" i="109"/>
  <c r="L14" i="109"/>
  <c r="K14" i="109"/>
  <c r="J14" i="109"/>
  <c r="L13" i="109"/>
  <c r="K13" i="109"/>
  <c r="J13" i="109"/>
  <c r="L12" i="109"/>
  <c r="K12" i="109"/>
  <c r="J12" i="109"/>
  <c r="L11" i="109"/>
  <c r="K11" i="109"/>
  <c r="J11" i="109"/>
  <c r="L10" i="109"/>
  <c r="K10" i="109"/>
  <c r="J10" i="109"/>
  <c r="F12" i="109"/>
  <c r="F13" i="109"/>
  <c r="F16" i="109"/>
  <c r="G16" i="109"/>
  <c r="H16" i="109"/>
  <c r="G15" i="109"/>
  <c r="H15" i="109"/>
  <c r="F15" i="109"/>
  <c r="G14" i="109"/>
  <c r="H14" i="109"/>
  <c r="F14" i="109"/>
  <c r="G13" i="109"/>
  <c r="H13" i="109"/>
  <c r="G12" i="109"/>
  <c r="H12" i="109"/>
  <c r="F11" i="109"/>
  <c r="G11" i="109"/>
  <c r="H11" i="109"/>
  <c r="G10" i="109"/>
  <c r="H10" i="109"/>
  <c r="F10" i="109"/>
  <c r="B29" i="109"/>
  <c r="C29" i="109"/>
  <c r="D29" i="109"/>
  <c r="B30" i="109"/>
  <c r="C30" i="109"/>
  <c r="D30" i="109"/>
  <c r="B31" i="109"/>
  <c r="C31" i="109"/>
  <c r="D31" i="109"/>
  <c r="B32" i="109"/>
  <c r="C32" i="109"/>
  <c r="D32" i="109"/>
  <c r="C28" i="109"/>
  <c r="D28" i="109"/>
  <c r="B28" i="109"/>
  <c r="B20" i="109"/>
  <c r="C20" i="109"/>
  <c r="D20" i="109"/>
  <c r="B21" i="109"/>
  <c r="C21" i="109"/>
  <c r="D21" i="109"/>
  <c r="B22" i="109"/>
  <c r="C22" i="109"/>
  <c r="D22" i="109"/>
  <c r="B23" i="109"/>
  <c r="C23" i="109"/>
  <c r="D23" i="109"/>
  <c r="B24" i="109"/>
  <c r="C24" i="109"/>
  <c r="D24" i="109"/>
  <c r="B25" i="109"/>
  <c r="C25" i="109"/>
  <c r="D25" i="109"/>
  <c r="C19" i="109"/>
  <c r="D19" i="109"/>
  <c r="B19" i="109"/>
  <c r="D26" i="105" l="1"/>
  <c r="D22" i="105"/>
  <c r="D31" i="105"/>
  <c r="D23" i="105"/>
  <c r="D19" i="105"/>
  <c r="D15" i="105"/>
  <c r="K9" i="109"/>
  <c r="B18" i="109"/>
  <c r="D11" i="105"/>
  <c r="D13" i="105"/>
  <c r="D27" i="105"/>
  <c r="D18" i="109"/>
  <c r="D14" i="105"/>
  <c r="D25" i="105"/>
  <c r="D32" i="105"/>
  <c r="D11" i="110"/>
  <c r="C18" i="109"/>
  <c r="O9" i="109"/>
  <c r="N9" i="109"/>
  <c r="P9" i="109"/>
  <c r="V9" i="109"/>
  <c r="W9" i="109"/>
  <c r="D29" i="105"/>
  <c r="D18" i="105"/>
  <c r="J9" i="109"/>
  <c r="G9" i="109"/>
  <c r="R9" i="109"/>
  <c r="F9" i="109"/>
  <c r="S9" i="109"/>
  <c r="D24" i="105"/>
  <c r="D17" i="105"/>
  <c r="L9" i="109"/>
  <c r="D28" i="105"/>
  <c r="D21" i="105"/>
  <c r="H9" i="109"/>
  <c r="C12" i="109"/>
  <c r="T9" i="109"/>
  <c r="X9" i="109"/>
  <c r="D20" i="105"/>
  <c r="D12" i="109"/>
  <c r="D30" i="105"/>
  <c r="D16" i="105"/>
  <c r="D12" i="110"/>
  <c r="D13" i="110"/>
  <c r="D27" i="109"/>
  <c r="C27" i="109"/>
  <c r="B27" i="109"/>
  <c r="B15" i="109"/>
  <c r="C16" i="109"/>
  <c r="C11" i="109"/>
  <c r="C15" i="109"/>
  <c r="D16" i="109"/>
  <c r="D13" i="109"/>
  <c r="B10" i="109"/>
  <c r="B11" i="109"/>
  <c r="B14" i="109"/>
  <c r="D10" i="109"/>
  <c r="B12" i="109"/>
  <c r="C13" i="109"/>
  <c r="D14" i="109"/>
  <c r="B16" i="109"/>
  <c r="C14" i="109"/>
  <c r="C10" i="109"/>
  <c r="D11" i="109"/>
  <c r="B13" i="109"/>
  <c r="D15" i="109"/>
  <c r="D9" i="109" l="1"/>
  <c r="C9" i="109"/>
  <c r="B9" i="109"/>
  <c r="B12" i="165" l="1"/>
  <c r="C12" i="165"/>
  <c r="B13" i="165"/>
  <c r="C13" i="165"/>
  <c r="B14" i="165"/>
  <c r="C14" i="165"/>
  <c r="B15" i="165"/>
  <c r="C15" i="165"/>
  <c r="B16" i="165"/>
  <c r="C16" i="165"/>
  <c r="B17" i="165"/>
  <c r="C17" i="165"/>
  <c r="B18" i="165"/>
  <c r="C18" i="165"/>
  <c r="B19" i="165"/>
  <c r="C19" i="165"/>
  <c r="B20" i="165"/>
  <c r="C20" i="165"/>
  <c r="B21" i="165"/>
  <c r="C21" i="165"/>
  <c r="B22" i="165"/>
  <c r="C22" i="165"/>
  <c r="B23" i="165"/>
  <c r="C23" i="165"/>
  <c r="B24" i="165"/>
  <c r="C24" i="165"/>
  <c r="B25" i="165"/>
  <c r="C25" i="165"/>
  <c r="B26" i="165"/>
  <c r="C26" i="165"/>
  <c r="B27" i="165"/>
  <c r="C27" i="165"/>
  <c r="B28" i="165"/>
  <c r="C28" i="165"/>
  <c r="C11" i="165"/>
  <c r="B11" i="165"/>
  <c r="B12" i="163"/>
  <c r="C12" i="163"/>
  <c r="B13" i="163"/>
  <c r="C13" i="163"/>
  <c r="B14" i="163"/>
  <c r="C14" i="163"/>
  <c r="B15" i="163"/>
  <c r="C15" i="163"/>
  <c r="B16" i="163"/>
  <c r="C16" i="163"/>
  <c r="B17" i="163"/>
  <c r="C17" i="163"/>
  <c r="B18" i="163"/>
  <c r="C18" i="163"/>
  <c r="B19" i="163"/>
  <c r="C19" i="163"/>
  <c r="B20" i="163"/>
  <c r="C20" i="163"/>
  <c r="B21" i="163"/>
  <c r="C21" i="163"/>
  <c r="B22" i="163"/>
  <c r="C22" i="163"/>
  <c r="B23" i="163"/>
  <c r="C23" i="163"/>
  <c r="B24" i="163"/>
  <c r="C24" i="163"/>
  <c r="B25" i="163"/>
  <c r="C25" i="163"/>
  <c r="B26" i="163"/>
  <c r="C26" i="163"/>
  <c r="B27" i="163"/>
  <c r="C27" i="163"/>
  <c r="B28" i="163"/>
  <c r="C28" i="163"/>
  <c r="C11" i="163"/>
  <c r="B11" i="163"/>
  <c r="T10" i="165"/>
  <c r="S10" i="165"/>
  <c r="R10" i="165"/>
  <c r="D20" i="16"/>
  <c r="C20" i="16"/>
  <c r="B20" i="16"/>
  <c r="D24" i="163" l="1"/>
  <c r="D12" i="163"/>
  <c r="D27" i="163"/>
  <c r="D23" i="163"/>
  <c r="D28" i="165"/>
  <c r="D27" i="165"/>
  <c r="D23" i="165"/>
  <c r="D28" i="163"/>
  <c r="D20" i="163"/>
  <c r="D16" i="163"/>
  <c r="D17" i="163"/>
  <c r="D19" i="163"/>
  <c r="D15" i="163"/>
  <c r="D26" i="163"/>
  <c r="D24" i="165"/>
  <c r="D20" i="165"/>
  <c r="D16" i="165"/>
  <c r="D13" i="163"/>
  <c r="D15" i="165"/>
  <c r="D19" i="165"/>
  <c r="D21" i="165"/>
  <c r="D18" i="165"/>
  <c r="D12" i="165"/>
  <c r="D17" i="165"/>
  <c r="D14" i="165"/>
  <c r="D26" i="165"/>
  <c r="D13" i="165"/>
  <c r="D25" i="165"/>
  <c r="D22" i="165"/>
  <c r="D21" i="163"/>
  <c r="D18" i="163"/>
  <c r="D14" i="163"/>
  <c r="D25" i="163"/>
  <c r="D22" i="163"/>
  <c r="D19" i="15"/>
  <c r="C19" i="15"/>
  <c r="B19" i="15"/>
  <c r="T33" i="163"/>
  <c r="S33" i="163"/>
  <c r="R33" i="163"/>
  <c r="Q33" i="163"/>
  <c r="T10" i="163"/>
  <c r="S10" i="163"/>
  <c r="R10" i="163"/>
  <c r="D20" i="6"/>
  <c r="C20" i="6"/>
  <c r="B20" i="6"/>
  <c r="B19" i="5" l="1"/>
  <c r="C19" i="5"/>
  <c r="D19" i="5"/>
  <c r="L27" i="169"/>
  <c r="K27" i="169"/>
  <c r="J27" i="169"/>
  <c r="H27" i="169"/>
  <c r="G27" i="169"/>
  <c r="F27" i="169"/>
  <c r="C27" i="169"/>
  <c r="D27" i="169"/>
  <c r="B27" i="169"/>
  <c r="L17" i="169"/>
  <c r="K17" i="169"/>
  <c r="J17" i="169"/>
  <c r="H17" i="169"/>
  <c r="G17" i="169"/>
  <c r="F17" i="169"/>
  <c r="C17" i="169"/>
  <c r="D17" i="169"/>
  <c r="B17" i="169"/>
  <c r="C20" i="34" l="1"/>
  <c r="D20" i="34"/>
  <c r="B20" i="34"/>
  <c r="B11" i="168"/>
  <c r="B12" i="168"/>
  <c r="B13" i="168"/>
  <c r="B14" i="168"/>
  <c r="B15" i="168"/>
  <c r="B16" i="168"/>
  <c r="B17" i="168"/>
  <c r="B18" i="168"/>
  <c r="B19" i="168"/>
  <c r="B20" i="168"/>
  <c r="B21" i="168"/>
  <c r="B22" i="168"/>
  <c r="B10" i="168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B18" i="33"/>
  <c r="C18" i="33"/>
  <c r="D18" i="33"/>
  <c r="B19" i="33"/>
  <c r="C19" i="33"/>
  <c r="D19" i="33"/>
  <c r="B20" i="33"/>
  <c r="C20" i="33"/>
  <c r="D20" i="33"/>
  <c r="B21" i="33"/>
  <c r="C21" i="33"/>
  <c r="D21" i="33"/>
  <c r="C11" i="33"/>
  <c r="D11" i="33"/>
  <c r="B11" i="33"/>
  <c r="B12" i="2" l="1"/>
  <c r="C12" i="2"/>
  <c r="D12" i="2"/>
  <c r="B13" i="2"/>
  <c r="C13" i="2"/>
  <c r="D13" i="2"/>
  <c r="C11" i="2"/>
  <c r="D11" i="2"/>
  <c r="B11" i="2"/>
  <c r="B9" i="6" l="1"/>
  <c r="B10" i="6"/>
  <c r="B11" i="6"/>
  <c r="B12" i="6"/>
  <c r="B13" i="6"/>
  <c r="B14" i="6"/>
  <c r="B15" i="6"/>
  <c r="B16" i="6"/>
  <c r="B17" i="6"/>
  <c r="B18" i="6"/>
  <c r="C14" i="16"/>
  <c r="D14" i="16"/>
  <c r="C15" i="16"/>
  <c r="D15" i="16"/>
  <c r="C16" i="16"/>
  <c r="D16" i="16"/>
  <c r="C17" i="16"/>
  <c r="D17" i="16"/>
  <c r="C18" i="16"/>
  <c r="D18" i="16"/>
  <c r="C19" i="16"/>
  <c r="D19" i="16"/>
  <c r="C13" i="16"/>
  <c r="D13" i="16"/>
  <c r="C11" i="16"/>
  <c r="D11" i="16"/>
  <c r="C12" i="16"/>
  <c r="D12" i="16"/>
  <c r="C10" i="16"/>
  <c r="D10" i="16"/>
  <c r="C9" i="16"/>
  <c r="D9" i="16"/>
  <c r="B9" i="16"/>
  <c r="B10" i="16"/>
  <c r="B11" i="16"/>
  <c r="B12" i="16"/>
  <c r="B13" i="16"/>
  <c r="B14" i="16"/>
  <c r="B15" i="16"/>
  <c r="B16" i="16"/>
  <c r="B17" i="16"/>
  <c r="B18" i="16"/>
  <c r="B19" i="16"/>
  <c r="C10" i="75" l="1"/>
  <c r="G33" i="163" l="1"/>
  <c r="H33" i="163"/>
  <c r="I33" i="163"/>
  <c r="J33" i="163"/>
  <c r="K33" i="163"/>
  <c r="L33" i="163"/>
  <c r="M33" i="163"/>
  <c r="N33" i="163"/>
  <c r="O33" i="163"/>
  <c r="P33" i="163"/>
  <c r="F33" i="163"/>
  <c r="E27" i="138" l="1"/>
  <c r="E26" i="138"/>
  <c r="E25" i="138"/>
  <c r="E24" i="138"/>
  <c r="E23" i="138"/>
  <c r="E22" i="138"/>
  <c r="E21" i="138"/>
  <c r="E20" i="138"/>
  <c r="E19" i="138"/>
  <c r="E18" i="138"/>
  <c r="E17" i="138"/>
  <c r="E16" i="138"/>
  <c r="E15" i="138"/>
  <c r="E14" i="138"/>
  <c r="E13" i="138"/>
  <c r="E12" i="138"/>
  <c r="E11" i="138"/>
  <c r="D18" i="138"/>
  <c r="D19" i="138"/>
  <c r="D20" i="138"/>
  <c r="D21" i="138"/>
  <c r="D22" i="138"/>
  <c r="D23" i="138"/>
  <c r="D24" i="138"/>
  <c r="D25" i="138"/>
  <c r="D26" i="138"/>
  <c r="C26" i="138" s="1"/>
  <c r="D27" i="138"/>
  <c r="D12" i="138"/>
  <c r="D13" i="138"/>
  <c r="D14" i="138"/>
  <c r="C14" i="138" s="1"/>
  <c r="D15" i="138"/>
  <c r="D16" i="138"/>
  <c r="D17" i="138"/>
  <c r="D11" i="138"/>
  <c r="C18" i="138" l="1"/>
  <c r="C17" i="138"/>
  <c r="C16" i="138"/>
  <c r="C24" i="138"/>
  <c r="C15" i="138"/>
  <c r="C25" i="138"/>
  <c r="C22" i="138"/>
  <c r="C13" i="138"/>
  <c r="C12" i="138"/>
  <c r="C21" i="138"/>
  <c r="C23" i="138"/>
  <c r="C20" i="138"/>
  <c r="C27" i="138"/>
  <c r="C19" i="138"/>
  <c r="C11" i="138"/>
  <c r="D38" i="237"/>
  <c r="C38" i="237"/>
  <c r="B38" i="237"/>
  <c r="D37" i="237"/>
  <c r="C37" i="237"/>
  <c r="B37" i="237"/>
  <c r="D36" i="237"/>
  <c r="C36" i="237"/>
  <c r="B36" i="237"/>
  <c r="D35" i="237"/>
  <c r="C35" i="237"/>
  <c r="B35" i="237"/>
  <c r="D34" i="237"/>
  <c r="C34" i="237"/>
  <c r="B34" i="237"/>
  <c r="D33" i="237"/>
  <c r="C33" i="237"/>
  <c r="B33" i="237"/>
  <c r="D32" i="237"/>
  <c r="C32" i="237"/>
  <c r="B32" i="237"/>
  <c r="D31" i="237"/>
  <c r="C31" i="237"/>
  <c r="B31" i="237"/>
  <c r="D30" i="237"/>
  <c r="C30" i="237"/>
  <c r="B30" i="237"/>
  <c r="D29" i="237"/>
  <c r="C29" i="237"/>
  <c r="B29" i="237"/>
  <c r="D28" i="237"/>
  <c r="C28" i="237"/>
  <c r="B28" i="237"/>
  <c r="D27" i="237"/>
  <c r="C27" i="237"/>
  <c r="B27" i="237"/>
  <c r="D26" i="237"/>
  <c r="C26" i="237"/>
  <c r="B26" i="237"/>
  <c r="D25" i="237"/>
  <c r="C25" i="237"/>
  <c r="B25" i="237"/>
  <c r="D24" i="237"/>
  <c r="C24" i="237"/>
  <c r="B24" i="237"/>
  <c r="D23" i="237"/>
  <c r="C23" i="237"/>
  <c r="B23" i="237"/>
  <c r="D22" i="237"/>
  <c r="C22" i="237"/>
  <c r="B22" i="237"/>
  <c r="D21" i="237"/>
  <c r="C21" i="237"/>
  <c r="B21" i="237"/>
  <c r="D20" i="237"/>
  <c r="C20" i="237"/>
  <c r="B20" i="237"/>
  <c r="D19" i="237"/>
  <c r="C19" i="237"/>
  <c r="B19" i="237"/>
  <c r="D18" i="237"/>
  <c r="C18" i="237"/>
  <c r="B18" i="237"/>
  <c r="D17" i="237"/>
  <c r="C17" i="237"/>
  <c r="B17" i="237"/>
  <c r="D16" i="237"/>
  <c r="C16" i="237"/>
  <c r="B16" i="237"/>
  <c r="D15" i="237"/>
  <c r="C15" i="237"/>
  <c r="B15" i="237"/>
  <c r="D14" i="237"/>
  <c r="C14" i="237"/>
  <c r="B14" i="237"/>
  <c r="D13" i="237"/>
  <c r="C13" i="237"/>
  <c r="B13" i="237"/>
  <c r="D12" i="237"/>
  <c r="C12" i="237"/>
  <c r="B12" i="237"/>
  <c r="P10" i="237"/>
  <c r="O10" i="237"/>
  <c r="N10" i="237"/>
  <c r="L10" i="237"/>
  <c r="K10" i="237"/>
  <c r="J10" i="237"/>
  <c r="H10" i="237"/>
  <c r="G10" i="237"/>
  <c r="F10" i="237"/>
  <c r="D10" i="237" l="1"/>
  <c r="B10" i="237"/>
  <c r="C10" i="237"/>
  <c r="G24" i="198" l="1"/>
  <c r="G23" i="198"/>
  <c r="F24" i="198"/>
  <c r="E24" i="45"/>
  <c r="B24" i="45" s="1"/>
  <c r="E24" i="44"/>
  <c r="B24" i="44" s="1"/>
  <c r="F24" i="43"/>
  <c r="F24" i="42"/>
  <c r="E24" i="57"/>
  <c r="B24" i="57" s="1"/>
  <c r="E24" i="56"/>
  <c r="B24" i="56" s="1"/>
  <c r="F24" i="55"/>
  <c r="F24" i="54"/>
  <c r="C9" i="203" l="1"/>
  <c r="D9" i="203"/>
  <c r="E9" i="203"/>
  <c r="F9" i="203"/>
  <c r="G9" i="203"/>
  <c r="H9" i="203"/>
  <c r="B9" i="203" l="1"/>
  <c r="B20" i="202"/>
  <c r="B19" i="202"/>
  <c r="H18" i="202"/>
  <c r="G18" i="202"/>
  <c r="F18" i="202"/>
  <c r="E18" i="202"/>
  <c r="D18" i="202"/>
  <c r="C18" i="202"/>
  <c r="B16" i="202"/>
  <c r="B15" i="202"/>
  <c r="B14" i="202"/>
  <c r="H13" i="202"/>
  <c r="G13" i="202"/>
  <c r="F13" i="202"/>
  <c r="E13" i="202"/>
  <c r="D13" i="202"/>
  <c r="C13" i="202"/>
  <c r="H11" i="202"/>
  <c r="G11" i="202"/>
  <c r="F11" i="202"/>
  <c r="E11" i="202"/>
  <c r="D11" i="202"/>
  <c r="C11" i="202"/>
  <c r="H10" i="202"/>
  <c r="G10" i="202"/>
  <c r="F10" i="202"/>
  <c r="E10" i="202"/>
  <c r="D10" i="202"/>
  <c r="C10" i="202"/>
  <c r="H9" i="202"/>
  <c r="G9" i="202"/>
  <c r="F9" i="202"/>
  <c r="E9" i="202"/>
  <c r="D9" i="202"/>
  <c r="C9" i="202"/>
  <c r="D18" i="201"/>
  <c r="E18" i="201"/>
  <c r="F18" i="201"/>
  <c r="G18" i="201"/>
  <c r="H18" i="201"/>
  <c r="D13" i="201"/>
  <c r="E13" i="201"/>
  <c r="F13" i="201"/>
  <c r="G13" i="201"/>
  <c r="H13" i="201"/>
  <c r="B20" i="201"/>
  <c r="B19" i="201"/>
  <c r="B16" i="201"/>
  <c r="B15" i="201"/>
  <c r="B14" i="201"/>
  <c r="D9" i="201"/>
  <c r="E9" i="201"/>
  <c r="F9" i="201"/>
  <c r="G9" i="201"/>
  <c r="H9" i="201"/>
  <c r="D10" i="201"/>
  <c r="E10" i="201"/>
  <c r="F10" i="201"/>
  <c r="G10" i="201"/>
  <c r="H10" i="201"/>
  <c r="D11" i="201"/>
  <c r="E11" i="201"/>
  <c r="F11" i="201"/>
  <c r="G11" i="201"/>
  <c r="H11" i="201"/>
  <c r="F8" i="201" l="1"/>
  <c r="E8" i="201"/>
  <c r="B13" i="202"/>
  <c r="E8" i="202"/>
  <c r="H8" i="201"/>
  <c r="G8" i="201"/>
  <c r="F8" i="202"/>
  <c r="D8" i="202"/>
  <c r="H8" i="202"/>
  <c r="C8" i="202"/>
  <c r="G8" i="202"/>
  <c r="B11" i="202"/>
  <c r="B10" i="202"/>
  <c r="B18" i="202"/>
  <c r="B9" i="202"/>
  <c r="D8" i="201"/>
  <c r="B8" i="202" l="1"/>
  <c r="C18" i="201"/>
  <c r="C13" i="201"/>
  <c r="C11" i="201"/>
  <c r="C10" i="201"/>
  <c r="C9" i="201"/>
  <c r="B10" i="201" l="1"/>
  <c r="B9" i="201"/>
  <c r="B11" i="201"/>
  <c r="B13" i="201"/>
  <c r="C8" i="201"/>
  <c r="B18" i="201"/>
  <c r="B21" i="200"/>
  <c r="B20" i="200"/>
  <c r="B17" i="200"/>
  <c r="B16" i="200"/>
  <c r="B15" i="200"/>
  <c r="G19" i="200"/>
  <c r="F19" i="200"/>
  <c r="E19" i="200"/>
  <c r="D19" i="200"/>
  <c r="C19" i="200"/>
  <c r="C14" i="200"/>
  <c r="D14" i="200"/>
  <c r="E14" i="200"/>
  <c r="F14" i="200"/>
  <c r="G14" i="200"/>
  <c r="D12" i="200"/>
  <c r="E12" i="200"/>
  <c r="F12" i="200"/>
  <c r="G12" i="200"/>
  <c r="C12" i="200"/>
  <c r="C11" i="200"/>
  <c r="D11" i="200"/>
  <c r="E11" i="200"/>
  <c r="F11" i="200"/>
  <c r="G11" i="200"/>
  <c r="D10" i="200"/>
  <c r="E10" i="200"/>
  <c r="F10" i="200"/>
  <c r="G10" i="200"/>
  <c r="C10" i="200"/>
  <c r="E9" i="200" l="1"/>
  <c r="B8" i="201"/>
  <c r="B19" i="200"/>
  <c r="D9" i="200"/>
  <c r="B14" i="200"/>
  <c r="F9" i="200"/>
  <c r="B11" i="200"/>
  <c r="G9" i="200"/>
  <c r="B12" i="200"/>
  <c r="C9" i="200"/>
  <c r="B10" i="200"/>
  <c r="C38" i="199"/>
  <c r="D38" i="199"/>
  <c r="E38" i="199"/>
  <c r="F38" i="199"/>
  <c r="G38" i="199"/>
  <c r="H38" i="199"/>
  <c r="I38" i="199"/>
  <c r="J38" i="199"/>
  <c r="K38" i="199"/>
  <c r="L38" i="199"/>
  <c r="M38" i="199"/>
  <c r="B38" i="199"/>
  <c r="C34" i="199"/>
  <c r="D34" i="199"/>
  <c r="E34" i="199"/>
  <c r="F34" i="199"/>
  <c r="G34" i="199"/>
  <c r="H34" i="199"/>
  <c r="I34" i="199"/>
  <c r="J34" i="199"/>
  <c r="K34" i="199"/>
  <c r="L34" i="199"/>
  <c r="M34" i="199"/>
  <c r="B34" i="199"/>
  <c r="C27" i="199"/>
  <c r="D27" i="199"/>
  <c r="E27" i="199"/>
  <c r="F27" i="199"/>
  <c r="G27" i="199"/>
  <c r="H27" i="199"/>
  <c r="I27" i="199"/>
  <c r="J27" i="199"/>
  <c r="K27" i="199"/>
  <c r="L27" i="199"/>
  <c r="M27" i="199"/>
  <c r="B27" i="199"/>
  <c r="M22" i="199"/>
  <c r="L22" i="199"/>
  <c r="K22" i="199"/>
  <c r="J22" i="199"/>
  <c r="I22" i="199"/>
  <c r="H22" i="199"/>
  <c r="G22" i="199"/>
  <c r="F22" i="199"/>
  <c r="E22" i="199"/>
  <c r="D22" i="199"/>
  <c r="C22" i="199"/>
  <c r="B22" i="199"/>
  <c r="C18" i="199"/>
  <c r="D18" i="199"/>
  <c r="E18" i="199"/>
  <c r="F18" i="199"/>
  <c r="G18" i="199"/>
  <c r="H18" i="199"/>
  <c r="I18" i="199"/>
  <c r="J18" i="199"/>
  <c r="K18" i="199"/>
  <c r="L18" i="199"/>
  <c r="M18" i="199"/>
  <c r="B18" i="199"/>
  <c r="C10" i="199"/>
  <c r="D10" i="199"/>
  <c r="E10" i="199"/>
  <c r="F10" i="199"/>
  <c r="G10" i="199"/>
  <c r="H10" i="199"/>
  <c r="I10" i="199"/>
  <c r="J10" i="199"/>
  <c r="K10" i="199"/>
  <c r="L10" i="199"/>
  <c r="M10" i="199"/>
  <c r="B10" i="199"/>
  <c r="G33" i="199" l="1"/>
  <c r="L33" i="199"/>
  <c r="D33" i="199"/>
  <c r="C17" i="199"/>
  <c r="K17" i="199"/>
  <c r="G17" i="199"/>
  <c r="K33" i="199"/>
  <c r="K8" i="199" s="1"/>
  <c r="C33" i="199"/>
  <c r="C8" i="199" s="1"/>
  <c r="H33" i="199"/>
  <c r="B9" i="200"/>
  <c r="D17" i="199"/>
  <c r="D8" i="199" s="1"/>
  <c r="H17" i="199"/>
  <c r="L17" i="199"/>
  <c r="L8" i="199" s="1"/>
  <c r="E17" i="199"/>
  <c r="I17" i="199"/>
  <c r="M17" i="199"/>
  <c r="B33" i="199"/>
  <c r="J33" i="199"/>
  <c r="F33" i="199"/>
  <c r="B17" i="199"/>
  <c r="F17" i="199"/>
  <c r="J17" i="199"/>
  <c r="J8" i="199" s="1"/>
  <c r="I33" i="199"/>
  <c r="E33" i="199"/>
  <c r="M33" i="199"/>
  <c r="F8" i="199" l="1"/>
  <c r="G8" i="199"/>
  <c r="I8" i="199"/>
  <c r="B8" i="199"/>
  <c r="M8" i="199"/>
  <c r="E8" i="199"/>
  <c r="H8" i="199"/>
  <c r="F37" i="198"/>
  <c r="E37" i="198"/>
  <c r="D37" i="198"/>
  <c r="C37" i="198"/>
  <c r="H36" i="198"/>
  <c r="G36" i="198"/>
  <c r="F36" i="198"/>
  <c r="E36" i="198"/>
  <c r="D36" i="198"/>
  <c r="C36" i="198"/>
  <c r="H35" i="198"/>
  <c r="G35" i="198"/>
  <c r="F35" i="198"/>
  <c r="E35" i="198"/>
  <c r="D35" i="198"/>
  <c r="C35" i="198"/>
  <c r="F34" i="198"/>
  <c r="E34" i="198"/>
  <c r="D34" i="198"/>
  <c r="C34" i="198"/>
  <c r="G33" i="198"/>
  <c r="F33" i="198"/>
  <c r="E33" i="198"/>
  <c r="D33" i="198"/>
  <c r="C33" i="198"/>
  <c r="H32" i="198"/>
  <c r="G32" i="198"/>
  <c r="F32" i="198"/>
  <c r="E32" i="198"/>
  <c r="D32" i="198"/>
  <c r="C32" i="198"/>
  <c r="G31" i="198"/>
  <c r="F31" i="198"/>
  <c r="E31" i="198"/>
  <c r="D31" i="198"/>
  <c r="C31" i="198"/>
  <c r="H30" i="198"/>
  <c r="G30" i="198"/>
  <c r="F30" i="198"/>
  <c r="E30" i="198"/>
  <c r="D30" i="198"/>
  <c r="C30" i="198"/>
  <c r="G29" i="198"/>
  <c r="F29" i="198"/>
  <c r="E29" i="198"/>
  <c r="D29" i="198"/>
  <c r="C29" i="198"/>
  <c r="G28" i="198"/>
  <c r="F28" i="198"/>
  <c r="E28" i="198"/>
  <c r="D28" i="198"/>
  <c r="C28" i="198"/>
  <c r="H27" i="198"/>
  <c r="G27" i="198"/>
  <c r="F27" i="198"/>
  <c r="E27" i="198"/>
  <c r="D27" i="198"/>
  <c r="C27" i="198"/>
  <c r="H26" i="198"/>
  <c r="G26" i="198"/>
  <c r="F26" i="198"/>
  <c r="E26" i="198"/>
  <c r="D26" i="198"/>
  <c r="C26" i="198"/>
  <c r="G25" i="198"/>
  <c r="F25" i="198"/>
  <c r="E25" i="198"/>
  <c r="D25" i="198"/>
  <c r="C25" i="198"/>
  <c r="H24" i="198"/>
  <c r="E24" i="198"/>
  <c r="D24" i="198"/>
  <c r="C24" i="198"/>
  <c r="F23" i="198"/>
  <c r="E23" i="198"/>
  <c r="D23" i="198"/>
  <c r="C23" i="198"/>
  <c r="H22" i="198"/>
  <c r="G22" i="198"/>
  <c r="F22" i="198"/>
  <c r="E22" i="198"/>
  <c r="D22" i="198"/>
  <c r="C22" i="198"/>
  <c r="G21" i="198"/>
  <c r="F21" i="198"/>
  <c r="E21" i="198"/>
  <c r="D21" i="198"/>
  <c r="C21" i="198"/>
  <c r="G20" i="198"/>
  <c r="F20" i="198"/>
  <c r="E20" i="198"/>
  <c r="D20" i="198"/>
  <c r="C20" i="198"/>
  <c r="G19" i="198"/>
  <c r="F19" i="198"/>
  <c r="E19" i="198"/>
  <c r="D19" i="198"/>
  <c r="C19" i="198"/>
  <c r="H18" i="198"/>
  <c r="G18" i="198"/>
  <c r="F18" i="198"/>
  <c r="E18" i="198"/>
  <c r="D18" i="198"/>
  <c r="C18" i="198"/>
  <c r="G17" i="198"/>
  <c r="F17" i="198"/>
  <c r="E17" i="198"/>
  <c r="D17" i="198"/>
  <c r="C17" i="198"/>
  <c r="G16" i="198"/>
  <c r="F16" i="198"/>
  <c r="E16" i="198"/>
  <c r="D16" i="198"/>
  <c r="C16" i="198"/>
  <c r="H15" i="198"/>
  <c r="G15" i="198"/>
  <c r="F15" i="198"/>
  <c r="E15" i="198"/>
  <c r="D15" i="198"/>
  <c r="C15" i="198"/>
  <c r="H14" i="198"/>
  <c r="G14" i="198"/>
  <c r="F14" i="198"/>
  <c r="E14" i="198"/>
  <c r="D14" i="198"/>
  <c r="C14" i="198"/>
  <c r="H13" i="198"/>
  <c r="G13" i="198"/>
  <c r="F13" i="198"/>
  <c r="E13" i="198"/>
  <c r="D13" i="198"/>
  <c r="C13" i="198"/>
  <c r="H12" i="198"/>
  <c r="G12" i="198"/>
  <c r="F12" i="198"/>
  <c r="E12" i="198"/>
  <c r="C12" i="198"/>
  <c r="H11" i="198"/>
  <c r="G11" i="198"/>
  <c r="F11" i="198"/>
  <c r="E11" i="198"/>
  <c r="B37" i="196"/>
  <c r="G38" i="197" s="1"/>
  <c r="B36" i="196"/>
  <c r="F37" i="197" s="1"/>
  <c r="B35" i="196"/>
  <c r="H36" i="197" s="1"/>
  <c r="B34" i="196"/>
  <c r="F35" i="197" s="1"/>
  <c r="B33" i="196"/>
  <c r="H34" i="197" s="1"/>
  <c r="B32" i="196"/>
  <c r="G33" i="197" s="1"/>
  <c r="B31" i="196"/>
  <c r="E32" i="197" s="1"/>
  <c r="B30" i="196"/>
  <c r="G31" i="197" s="1"/>
  <c r="B29" i="196"/>
  <c r="E30" i="197" s="1"/>
  <c r="B28" i="196"/>
  <c r="G29" i="197" s="1"/>
  <c r="B27" i="196"/>
  <c r="E28" i="197" s="1"/>
  <c r="B26" i="196"/>
  <c r="G27" i="197" s="1"/>
  <c r="B25" i="196"/>
  <c r="H26" i="197" s="1"/>
  <c r="B24" i="196"/>
  <c r="H25" i="197" s="1"/>
  <c r="B23" i="196"/>
  <c r="B22" i="196"/>
  <c r="F23" i="197" s="1"/>
  <c r="B21" i="196"/>
  <c r="E22" i="197" s="1"/>
  <c r="B20" i="196"/>
  <c r="E21" i="197" s="1"/>
  <c r="B19" i="196"/>
  <c r="G20" i="197" s="1"/>
  <c r="B18" i="196"/>
  <c r="E19" i="197" s="1"/>
  <c r="B17" i="196"/>
  <c r="F18" i="197" s="1"/>
  <c r="B16" i="196"/>
  <c r="F17" i="197" s="1"/>
  <c r="B15" i="196"/>
  <c r="H16" i="197" s="1"/>
  <c r="B14" i="196"/>
  <c r="F15" i="197" s="1"/>
  <c r="B13" i="196"/>
  <c r="G14" i="197" s="1"/>
  <c r="B12" i="196"/>
  <c r="G13" i="197" s="1"/>
  <c r="B11" i="196"/>
  <c r="E12" i="197" s="1"/>
  <c r="H9" i="196"/>
  <c r="G9" i="196"/>
  <c r="F9" i="196"/>
  <c r="E9" i="196"/>
  <c r="D9" i="196"/>
  <c r="C9" i="196"/>
  <c r="D33" i="197" l="1"/>
  <c r="F14" i="197"/>
  <c r="C18" i="197"/>
  <c r="F21" i="197"/>
  <c r="E25" i="197"/>
  <c r="D29" i="197"/>
  <c r="D38" i="197"/>
  <c r="E14" i="197"/>
  <c r="G17" i="197"/>
  <c r="G19" i="197"/>
  <c r="H27" i="197"/>
  <c r="H31" i="197"/>
  <c r="G37" i="197"/>
  <c r="H14" i="197"/>
  <c r="D18" i="197"/>
  <c r="C22" i="197"/>
  <c r="C26" i="197"/>
  <c r="H29" i="197"/>
  <c r="H33" i="197"/>
  <c r="E38" i="197"/>
  <c r="C15" i="197"/>
  <c r="E18" i="197"/>
  <c r="D22" i="197"/>
  <c r="E26" i="197"/>
  <c r="C30" i="197"/>
  <c r="E34" i="197"/>
  <c r="H38" i="197"/>
  <c r="D15" i="197"/>
  <c r="G18" i="197"/>
  <c r="F22" i="197"/>
  <c r="F26" i="197"/>
  <c r="F30" i="197"/>
  <c r="F34" i="197"/>
  <c r="H23" i="197"/>
  <c r="G23" i="197"/>
  <c r="D13" i="197"/>
  <c r="G15" i="197"/>
  <c r="H18" i="197"/>
  <c r="G22" i="197"/>
  <c r="G26" i="197"/>
  <c r="G30" i="197"/>
  <c r="C35" i="197"/>
  <c r="B9" i="196"/>
  <c r="C10" i="197" s="1"/>
  <c r="F24" i="197"/>
  <c r="G24" i="197"/>
  <c r="H13" i="197"/>
  <c r="H15" i="197"/>
  <c r="C19" i="197"/>
  <c r="H22" i="197"/>
  <c r="D27" i="197"/>
  <c r="D31" i="197"/>
  <c r="G35" i="197"/>
  <c r="D14" i="197"/>
  <c r="C17" i="197"/>
  <c r="F19" i="197"/>
  <c r="E23" i="197"/>
  <c r="E27" i="197"/>
  <c r="E31" i="197"/>
  <c r="C37" i="197"/>
  <c r="E16" i="197"/>
  <c r="H20" i="197"/>
  <c r="C24" i="197"/>
  <c r="F28" i="197"/>
  <c r="F32" i="197"/>
  <c r="E36" i="197"/>
  <c r="C12" i="197"/>
  <c r="F16" i="197"/>
  <c r="D17" i="197"/>
  <c r="E20" i="197"/>
  <c r="C21" i="197"/>
  <c r="G21" i="197"/>
  <c r="D24" i="197"/>
  <c r="H24" i="197"/>
  <c r="F25" i="197"/>
  <c r="C28" i="197"/>
  <c r="G28" i="197"/>
  <c r="E29" i="197"/>
  <c r="C32" i="197"/>
  <c r="G32" i="197"/>
  <c r="E33" i="197"/>
  <c r="D35" i="197"/>
  <c r="H35" i="197"/>
  <c r="F36" i="197"/>
  <c r="D37" i="197"/>
  <c r="H37" i="197"/>
  <c r="D12" i="197"/>
  <c r="H12" i="197"/>
  <c r="F13" i="197"/>
  <c r="C14" i="197"/>
  <c r="E15" i="197"/>
  <c r="C16" i="197"/>
  <c r="G16" i="197"/>
  <c r="E17" i="197"/>
  <c r="D19" i="197"/>
  <c r="H19" i="197"/>
  <c r="F20" i="197"/>
  <c r="D21" i="197"/>
  <c r="H21" i="197"/>
  <c r="C23" i="197"/>
  <c r="E24" i="197"/>
  <c r="C25" i="197"/>
  <c r="G25" i="197"/>
  <c r="D26" i="197"/>
  <c r="F27" i="197"/>
  <c r="D28" i="197"/>
  <c r="H28" i="197"/>
  <c r="F29" i="197"/>
  <c r="D30" i="197"/>
  <c r="H30" i="197"/>
  <c r="F31" i="197"/>
  <c r="D32" i="197"/>
  <c r="H32" i="197"/>
  <c r="F33" i="197"/>
  <c r="C34" i="197"/>
  <c r="G34" i="197"/>
  <c r="E35" i="197"/>
  <c r="C36" i="197"/>
  <c r="G36" i="197"/>
  <c r="E37" i="197"/>
  <c r="F38" i="197"/>
  <c r="F12" i="197"/>
  <c r="D20" i="197"/>
  <c r="G10" i="197"/>
  <c r="G12" i="197"/>
  <c r="E13" i="197"/>
  <c r="H17" i="197"/>
  <c r="C13" i="197"/>
  <c r="D16" i="197"/>
  <c r="C20" i="197"/>
  <c r="D23" i="197"/>
  <c r="D25" i="197"/>
  <c r="C27" i="197"/>
  <c r="C29" i="197"/>
  <c r="C31" i="197"/>
  <c r="C33" i="197"/>
  <c r="D34" i="197"/>
  <c r="D36" i="197"/>
  <c r="C38" i="197"/>
  <c r="D10" i="197" l="1"/>
  <c r="B37" i="197"/>
  <c r="B22" i="197"/>
  <c r="B27" i="197"/>
  <c r="B15" i="197"/>
  <c r="B14" i="197"/>
  <c r="B30" i="197"/>
  <c r="B18" i="197"/>
  <c r="H10" i="197"/>
  <c r="B34" i="197"/>
  <c r="F10" i="197"/>
  <c r="B35" i="197"/>
  <c r="B31" i="197"/>
  <c r="E10" i="197"/>
  <c r="B26" i="197"/>
  <c r="B19" i="197"/>
  <c r="B38" i="197"/>
  <c r="B21" i="197"/>
  <c r="B25" i="197"/>
  <c r="B12" i="197"/>
  <c r="B16" i="197"/>
  <c r="B13" i="197"/>
  <c r="B17" i="197"/>
  <c r="B29" i="197"/>
  <c r="B23" i="197"/>
  <c r="B36" i="197"/>
  <c r="B28" i="197"/>
  <c r="B20" i="197"/>
  <c r="B32" i="197"/>
  <c r="B33" i="197"/>
  <c r="B24" i="197"/>
  <c r="B10" i="197" l="1"/>
  <c r="B37" i="194"/>
  <c r="B36" i="194"/>
  <c r="B35" i="194"/>
  <c r="B34" i="194"/>
  <c r="B33" i="194"/>
  <c r="B32" i="194"/>
  <c r="B31" i="194"/>
  <c r="B30" i="194"/>
  <c r="B29" i="194"/>
  <c r="B28" i="194"/>
  <c r="B27" i="194"/>
  <c r="B26" i="194"/>
  <c r="B25" i="194"/>
  <c r="B24" i="194"/>
  <c r="B23" i="194"/>
  <c r="G24" i="195" s="1"/>
  <c r="B22" i="194"/>
  <c r="B21" i="194"/>
  <c r="B20" i="194"/>
  <c r="B19" i="194"/>
  <c r="B18" i="194"/>
  <c r="B17" i="194"/>
  <c r="B16" i="194"/>
  <c r="B15" i="194"/>
  <c r="B14" i="194"/>
  <c r="B13" i="194"/>
  <c r="B12" i="194"/>
  <c r="B11" i="194"/>
  <c r="H9" i="194"/>
  <c r="H9" i="198" s="1"/>
  <c r="G9" i="194"/>
  <c r="G9" i="198" s="1"/>
  <c r="E9" i="194"/>
  <c r="E9" i="198" s="1"/>
  <c r="D9" i="194"/>
  <c r="D9" i="198" s="1"/>
  <c r="C9" i="194"/>
  <c r="C9" i="198" s="1"/>
  <c r="H31" i="195" l="1"/>
  <c r="B30" i="198"/>
  <c r="C31" i="195"/>
  <c r="D31" i="195"/>
  <c r="F31" i="195"/>
  <c r="E31" i="195"/>
  <c r="G31" i="195"/>
  <c r="B17" i="198"/>
  <c r="C18" i="195"/>
  <c r="D18" i="195"/>
  <c r="E18" i="195"/>
  <c r="G18" i="195"/>
  <c r="F18" i="195"/>
  <c r="H18" i="195"/>
  <c r="G23" i="195"/>
  <c r="C23" i="195"/>
  <c r="D23" i="195"/>
  <c r="B22" i="198"/>
  <c r="E23" i="195"/>
  <c r="F23" i="195"/>
  <c r="H23" i="195"/>
  <c r="E16" i="195"/>
  <c r="B15" i="198"/>
  <c r="F16" i="195"/>
  <c r="G16" i="195"/>
  <c r="H16" i="195"/>
  <c r="C16" i="195"/>
  <c r="D16" i="195"/>
  <c r="G17" i="195"/>
  <c r="H17" i="195"/>
  <c r="C17" i="195"/>
  <c r="D17" i="195"/>
  <c r="B16" i="198"/>
  <c r="F17" i="195"/>
  <c r="E17" i="195"/>
  <c r="D33" i="195"/>
  <c r="E33" i="195"/>
  <c r="F33" i="195"/>
  <c r="G33" i="195"/>
  <c r="B32" i="198"/>
  <c r="H33" i="195"/>
  <c r="C33" i="195"/>
  <c r="F26" i="195"/>
  <c r="G26" i="195"/>
  <c r="H26" i="195"/>
  <c r="B25" i="198"/>
  <c r="C26" i="195"/>
  <c r="D26" i="195"/>
  <c r="E26" i="195"/>
  <c r="H35" i="195"/>
  <c r="B34" i="198"/>
  <c r="C35" i="195"/>
  <c r="D35" i="195"/>
  <c r="E35" i="195"/>
  <c r="F35" i="195"/>
  <c r="G35" i="195"/>
  <c r="C15" i="195"/>
  <c r="D15" i="195"/>
  <c r="E15" i="195"/>
  <c r="F15" i="195"/>
  <c r="G15" i="195"/>
  <c r="B14" i="198"/>
  <c r="H15" i="195"/>
  <c r="H32" i="195"/>
  <c r="C32" i="195"/>
  <c r="D32" i="195"/>
  <c r="E32" i="195"/>
  <c r="B31" i="198"/>
  <c r="F32" i="195"/>
  <c r="G32" i="195"/>
  <c r="F34" i="195"/>
  <c r="G34" i="195"/>
  <c r="H34" i="195"/>
  <c r="D34" i="195"/>
  <c r="C34" i="195"/>
  <c r="B33" i="198"/>
  <c r="E34" i="195"/>
  <c r="C36" i="195"/>
  <c r="D36" i="195"/>
  <c r="G36" i="195"/>
  <c r="E36" i="195"/>
  <c r="H36" i="195"/>
  <c r="B35" i="198"/>
  <c r="F36" i="195"/>
  <c r="C19" i="195"/>
  <c r="D19" i="195"/>
  <c r="E19" i="195"/>
  <c r="B18" i="198"/>
  <c r="F19" i="195"/>
  <c r="G19" i="195"/>
  <c r="H19" i="195"/>
  <c r="H27" i="195"/>
  <c r="C27" i="195"/>
  <c r="F27" i="195"/>
  <c r="D27" i="195"/>
  <c r="B26" i="198"/>
  <c r="E27" i="195"/>
  <c r="G27" i="195"/>
  <c r="C28" i="195"/>
  <c r="D28" i="195"/>
  <c r="B27" i="198"/>
  <c r="E28" i="195"/>
  <c r="F28" i="195"/>
  <c r="G28" i="195"/>
  <c r="H28" i="195"/>
  <c r="G21" i="195"/>
  <c r="B20" i="198"/>
  <c r="E21" i="195"/>
  <c r="H21" i="195"/>
  <c r="C21" i="195"/>
  <c r="D21" i="195"/>
  <c r="F21" i="195"/>
  <c r="D29" i="195"/>
  <c r="E29" i="195"/>
  <c r="F29" i="195"/>
  <c r="G29" i="195"/>
  <c r="H29" i="195"/>
  <c r="B28" i="198"/>
  <c r="C29" i="195"/>
  <c r="D37" i="195"/>
  <c r="E37" i="195"/>
  <c r="F37" i="195"/>
  <c r="G37" i="195"/>
  <c r="H37" i="195"/>
  <c r="B36" i="198"/>
  <c r="C37" i="195"/>
  <c r="C12" i="195"/>
  <c r="F12" i="195"/>
  <c r="D12" i="195"/>
  <c r="E12" i="195"/>
  <c r="B11" i="198"/>
  <c r="H12" i="195"/>
  <c r="G12" i="195"/>
  <c r="E20" i="195"/>
  <c r="F20" i="195"/>
  <c r="C20" i="195"/>
  <c r="G20" i="195"/>
  <c r="H20" i="195"/>
  <c r="B19" i="198"/>
  <c r="D20" i="195"/>
  <c r="G13" i="195"/>
  <c r="H13" i="195"/>
  <c r="B12" i="198"/>
  <c r="C13" i="195"/>
  <c r="D13" i="195"/>
  <c r="E13" i="195"/>
  <c r="F13" i="195"/>
  <c r="G14" i="195"/>
  <c r="C14" i="195"/>
  <c r="D14" i="195"/>
  <c r="B13" i="198"/>
  <c r="E14" i="195"/>
  <c r="F14" i="195"/>
  <c r="H14" i="195"/>
  <c r="B21" i="198"/>
  <c r="C22" i="195"/>
  <c r="G22" i="195"/>
  <c r="D22" i="195"/>
  <c r="E22" i="195"/>
  <c r="F22" i="195"/>
  <c r="H22" i="195"/>
  <c r="F30" i="195"/>
  <c r="B29" i="198"/>
  <c r="G30" i="195"/>
  <c r="D30" i="195"/>
  <c r="H30" i="195"/>
  <c r="C30" i="195"/>
  <c r="E30" i="195"/>
  <c r="F38" i="195"/>
  <c r="G38" i="195"/>
  <c r="D38" i="195"/>
  <c r="H38" i="195"/>
  <c r="C38" i="195"/>
  <c r="E38" i="195"/>
  <c r="B37" i="198"/>
  <c r="F24" i="195"/>
  <c r="H24" i="195"/>
  <c r="B23" i="198"/>
  <c r="D24" i="195"/>
  <c r="E24" i="195"/>
  <c r="C24" i="195"/>
  <c r="C25" i="195"/>
  <c r="G25" i="195"/>
  <c r="D25" i="195"/>
  <c r="H25" i="195"/>
  <c r="E25" i="195"/>
  <c r="B24" i="198"/>
  <c r="F25" i="195"/>
  <c r="F9" i="194"/>
  <c r="K9" i="193"/>
  <c r="L16" i="193" s="1"/>
  <c r="H9" i="193"/>
  <c r="E9" i="193"/>
  <c r="F15" i="193" s="1"/>
  <c r="I16" i="193" l="1"/>
  <c r="B30" i="195"/>
  <c r="B29" i="195"/>
  <c r="B35" i="195"/>
  <c r="B26" i="195"/>
  <c r="B17" i="195"/>
  <c r="B37" i="195"/>
  <c r="B13" i="195"/>
  <c r="B20" i="195"/>
  <c r="B27" i="195"/>
  <c r="B36" i="195"/>
  <c r="B38" i="195"/>
  <c r="B14" i="195"/>
  <c r="B31" i="195"/>
  <c r="B21" i="195"/>
  <c r="B22" i="195"/>
  <c r="B15" i="195"/>
  <c r="B23" i="195"/>
  <c r="B28" i="195"/>
  <c r="B34" i="195"/>
  <c r="B16" i="195"/>
  <c r="B33" i="195"/>
  <c r="B12" i="195"/>
  <c r="B19" i="195"/>
  <c r="B32" i="195"/>
  <c r="B18" i="195"/>
  <c r="B24" i="195"/>
  <c r="B9" i="194"/>
  <c r="F10" i="195" s="1"/>
  <c r="F9" i="198"/>
  <c r="B25" i="195"/>
  <c r="F12" i="193"/>
  <c r="F16" i="193"/>
  <c r="L13" i="193"/>
  <c r="L14" i="193"/>
  <c r="L11" i="193"/>
  <c r="L15" i="193"/>
  <c r="L12" i="193"/>
  <c r="I14" i="193"/>
  <c r="I11" i="193"/>
  <c r="I15" i="193"/>
  <c r="I13" i="193"/>
  <c r="I12" i="193"/>
  <c r="F13" i="193"/>
  <c r="F14" i="193"/>
  <c r="F11" i="193"/>
  <c r="P9" i="186"/>
  <c r="O9" i="186"/>
  <c r="N9" i="186"/>
  <c r="L9" i="186"/>
  <c r="K9" i="186"/>
  <c r="J9" i="186"/>
  <c r="H9" i="186"/>
  <c r="G9" i="186"/>
  <c r="F9" i="186"/>
  <c r="C9" i="186"/>
  <c r="P9" i="185"/>
  <c r="O9" i="185"/>
  <c r="N9" i="185"/>
  <c r="L9" i="185"/>
  <c r="K9" i="185"/>
  <c r="J9" i="185"/>
  <c r="H9" i="185"/>
  <c r="G9" i="185"/>
  <c r="F9" i="185"/>
  <c r="C9" i="185"/>
  <c r="D9" i="185"/>
  <c r="B9" i="185"/>
  <c r="L9" i="193" l="1"/>
  <c r="B9" i="198"/>
  <c r="H10" i="195"/>
  <c r="D10" i="195"/>
  <c r="G10" i="195"/>
  <c r="C10" i="195"/>
  <c r="E10" i="195"/>
  <c r="I9" i="193"/>
  <c r="F9" i="193"/>
  <c r="B9" i="186"/>
  <c r="D9" i="186"/>
  <c r="B10" i="195" l="1"/>
  <c r="C20" i="168"/>
  <c r="C21" i="168"/>
  <c r="C22" i="168"/>
  <c r="D22" i="168" s="1"/>
  <c r="C19" i="168"/>
  <c r="C18" i="168"/>
  <c r="C17" i="168"/>
  <c r="C16" i="168"/>
  <c r="C15" i="168"/>
  <c r="C14" i="168"/>
  <c r="C13" i="168"/>
  <c r="C12" i="168"/>
  <c r="C11" i="168"/>
  <c r="C10" i="168"/>
  <c r="X9" i="168"/>
  <c r="W9" i="168"/>
  <c r="V9" i="168"/>
  <c r="T9" i="168"/>
  <c r="S9" i="168"/>
  <c r="R9" i="168"/>
  <c r="P9" i="168"/>
  <c r="O9" i="168"/>
  <c r="N9" i="168"/>
  <c r="L9" i="168"/>
  <c r="K9" i="168"/>
  <c r="J9" i="168"/>
  <c r="H9" i="168"/>
  <c r="G9" i="168"/>
  <c r="F9" i="168"/>
  <c r="D21" i="168" l="1"/>
  <c r="D20" i="168"/>
  <c r="D13" i="168"/>
  <c r="B9" i="168"/>
  <c r="D10" i="168"/>
  <c r="D17" i="168"/>
  <c r="D19" i="168"/>
  <c r="C9" i="168"/>
  <c r="D14" i="168"/>
  <c r="D11" i="168"/>
  <c r="D16" i="168"/>
  <c r="D18" i="168"/>
  <c r="D12" i="168"/>
  <c r="D15" i="168"/>
  <c r="D9" i="168" l="1"/>
  <c r="B11" i="58"/>
  <c r="C11" i="58"/>
  <c r="D11" i="58"/>
  <c r="B12" i="58"/>
  <c r="C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B18" i="58"/>
  <c r="C18" i="58"/>
  <c r="D18" i="58"/>
  <c r="B19" i="58"/>
  <c r="C19" i="58"/>
  <c r="D19" i="58"/>
  <c r="B20" i="58"/>
  <c r="C20" i="58"/>
  <c r="D20" i="58"/>
  <c r="B21" i="58"/>
  <c r="C21" i="58"/>
  <c r="D21" i="58"/>
  <c r="B22" i="58"/>
  <c r="C22" i="58"/>
  <c r="D22" i="58"/>
  <c r="B23" i="58"/>
  <c r="C23" i="58"/>
  <c r="D23" i="58"/>
  <c r="B24" i="58"/>
  <c r="C24" i="58"/>
  <c r="D24" i="58"/>
  <c r="B25" i="58"/>
  <c r="C25" i="58"/>
  <c r="D25" i="58"/>
  <c r="C10" i="58"/>
  <c r="D10" i="58"/>
  <c r="B10" i="58"/>
  <c r="T9" i="58"/>
  <c r="S9" i="58"/>
  <c r="R9" i="58"/>
  <c r="P9" i="58"/>
  <c r="O9" i="58"/>
  <c r="N9" i="58"/>
  <c r="L9" i="58"/>
  <c r="K9" i="58"/>
  <c r="J9" i="58"/>
  <c r="G9" i="58"/>
  <c r="H9" i="58"/>
  <c r="F9" i="58"/>
  <c r="C9" i="58" l="1"/>
  <c r="B9" i="58"/>
  <c r="D9" i="58"/>
  <c r="C10" i="161" l="1"/>
  <c r="B10" i="161"/>
  <c r="X9" i="161"/>
  <c r="W9" i="161"/>
  <c r="V9" i="161"/>
  <c r="T9" i="161"/>
  <c r="S9" i="161"/>
  <c r="R9" i="161"/>
  <c r="P9" i="161"/>
  <c r="O9" i="161"/>
  <c r="N9" i="161"/>
  <c r="L9" i="161"/>
  <c r="K9" i="161"/>
  <c r="J9" i="161"/>
  <c r="H9" i="161"/>
  <c r="G9" i="161"/>
  <c r="F9" i="161"/>
  <c r="D10" i="161" l="1"/>
  <c r="C9" i="161"/>
  <c r="B9" i="161"/>
  <c r="D32" i="154"/>
  <c r="D30" i="154"/>
  <c r="D29" i="154"/>
  <c r="D19" i="154"/>
  <c r="AB13" i="154"/>
  <c r="AB14" i="154"/>
  <c r="C13" i="153"/>
  <c r="AB13" i="153"/>
  <c r="AB15" i="154"/>
  <c r="D15" i="154" s="1"/>
  <c r="AB12" i="154"/>
  <c r="D32" i="155"/>
  <c r="C32" i="155"/>
  <c r="B32" i="155"/>
  <c r="D31" i="155"/>
  <c r="C31" i="155"/>
  <c r="B31" i="155"/>
  <c r="D30" i="155"/>
  <c r="C30" i="155"/>
  <c r="B30" i="155"/>
  <c r="D29" i="155"/>
  <c r="C29" i="155"/>
  <c r="B29" i="155"/>
  <c r="D28" i="155"/>
  <c r="C28" i="155"/>
  <c r="B28" i="155"/>
  <c r="D27" i="155"/>
  <c r="C27" i="155"/>
  <c r="B27" i="155"/>
  <c r="D26" i="155"/>
  <c r="C26" i="155"/>
  <c r="B26" i="155"/>
  <c r="D25" i="155"/>
  <c r="C25" i="155"/>
  <c r="B25" i="155"/>
  <c r="D24" i="155"/>
  <c r="C24" i="155"/>
  <c r="B24" i="155"/>
  <c r="D23" i="155"/>
  <c r="C23" i="155"/>
  <c r="B23" i="155"/>
  <c r="D22" i="155"/>
  <c r="C22" i="155"/>
  <c r="B22" i="155"/>
  <c r="D21" i="155"/>
  <c r="C21" i="155"/>
  <c r="B21" i="155"/>
  <c r="D20" i="155"/>
  <c r="C20" i="155"/>
  <c r="B20" i="155"/>
  <c r="D19" i="155"/>
  <c r="C19" i="155"/>
  <c r="B19" i="155"/>
  <c r="D18" i="155"/>
  <c r="C18" i="155"/>
  <c r="B18" i="155"/>
  <c r="D17" i="155"/>
  <c r="C17" i="155"/>
  <c r="B17" i="155"/>
  <c r="D16" i="155"/>
  <c r="C16" i="155"/>
  <c r="B16" i="155"/>
  <c r="D15" i="155"/>
  <c r="C15" i="155"/>
  <c r="B15" i="155"/>
  <c r="D14" i="155"/>
  <c r="C14" i="155"/>
  <c r="B14" i="155"/>
  <c r="D13" i="155"/>
  <c r="C13" i="155"/>
  <c r="B13" i="155"/>
  <c r="C24" i="150"/>
  <c r="C40" i="150" s="1"/>
  <c r="B24" i="150"/>
  <c r="B40" i="150" s="1"/>
  <c r="C23" i="150"/>
  <c r="C39" i="150" s="1"/>
  <c r="B23" i="150"/>
  <c r="B39" i="150" s="1"/>
  <c r="C20" i="150"/>
  <c r="C36" i="150" s="1"/>
  <c r="B20" i="150"/>
  <c r="B36" i="150" s="1"/>
  <c r="C19" i="150"/>
  <c r="C35" i="150" s="1"/>
  <c r="B19" i="150"/>
  <c r="B35" i="150" s="1"/>
  <c r="C18" i="150"/>
  <c r="C34" i="150" s="1"/>
  <c r="B18" i="150"/>
  <c r="B34" i="150" s="1"/>
  <c r="D24" i="148"/>
  <c r="C24" i="148"/>
  <c r="D23" i="148"/>
  <c r="C23" i="148"/>
  <c r="D20" i="148"/>
  <c r="C20" i="148"/>
  <c r="D19" i="148"/>
  <c r="C19" i="148"/>
  <c r="C21" i="147"/>
  <c r="D21" i="147"/>
  <c r="D20" i="147"/>
  <c r="C20" i="147"/>
  <c r="C17" i="147"/>
  <c r="D17" i="147"/>
  <c r="D16" i="147"/>
  <c r="C16" i="147"/>
  <c r="AB11" i="154" l="1"/>
  <c r="B11" i="155"/>
  <c r="C11" i="155"/>
  <c r="D11" i="155"/>
  <c r="D14" i="154"/>
  <c r="D13" i="154"/>
  <c r="AB15" i="153"/>
  <c r="D31" i="154"/>
  <c r="D18" i="154"/>
  <c r="AB16" i="153"/>
  <c r="D17" i="154"/>
  <c r="D9" i="161"/>
  <c r="D13" i="153"/>
  <c r="B13" i="153"/>
  <c r="D33" i="154" l="1"/>
  <c r="D11" i="154" s="1"/>
  <c r="P10" i="165" l="1"/>
  <c r="O10" i="165"/>
  <c r="N10" i="165"/>
  <c r="L10" i="165"/>
  <c r="K10" i="165"/>
  <c r="J10" i="165"/>
  <c r="H10" i="165"/>
  <c r="G10" i="165"/>
  <c r="F10" i="165"/>
  <c r="D11" i="165" l="1"/>
  <c r="B10" i="165"/>
  <c r="C10" i="165"/>
  <c r="P10" i="163"/>
  <c r="O10" i="163"/>
  <c r="N10" i="163"/>
  <c r="L10" i="163"/>
  <c r="K10" i="163"/>
  <c r="J10" i="163"/>
  <c r="H10" i="163"/>
  <c r="G10" i="163"/>
  <c r="F10" i="163"/>
  <c r="D11" i="163" l="1"/>
  <c r="D10" i="165"/>
  <c r="B10" i="163"/>
  <c r="C10" i="163"/>
  <c r="D10" i="163" l="1"/>
  <c r="B10" i="156"/>
  <c r="C10" i="156"/>
  <c r="B11" i="156"/>
  <c r="C11" i="156"/>
  <c r="B12" i="156"/>
  <c r="C12" i="156"/>
  <c r="B13" i="156"/>
  <c r="C13" i="156"/>
  <c r="B14" i="156"/>
  <c r="C14" i="156"/>
  <c r="B15" i="156"/>
  <c r="C15" i="156"/>
  <c r="B16" i="156"/>
  <c r="C16" i="156"/>
  <c r="B17" i="156"/>
  <c r="C17" i="156"/>
  <c r="P9" i="156"/>
  <c r="O9" i="156"/>
  <c r="N9" i="156"/>
  <c r="L9" i="156"/>
  <c r="K9" i="156"/>
  <c r="J9" i="156"/>
  <c r="H9" i="156"/>
  <c r="G9" i="156"/>
  <c r="F9" i="156"/>
  <c r="D17" i="156" l="1"/>
  <c r="D13" i="156"/>
  <c r="D15" i="156"/>
  <c r="D11" i="156"/>
  <c r="D16" i="156"/>
  <c r="D14" i="156"/>
  <c r="D10" i="156"/>
  <c r="C9" i="156"/>
  <c r="D12" i="156"/>
  <c r="B9" i="156"/>
  <c r="D9" i="156" l="1"/>
  <c r="B14" i="153" l="1"/>
  <c r="C14" i="153"/>
  <c r="B15" i="153"/>
  <c r="C15" i="153"/>
  <c r="D15" i="153"/>
  <c r="B16" i="153"/>
  <c r="C16" i="153"/>
  <c r="D16" i="153"/>
  <c r="B17" i="153"/>
  <c r="C17" i="153"/>
  <c r="D17" i="153"/>
  <c r="B18" i="153"/>
  <c r="C18" i="153"/>
  <c r="D18" i="153"/>
  <c r="B19" i="153"/>
  <c r="C19" i="153"/>
  <c r="D19" i="153"/>
  <c r="B20" i="153"/>
  <c r="C20" i="153"/>
  <c r="D20" i="153"/>
  <c r="B21" i="153"/>
  <c r="C21" i="153"/>
  <c r="D21" i="153"/>
  <c r="B22" i="153"/>
  <c r="C22" i="153"/>
  <c r="D22" i="153"/>
  <c r="B23" i="153"/>
  <c r="C23" i="153"/>
  <c r="D23" i="153"/>
  <c r="B24" i="153"/>
  <c r="C24" i="153"/>
  <c r="D24" i="153"/>
  <c r="B25" i="153"/>
  <c r="C25" i="153"/>
  <c r="D25" i="153"/>
  <c r="B26" i="153"/>
  <c r="C26" i="153"/>
  <c r="D26" i="153"/>
  <c r="B27" i="153"/>
  <c r="C27" i="153"/>
  <c r="D27" i="153"/>
  <c r="B28" i="153"/>
  <c r="C28" i="153"/>
  <c r="D28" i="153"/>
  <c r="B29" i="153"/>
  <c r="C29" i="153"/>
  <c r="D29" i="153"/>
  <c r="B30" i="153"/>
  <c r="C30" i="153"/>
  <c r="D30" i="153"/>
  <c r="B31" i="153"/>
  <c r="C31" i="153"/>
  <c r="D31" i="153"/>
  <c r="B32" i="153"/>
  <c r="C32" i="153"/>
  <c r="D32" i="153"/>
  <c r="C12" i="153"/>
  <c r="B12" i="153"/>
  <c r="AB14" i="153"/>
  <c r="D14" i="153" s="1"/>
  <c r="AB12" i="153"/>
  <c r="AB11" i="153"/>
  <c r="AB10" i="153" l="1"/>
  <c r="C10" i="153"/>
  <c r="B10" i="153"/>
  <c r="D12" i="153"/>
  <c r="D10" i="153" s="1"/>
  <c r="D39" i="152"/>
  <c r="C39" i="152"/>
  <c r="B39" i="152"/>
  <c r="D38" i="152"/>
  <c r="C38" i="152"/>
  <c r="B38" i="152"/>
  <c r="D37" i="152"/>
  <c r="C37" i="152"/>
  <c r="B37" i="152"/>
  <c r="D36" i="152"/>
  <c r="C36" i="152"/>
  <c r="B36" i="152"/>
  <c r="D35" i="152"/>
  <c r="C35" i="152"/>
  <c r="B35" i="152"/>
  <c r="D34" i="152"/>
  <c r="C34" i="152"/>
  <c r="B34" i="152"/>
  <c r="D33" i="152"/>
  <c r="C33" i="152"/>
  <c r="B33" i="152"/>
  <c r="D32" i="152"/>
  <c r="C32" i="152"/>
  <c r="B32" i="152"/>
  <c r="D31" i="152"/>
  <c r="C31" i="152"/>
  <c r="B31" i="152"/>
  <c r="D30" i="152"/>
  <c r="C30" i="152"/>
  <c r="B30" i="152"/>
  <c r="D29" i="152"/>
  <c r="C29" i="152"/>
  <c r="B29" i="152"/>
  <c r="D28" i="152"/>
  <c r="C28" i="152"/>
  <c r="B28" i="152"/>
  <c r="D27" i="152"/>
  <c r="C27" i="152"/>
  <c r="B27" i="152"/>
  <c r="D26" i="152"/>
  <c r="C26" i="152"/>
  <c r="B26" i="152"/>
  <c r="D25" i="152"/>
  <c r="C25" i="152"/>
  <c r="B25" i="152"/>
  <c r="D24" i="152"/>
  <c r="C24" i="152"/>
  <c r="B24" i="152"/>
  <c r="D23" i="152"/>
  <c r="C23" i="152"/>
  <c r="B23" i="152"/>
  <c r="D22" i="152"/>
  <c r="C22" i="152"/>
  <c r="B22" i="152"/>
  <c r="D21" i="152"/>
  <c r="C21" i="152"/>
  <c r="B21" i="152"/>
  <c r="D20" i="152"/>
  <c r="C20" i="152"/>
  <c r="B20" i="152"/>
  <c r="D19" i="152"/>
  <c r="C19" i="152"/>
  <c r="B19" i="152"/>
  <c r="D18" i="152"/>
  <c r="C18" i="152"/>
  <c r="B18" i="152"/>
  <c r="D17" i="152"/>
  <c r="C17" i="152"/>
  <c r="B17" i="152"/>
  <c r="D16" i="152"/>
  <c r="C16" i="152"/>
  <c r="B16" i="152"/>
  <c r="D15" i="152"/>
  <c r="C15" i="152"/>
  <c r="B15" i="152"/>
  <c r="D14" i="152"/>
  <c r="C14" i="152"/>
  <c r="B14" i="152"/>
  <c r="D13" i="152"/>
  <c r="C13" i="152"/>
  <c r="B13" i="152"/>
  <c r="T11" i="152"/>
  <c r="S11" i="152"/>
  <c r="R11" i="152"/>
  <c r="P11" i="152"/>
  <c r="O11" i="152"/>
  <c r="N11" i="152"/>
  <c r="L11" i="152"/>
  <c r="K11" i="152"/>
  <c r="J11" i="152"/>
  <c r="H11" i="152"/>
  <c r="G11" i="152"/>
  <c r="F11" i="152"/>
  <c r="T10" i="151"/>
  <c r="S10" i="151"/>
  <c r="R10" i="151"/>
  <c r="P10" i="151"/>
  <c r="O10" i="151"/>
  <c r="N10" i="151"/>
  <c r="L10" i="151"/>
  <c r="K10" i="151"/>
  <c r="J10" i="151"/>
  <c r="G10" i="151"/>
  <c r="H10" i="151"/>
  <c r="B13" i="151"/>
  <c r="C13" i="151"/>
  <c r="D13" i="151"/>
  <c r="B14" i="151"/>
  <c r="C14" i="151"/>
  <c r="D14" i="151"/>
  <c r="B15" i="151"/>
  <c r="C15" i="151"/>
  <c r="D15" i="151"/>
  <c r="B16" i="151"/>
  <c r="C16" i="151"/>
  <c r="D16" i="151"/>
  <c r="B17" i="151"/>
  <c r="C17" i="151"/>
  <c r="D17" i="151"/>
  <c r="B18" i="151"/>
  <c r="C18" i="151"/>
  <c r="D18" i="151"/>
  <c r="B19" i="151"/>
  <c r="C19" i="151"/>
  <c r="D19" i="151"/>
  <c r="B20" i="151"/>
  <c r="C20" i="151"/>
  <c r="D20" i="151"/>
  <c r="B21" i="151"/>
  <c r="C21" i="151"/>
  <c r="D21" i="151"/>
  <c r="B22" i="151"/>
  <c r="C22" i="151"/>
  <c r="D22" i="151"/>
  <c r="B23" i="151"/>
  <c r="C23" i="151"/>
  <c r="D23" i="151"/>
  <c r="B24" i="151"/>
  <c r="C24" i="151"/>
  <c r="D24" i="151"/>
  <c r="B25" i="151"/>
  <c r="C25" i="151"/>
  <c r="D25" i="151"/>
  <c r="B26" i="151"/>
  <c r="C26" i="151"/>
  <c r="D26" i="151"/>
  <c r="B27" i="151"/>
  <c r="C27" i="151"/>
  <c r="D27" i="151"/>
  <c r="B28" i="151"/>
  <c r="C28" i="151"/>
  <c r="D28" i="151"/>
  <c r="B29" i="151"/>
  <c r="C29" i="151"/>
  <c r="D29" i="151"/>
  <c r="B30" i="151"/>
  <c r="C30" i="151"/>
  <c r="D30" i="151"/>
  <c r="B31" i="151"/>
  <c r="C31" i="151"/>
  <c r="D31" i="151"/>
  <c r="B32" i="151"/>
  <c r="C32" i="151"/>
  <c r="D32" i="151"/>
  <c r="B33" i="151"/>
  <c r="C33" i="151"/>
  <c r="D33" i="151"/>
  <c r="B34" i="151"/>
  <c r="C34" i="151"/>
  <c r="D34" i="151"/>
  <c r="B35" i="151"/>
  <c r="C35" i="151"/>
  <c r="D35" i="151"/>
  <c r="B36" i="151"/>
  <c r="C36" i="151"/>
  <c r="D36" i="151"/>
  <c r="B37" i="151"/>
  <c r="C37" i="151"/>
  <c r="D37" i="151"/>
  <c r="B38" i="151"/>
  <c r="C38" i="151"/>
  <c r="D38" i="151"/>
  <c r="D12" i="151"/>
  <c r="C12" i="151"/>
  <c r="B12" i="151"/>
  <c r="D11" i="152" l="1"/>
  <c r="C11" i="152"/>
  <c r="B11" i="152"/>
  <c r="C10" i="151" l="1"/>
  <c r="D10" i="151"/>
  <c r="B10" i="151"/>
  <c r="P40" i="150"/>
  <c r="O40" i="150"/>
  <c r="N40" i="150"/>
  <c r="L40" i="150"/>
  <c r="K40" i="150"/>
  <c r="J40" i="150"/>
  <c r="H40" i="150"/>
  <c r="G40" i="150"/>
  <c r="F40" i="150"/>
  <c r="P39" i="150"/>
  <c r="O39" i="150"/>
  <c r="N39" i="150"/>
  <c r="L39" i="150"/>
  <c r="K39" i="150"/>
  <c r="J39" i="150"/>
  <c r="H39" i="150"/>
  <c r="G39" i="150"/>
  <c r="F39" i="150"/>
  <c r="P38" i="150"/>
  <c r="O38" i="150"/>
  <c r="N38" i="150"/>
  <c r="L38" i="150"/>
  <c r="K38" i="150"/>
  <c r="J38" i="150"/>
  <c r="H38" i="150"/>
  <c r="G38" i="150"/>
  <c r="F38" i="150"/>
  <c r="P36" i="150"/>
  <c r="O36" i="150"/>
  <c r="N36" i="150"/>
  <c r="L36" i="150"/>
  <c r="K36" i="150"/>
  <c r="J36" i="150"/>
  <c r="H36" i="150"/>
  <c r="G36" i="150"/>
  <c r="F36" i="150"/>
  <c r="P35" i="150"/>
  <c r="O35" i="150"/>
  <c r="N35" i="150"/>
  <c r="L35" i="150"/>
  <c r="K35" i="150"/>
  <c r="J35" i="150"/>
  <c r="H35" i="150"/>
  <c r="G35" i="150"/>
  <c r="F35" i="150"/>
  <c r="P34" i="150"/>
  <c r="O34" i="150"/>
  <c r="N34" i="150"/>
  <c r="L34" i="150"/>
  <c r="K34" i="150"/>
  <c r="J34" i="150"/>
  <c r="H34" i="150"/>
  <c r="G34" i="150"/>
  <c r="F34" i="150"/>
  <c r="P33" i="150"/>
  <c r="O33" i="150"/>
  <c r="N33" i="150"/>
  <c r="L33" i="150"/>
  <c r="K33" i="150"/>
  <c r="J33" i="150"/>
  <c r="H33" i="150"/>
  <c r="G33" i="150"/>
  <c r="F33" i="150"/>
  <c r="P15" i="150"/>
  <c r="O15" i="150"/>
  <c r="N15" i="150"/>
  <c r="L15" i="150"/>
  <c r="K15" i="150"/>
  <c r="J15" i="150"/>
  <c r="H15" i="150"/>
  <c r="G15" i="150"/>
  <c r="F15" i="150"/>
  <c r="P14" i="150"/>
  <c r="O14" i="150"/>
  <c r="N14" i="150"/>
  <c r="L14" i="150"/>
  <c r="K14" i="150"/>
  <c r="J14" i="150"/>
  <c r="H14" i="150"/>
  <c r="G14" i="150"/>
  <c r="F14" i="150"/>
  <c r="P13" i="150"/>
  <c r="O13" i="150"/>
  <c r="N13" i="150"/>
  <c r="L13" i="150"/>
  <c r="K13" i="150"/>
  <c r="J13" i="150"/>
  <c r="H13" i="150"/>
  <c r="G13" i="150"/>
  <c r="F13" i="150"/>
  <c r="N12" i="150" l="1"/>
  <c r="B13" i="150"/>
  <c r="C13" i="150"/>
  <c r="B14" i="150"/>
  <c r="C14" i="150"/>
  <c r="B15" i="150"/>
  <c r="C15" i="150"/>
  <c r="J12" i="150"/>
  <c r="D20" i="150"/>
  <c r="D36" i="150" s="1"/>
  <c r="O12" i="150"/>
  <c r="D18" i="150"/>
  <c r="D34" i="150" s="1"/>
  <c r="D23" i="150"/>
  <c r="D39" i="150" s="1"/>
  <c r="G12" i="150"/>
  <c r="L12" i="150"/>
  <c r="C17" i="150"/>
  <c r="C33" i="150" s="1"/>
  <c r="C22" i="150"/>
  <c r="C38" i="150" s="1"/>
  <c r="K12" i="150"/>
  <c r="H12" i="150"/>
  <c r="B17" i="150"/>
  <c r="B33" i="150" s="1"/>
  <c r="D19" i="150"/>
  <c r="D35" i="150" s="1"/>
  <c r="B22" i="150"/>
  <c r="B38" i="150" s="1"/>
  <c r="D24" i="150"/>
  <c r="D40" i="150" s="1"/>
  <c r="F12" i="150"/>
  <c r="P12" i="150"/>
  <c r="D13" i="150" l="1"/>
  <c r="D14" i="150"/>
  <c r="D15" i="150"/>
  <c r="D17" i="150"/>
  <c r="D33" i="150" s="1"/>
  <c r="C12" i="150"/>
  <c r="B12" i="150"/>
  <c r="D22" i="150"/>
  <c r="D38" i="150" s="1"/>
  <c r="D12" i="150" l="1"/>
  <c r="U40" i="148"/>
  <c r="T40" i="148"/>
  <c r="S40" i="148"/>
  <c r="Q40" i="148"/>
  <c r="P40" i="148"/>
  <c r="O40" i="148"/>
  <c r="M40" i="148"/>
  <c r="L40" i="148"/>
  <c r="K40" i="148"/>
  <c r="I40" i="148"/>
  <c r="H40" i="148"/>
  <c r="G40" i="148"/>
  <c r="U39" i="148"/>
  <c r="T39" i="148"/>
  <c r="S39" i="148"/>
  <c r="Q39" i="148"/>
  <c r="P39" i="148"/>
  <c r="O39" i="148"/>
  <c r="M39" i="148"/>
  <c r="L39" i="148"/>
  <c r="K39" i="148"/>
  <c r="I39" i="148"/>
  <c r="H39" i="148"/>
  <c r="G39" i="148"/>
  <c r="U38" i="148"/>
  <c r="T38" i="148"/>
  <c r="S38" i="148"/>
  <c r="Q38" i="148"/>
  <c r="P38" i="148"/>
  <c r="O38" i="148"/>
  <c r="M38" i="148"/>
  <c r="L38" i="148"/>
  <c r="K38" i="148"/>
  <c r="I38" i="148"/>
  <c r="H38" i="148"/>
  <c r="G38" i="148"/>
  <c r="U36" i="148"/>
  <c r="T36" i="148"/>
  <c r="S36" i="148"/>
  <c r="Q36" i="148"/>
  <c r="P36" i="148"/>
  <c r="O36" i="148"/>
  <c r="M36" i="148"/>
  <c r="L36" i="148"/>
  <c r="K36" i="148"/>
  <c r="I36" i="148"/>
  <c r="H36" i="148"/>
  <c r="G36" i="148"/>
  <c r="U35" i="148"/>
  <c r="T35" i="148"/>
  <c r="S35" i="148"/>
  <c r="Q35" i="148"/>
  <c r="P35" i="148"/>
  <c r="O35" i="148"/>
  <c r="M35" i="148"/>
  <c r="L35" i="148"/>
  <c r="K35" i="148"/>
  <c r="I35" i="148"/>
  <c r="H35" i="148"/>
  <c r="G35" i="148"/>
  <c r="AC34" i="148"/>
  <c r="AB34" i="148"/>
  <c r="AA34" i="148"/>
  <c r="Y34" i="148"/>
  <c r="X34" i="148"/>
  <c r="W34" i="148"/>
  <c r="U34" i="148"/>
  <c r="T34" i="148"/>
  <c r="S34" i="148"/>
  <c r="Q34" i="148"/>
  <c r="P34" i="148"/>
  <c r="O34" i="148"/>
  <c r="M34" i="148"/>
  <c r="L34" i="148"/>
  <c r="K34" i="148"/>
  <c r="I34" i="148"/>
  <c r="H34" i="148"/>
  <c r="G34" i="148"/>
  <c r="AC33" i="148"/>
  <c r="AB33" i="148"/>
  <c r="AA33" i="148"/>
  <c r="Y33" i="148"/>
  <c r="X33" i="148"/>
  <c r="W33" i="148"/>
  <c r="U33" i="148"/>
  <c r="T33" i="148"/>
  <c r="S33" i="148"/>
  <c r="Q33" i="148"/>
  <c r="P33" i="148"/>
  <c r="O33" i="148"/>
  <c r="M33" i="148"/>
  <c r="L33" i="148"/>
  <c r="K33" i="148"/>
  <c r="I33" i="148"/>
  <c r="H33" i="148"/>
  <c r="G33" i="148"/>
  <c r="G15" i="148"/>
  <c r="U15" i="148"/>
  <c r="T15" i="148"/>
  <c r="S15" i="148"/>
  <c r="U14" i="148"/>
  <c r="T14" i="148"/>
  <c r="S14" i="148"/>
  <c r="U13" i="148"/>
  <c r="T13" i="148"/>
  <c r="S13" i="148"/>
  <c r="Q15" i="148"/>
  <c r="P15" i="148"/>
  <c r="O15" i="148"/>
  <c r="Q14" i="148"/>
  <c r="P14" i="148"/>
  <c r="O14" i="148"/>
  <c r="Q13" i="148"/>
  <c r="P13" i="148"/>
  <c r="O13" i="148"/>
  <c r="M15" i="148"/>
  <c r="L15" i="148"/>
  <c r="K15" i="148"/>
  <c r="M14" i="148"/>
  <c r="L14" i="148"/>
  <c r="K14" i="148"/>
  <c r="M13" i="148"/>
  <c r="L13" i="148"/>
  <c r="K13" i="148"/>
  <c r="I15" i="148"/>
  <c r="H15" i="148"/>
  <c r="I14" i="148"/>
  <c r="H14" i="148"/>
  <c r="G14" i="148"/>
  <c r="I13" i="148"/>
  <c r="H13" i="148"/>
  <c r="G13" i="148"/>
  <c r="U12" i="147"/>
  <c r="P31" i="150" s="1"/>
  <c r="T12" i="147"/>
  <c r="O31" i="150" s="1"/>
  <c r="S12" i="147"/>
  <c r="N31" i="150" s="1"/>
  <c r="U11" i="147"/>
  <c r="P30" i="150" s="1"/>
  <c r="T11" i="147"/>
  <c r="O30" i="150" s="1"/>
  <c r="S11" i="147"/>
  <c r="N30" i="150" s="1"/>
  <c r="P29" i="150"/>
  <c r="O29" i="150"/>
  <c r="N29" i="150"/>
  <c r="Q12" i="147"/>
  <c r="L31" i="150" s="1"/>
  <c r="P12" i="147"/>
  <c r="O12" i="147"/>
  <c r="J31" i="150" s="1"/>
  <c r="Q11" i="147"/>
  <c r="L30" i="150" s="1"/>
  <c r="P11" i="147"/>
  <c r="K30" i="150" s="1"/>
  <c r="O11" i="147"/>
  <c r="J30" i="150" s="1"/>
  <c r="L29" i="150"/>
  <c r="K29" i="150"/>
  <c r="J29" i="150"/>
  <c r="M12" i="147"/>
  <c r="L12" i="147"/>
  <c r="K12" i="147"/>
  <c r="M11" i="147"/>
  <c r="H30" i="150" s="1"/>
  <c r="L11" i="147"/>
  <c r="K11" i="147"/>
  <c r="M10" i="147"/>
  <c r="H29" i="150" s="1"/>
  <c r="L10" i="147"/>
  <c r="K10" i="147"/>
  <c r="I10" i="147"/>
  <c r="I11" i="147"/>
  <c r="I12" i="147"/>
  <c r="H10" i="147"/>
  <c r="H11" i="147"/>
  <c r="H12" i="147"/>
  <c r="G11" i="147"/>
  <c r="D31" i="150" l="1"/>
  <c r="G31" i="150"/>
  <c r="C31" i="150"/>
  <c r="F29" i="150"/>
  <c r="B29" i="150"/>
  <c r="G29" i="150"/>
  <c r="C29" i="150"/>
  <c r="D30" i="150"/>
  <c r="S30" i="148"/>
  <c r="F30" i="150"/>
  <c r="B30" i="150"/>
  <c r="F31" i="150"/>
  <c r="B31" i="150"/>
  <c r="G30" i="150"/>
  <c r="C30" i="150"/>
  <c r="D29" i="150"/>
  <c r="H29" i="148"/>
  <c r="C14" i="148"/>
  <c r="C15" i="148"/>
  <c r="I31" i="148"/>
  <c r="C11" i="147"/>
  <c r="D15" i="148"/>
  <c r="D12" i="147"/>
  <c r="H30" i="148"/>
  <c r="D11" i="147"/>
  <c r="S31" i="148"/>
  <c r="D14" i="148"/>
  <c r="H31" i="148"/>
  <c r="K31" i="148"/>
  <c r="L29" i="148"/>
  <c r="T31" i="148"/>
  <c r="M29" i="148"/>
  <c r="G30" i="148"/>
  <c r="U29" i="148"/>
  <c r="M31" i="148"/>
  <c r="H31" i="150"/>
  <c r="P31" i="148"/>
  <c r="K31" i="150"/>
  <c r="M30" i="148"/>
  <c r="O30" i="148"/>
  <c r="T12" i="148"/>
  <c r="S12" i="148"/>
  <c r="O29" i="148"/>
  <c r="P30" i="148"/>
  <c r="Q31" i="148"/>
  <c r="P29" i="148"/>
  <c r="Q30" i="148"/>
  <c r="Q12" i="148"/>
  <c r="O12" i="148"/>
  <c r="L30" i="148"/>
  <c r="K29" i="148"/>
  <c r="L12" i="148"/>
  <c r="K30" i="148"/>
  <c r="L31" i="148"/>
  <c r="K12" i="148"/>
  <c r="I30" i="148"/>
  <c r="T30" i="148"/>
  <c r="M12" i="148"/>
  <c r="U12" i="148"/>
  <c r="I29" i="148"/>
  <c r="Q29" i="148"/>
  <c r="O31" i="148"/>
  <c r="T29" i="148"/>
  <c r="U30" i="148"/>
  <c r="P12" i="148"/>
  <c r="S29" i="148"/>
  <c r="U31" i="148"/>
  <c r="U9" i="147" l="1"/>
  <c r="T9" i="147"/>
  <c r="T28" i="148" l="1"/>
  <c r="O28" i="150"/>
  <c r="U28" i="148"/>
  <c r="P28" i="150"/>
  <c r="S9" i="147"/>
  <c r="S28" i="148" l="1"/>
  <c r="N28" i="150"/>
  <c r="C22" i="148"/>
  <c r="D18" i="148"/>
  <c r="C18" i="148"/>
  <c r="D15" i="147"/>
  <c r="C15" i="147"/>
  <c r="G12" i="147"/>
  <c r="G10" i="147"/>
  <c r="G29" i="148" s="1"/>
  <c r="C10" i="146"/>
  <c r="G31" i="148" l="1"/>
  <c r="C12" i="147"/>
  <c r="AA29" i="148"/>
  <c r="Y29" i="148"/>
  <c r="C39" i="148"/>
  <c r="AB29" i="148"/>
  <c r="AC29" i="148"/>
  <c r="X29" i="148"/>
  <c r="D39" i="148"/>
  <c r="W29" i="148"/>
  <c r="D35" i="148"/>
  <c r="C35" i="148"/>
  <c r="D34" i="148"/>
  <c r="D36" i="148"/>
  <c r="D40" i="148"/>
  <c r="C34" i="148"/>
  <c r="C36" i="148"/>
  <c r="C40" i="148"/>
  <c r="C17" i="148"/>
  <c r="H12" i="148"/>
  <c r="E24" i="148"/>
  <c r="D13" i="148"/>
  <c r="I12" i="148"/>
  <c r="G12" i="148"/>
  <c r="E18" i="148"/>
  <c r="E19" i="148"/>
  <c r="E23" i="148"/>
  <c r="E20" i="148"/>
  <c r="D19" i="147"/>
  <c r="E20" i="147"/>
  <c r="C13" i="148"/>
  <c r="D17" i="148"/>
  <c r="D22" i="148"/>
  <c r="M9" i="147"/>
  <c r="E17" i="147"/>
  <c r="H9" i="147"/>
  <c r="E16" i="147"/>
  <c r="C10" i="147"/>
  <c r="D10" i="147"/>
  <c r="E21" i="147"/>
  <c r="I9" i="147"/>
  <c r="O9" i="147"/>
  <c r="L9" i="147"/>
  <c r="P9" i="147"/>
  <c r="Q9" i="147"/>
  <c r="D14" i="147"/>
  <c r="E15" i="147"/>
  <c r="G9" i="147"/>
  <c r="K9" i="147"/>
  <c r="C14" i="147"/>
  <c r="C19" i="147"/>
  <c r="B10" i="146"/>
  <c r="I25" i="145"/>
  <c r="I24" i="145"/>
  <c r="I23" i="145"/>
  <c r="I22" i="145"/>
  <c r="I21" i="145"/>
  <c r="M21" i="145" s="1"/>
  <c r="I20" i="145"/>
  <c r="M20" i="145" s="1"/>
  <c r="I19" i="145"/>
  <c r="I18" i="145"/>
  <c r="M18" i="145" s="1"/>
  <c r="I14" i="145"/>
  <c r="M14" i="145" s="1"/>
  <c r="I13" i="145"/>
  <c r="M13" i="145" s="1"/>
  <c r="H9" i="145"/>
  <c r="G9" i="145"/>
  <c r="E25" i="145"/>
  <c r="E24" i="145"/>
  <c r="E23" i="145"/>
  <c r="M23" i="145" s="1"/>
  <c r="E22" i="145"/>
  <c r="E19" i="145"/>
  <c r="M19" i="145" s="1"/>
  <c r="D9" i="145"/>
  <c r="C9" i="145"/>
  <c r="L9" i="145" l="1"/>
  <c r="K9" i="145"/>
  <c r="C28" i="150"/>
  <c r="M22" i="145"/>
  <c r="D28" i="150"/>
  <c r="M24" i="145"/>
  <c r="M25" i="145"/>
  <c r="B28" i="150"/>
  <c r="I28" i="148"/>
  <c r="H28" i="148"/>
  <c r="Q28" i="148"/>
  <c r="L28" i="150"/>
  <c r="P28" i="148"/>
  <c r="K28" i="150"/>
  <c r="C29" i="148"/>
  <c r="K28" i="148"/>
  <c r="F28" i="150"/>
  <c r="W28" i="148"/>
  <c r="C38" i="148"/>
  <c r="L28" i="148"/>
  <c r="G28" i="150"/>
  <c r="X28" i="148"/>
  <c r="AC28" i="148"/>
  <c r="Y28" i="148"/>
  <c r="M28" i="148"/>
  <c r="H28" i="150"/>
  <c r="O28" i="148"/>
  <c r="J28" i="150"/>
  <c r="AA28" i="148"/>
  <c r="AB28" i="148"/>
  <c r="E39" i="148"/>
  <c r="C31" i="148"/>
  <c r="E35" i="148"/>
  <c r="D31" i="148"/>
  <c r="C30" i="148"/>
  <c r="E40" i="148"/>
  <c r="D38" i="148"/>
  <c r="D30" i="148"/>
  <c r="G28" i="148"/>
  <c r="D29" i="148"/>
  <c r="C33" i="148"/>
  <c r="D33" i="148"/>
  <c r="E36" i="148"/>
  <c r="E22" i="148"/>
  <c r="E14" i="147"/>
  <c r="E34" i="148"/>
  <c r="E15" i="148"/>
  <c r="D12" i="148"/>
  <c r="E14" i="148"/>
  <c r="E17" i="148"/>
  <c r="E12" i="147"/>
  <c r="E19" i="147"/>
  <c r="D9" i="147"/>
  <c r="C9" i="147"/>
  <c r="E11" i="147"/>
  <c r="E13" i="148"/>
  <c r="C12" i="148"/>
  <c r="E10" i="147"/>
  <c r="D10" i="146"/>
  <c r="I9" i="145"/>
  <c r="E9" i="145"/>
  <c r="M9" i="145" l="1"/>
  <c r="E38" i="148"/>
  <c r="E31" i="148"/>
  <c r="D28" i="148"/>
  <c r="E33" i="148"/>
  <c r="E30" i="148"/>
  <c r="C28" i="148"/>
  <c r="E9" i="147"/>
  <c r="E29" i="148"/>
  <c r="E12" i="148"/>
  <c r="E28" i="148" l="1"/>
  <c r="AN9" i="143" l="1"/>
  <c r="AM9" i="143"/>
  <c r="AL9" i="143"/>
  <c r="AJ9" i="143"/>
  <c r="AI9" i="143"/>
  <c r="AH9" i="143"/>
  <c r="AF9" i="143"/>
  <c r="AE9" i="143"/>
  <c r="AD9" i="143"/>
  <c r="AB9" i="143"/>
  <c r="AA9" i="143"/>
  <c r="Z9" i="143"/>
  <c r="X9" i="143"/>
  <c r="W9" i="143"/>
  <c r="V9" i="143"/>
  <c r="T9" i="143"/>
  <c r="S9" i="143"/>
  <c r="R9" i="143"/>
  <c r="P9" i="143"/>
  <c r="O9" i="143"/>
  <c r="N9" i="143"/>
  <c r="L9" i="143"/>
  <c r="K9" i="143"/>
  <c r="J9" i="143"/>
  <c r="H9" i="143"/>
  <c r="G9" i="143"/>
  <c r="F9" i="143"/>
  <c r="B28" i="142"/>
  <c r="C28" i="142"/>
  <c r="B29" i="142"/>
  <c r="C29" i="142"/>
  <c r="B30" i="142"/>
  <c r="C30" i="142"/>
  <c r="B31" i="142"/>
  <c r="C31" i="142"/>
  <c r="B32" i="142"/>
  <c r="C32" i="142"/>
  <c r="B33" i="142"/>
  <c r="C33" i="142"/>
  <c r="B34" i="142"/>
  <c r="C34" i="142"/>
  <c r="B35" i="142"/>
  <c r="C35" i="142"/>
  <c r="B36" i="142"/>
  <c r="C36" i="142"/>
  <c r="B37" i="142"/>
  <c r="C37" i="142"/>
  <c r="B38" i="142"/>
  <c r="C38" i="142"/>
  <c r="B39" i="142"/>
  <c r="C39" i="142"/>
  <c r="B40" i="142"/>
  <c r="C40" i="142"/>
  <c r="B11" i="142"/>
  <c r="C11" i="142"/>
  <c r="B12" i="142"/>
  <c r="C12" i="142"/>
  <c r="B13" i="142"/>
  <c r="C13" i="142"/>
  <c r="B14" i="142"/>
  <c r="C14" i="142"/>
  <c r="B15" i="142"/>
  <c r="C15" i="142"/>
  <c r="B16" i="142"/>
  <c r="C16" i="142"/>
  <c r="B17" i="142"/>
  <c r="C17" i="142"/>
  <c r="B18" i="142"/>
  <c r="C18" i="142"/>
  <c r="B19" i="142"/>
  <c r="C19" i="142"/>
  <c r="B20" i="142"/>
  <c r="C20" i="142"/>
  <c r="B21" i="142"/>
  <c r="C21" i="142"/>
  <c r="B22" i="142"/>
  <c r="C22" i="142"/>
  <c r="B23" i="142"/>
  <c r="C23" i="142"/>
  <c r="B24" i="142"/>
  <c r="C24" i="142"/>
  <c r="B25" i="142"/>
  <c r="C25" i="142"/>
  <c r="B26" i="142"/>
  <c r="C26" i="142"/>
  <c r="B27" i="142"/>
  <c r="C27" i="142"/>
  <c r="C10" i="142"/>
  <c r="B10" i="142"/>
  <c r="AN9" i="142"/>
  <c r="AM9" i="142"/>
  <c r="AL9" i="142"/>
  <c r="AJ9" i="142"/>
  <c r="AI9" i="142"/>
  <c r="AH9" i="142"/>
  <c r="AF9" i="142"/>
  <c r="AE9" i="142"/>
  <c r="AD9" i="142"/>
  <c r="AB9" i="142"/>
  <c r="AA9" i="142"/>
  <c r="Z9" i="142"/>
  <c r="X9" i="142"/>
  <c r="W9" i="142"/>
  <c r="V9" i="142"/>
  <c r="T9" i="142"/>
  <c r="S9" i="142"/>
  <c r="R9" i="142"/>
  <c r="P9" i="142"/>
  <c r="O9" i="142"/>
  <c r="N9" i="142"/>
  <c r="L9" i="142"/>
  <c r="K9" i="142"/>
  <c r="J9" i="142"/>
  <c r="H9" i="142"/>
  <c r="G9" i="142"/>
  <c r="F9" i="142"/>
  <c r="D27" i="140"/>
  <c r="C27" i="140"/>
  <c r="D26" i="140"/>
  <c r="C26" i="140"/>
  <c r="D25" i="140"/>
  <c r="C25" i="140"/>
  <c r="D24" i="140"/>
  <c r="C24" i="140"/>
  <c r="D23" i="140"/>
  <c r="C23" i="140"/>
  <c r="D22" i="140"/>
  <c r="C22" i="140"/>
  <c r="D20" i="140"/>
  <c r="C20" i="140"/>
  <c r="D19" i="140"/>
  <c r="C19" i="140"/>
  <c r="D18" i="140"/>
  <c r="C18" i="140"/>
  <c r="D16" i="140"/>
  <c r="C16" i="140"/>
  <c r="D15" i="140"/>
  <c r="C15" i="140"/>
  <c r="D14" i="140"/>
  <c r="C14" i="140"/>
  <c r="D13" i="140"/>
  <c r="C13" i="140"/>
  <c r="D12" i="140"/>
  <c r="C12" i="140"/>
  <c r="D11" i="140"/>
  <c r="C11" i="140"/>
  <c r="H9" i="140"/>
  <c r="D25" i="142" l="1"/>
  <c r="E15" i="140"/>
  <c r="D10" i="142"/>
  <c r="D12" i="142"/>
  <c r="D28" i="142"/>
  <c r="D22" i="142"/>
  <c r="D32" i="142"/>
  <c r="D27" i="142"/>
  <c r="D23" i="142"/>
  <c r="D19" i="142"/>
  <c r="D11" i="142"/>
  <c r="D33" i="142"/>
  <c r="D40" i="142"/>
  <c r="D24" i="142"/>
  <c r="D38" i="142"/>
  <c r="D17" i="142"/>
  <c r="E27" i="140"/>
  <c r="E16" i="140"/>
  <c r="E26" i="140"/>
  <c r="D36" i="142"/>
  <c r="C17" i="140"/>
  <c r="D20" i="142"/>
  <c r="D16" i="142"/>
  <c r="D39" i="142"/>
  <c r="D35" i="142"/>
  <c r="D15" i="142"/>
  <c r="D37" i="142"/>
  <c r="D29" i="142"/>
  <c r="E23" i="140"/>
  <c r="D21" i="142"/>
  <c r="D18" i="142"/>
  <c r="C9" i="143"/>
  <c r="D14" i="142"/>
  <c r="E19" i="140"/>
  <c r="E22" i="140"/>
  <c r="D34" i="142"/>
  <c r="D31" i="142"/>
  <c r="D26" i="142"/>
  <c r="D13" i="142"/>
  <c r="E12" i="140"/>
  <c r="D30" i="142"/>
  <c r="B9" i="143"/>
  <c r="C9" i="142"/>
  <c r="B9" i="142"/>
  <c r="E13" i="140"/>
  <c r="E18" i="140"/>
  <c r="E24" i="140"/>
  <c r="E14" i="140"/>
  <c r="O9" i="140"/>
  <c r="E11" i="140"/>
  <c r="E20" i="140"/>
  <c r="D21" i="140"/>
  <c r="E25" i="140"/>
  <c r="D17" i="140"/>
  <c r="K9" i="140"/>
  <c r="P9" i="140"/>
  <c r="C21" i="140"/>
  <c r="G9" i="140"/>
  <c r="I9" i="140" s="1"/>
  <c r="L9" i="140"/>
  <c r="D9" i="142" l="1"/>
  <c r="D9" i="140"/>
  <c r="D9" i="143"/>
  <c r="Q9" i="140"/>
  <c r="E17" i="140"/>
  <c r="M9" i="140"/>
  <c r="E21" i="140"/>
  <c r="C9" i="140"/>
  <c r="E9" i="140" l="1"/>
  <c r="D21" i="137"/>
  <c r="C21" i="137"/>
  <c r="D20" i="137"/>
  <c r="C20" i="137"/>
  <c r="D19" i="137"/>
  <c r="C19" i="137"/>
  <c r="D18" i="137"/>
  <c r="C18" i="137"/>
  <c r="D17" i="137"/>
  <c r="C17" i="137"/>
  <c r="D16" i="137"/>
  <c r="C16" i="137"/>
  <c r="D15" i="137"/>
  <c r="C15" i="137"/>
  <c r="D14" i="137"/>
  <c r="C14" i="137"/>
  <c r="D13" i="137"/>
  <c r="C13" i="137"/>
  <c r="D12" i="137"/>
  <c r="C12" i="137"/>
  <c r="D11" i="137"/>
  <c r="C11" i="137"/>
  <c r="P9" i="137"/>
  <c r="O9" i="137"/>
  <c r="L9" i="137"/>
  <c r="K9" i="137"/>
  <c r="H9" i="137"/>
  <c r="G9" i="137"/>
  <c r="P54" i="137"/>
  <c r="O54" i="137"/>
  <c r="N54" i="137"/>
  <c r="M54" i="137"/>
  <c r="L54" i="137"/>
  <c r="K54" i="137"/>
  <c r="J54" i="137"/>
  <c r="I54" i="137"/>
  <c r="H54" i="137"/>
  <c r="G54" i="137"/>
  <c r="F54" i="137"/>
  <c r="E54" i="137"/>
  <c r="D54" i="137"/>
  <c r="C54" i="137"/>
  <c r="B54" i="137"/>
  <c r="B17" i="137" l="1"/>
  <c r="B14" i="137"/>
  <c r="B16" i="137"/>
  <c r="B19" i="137"/>
  <c r="B15" i="137"/>
  <c r="B21" i="137"/>
  <c r="B20" i="137"/>
  <c r="B18" i="137"/>
  <c r="F9" i="137"/>
  <c r="B13" i="137"/>
  <c r="D9" i="137"/>
  <c r="N9" i="137"/>
  <c r="B11" i="137"/>
  <c r="J9" i="137"/>
  <c r="B12" i="137"/>
  <c r="C9" i="137"/>
  <c r="B9" i="137" l="1"/>
  <c r="B32" i="1"/>
  <c r="B12" i="135" l="1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B18" i="135"/>
  <c r="C18" i="135"/>
  <c r="D18" i="135"/>
  <c r="B19" i="135"/>
  <c r="C19" i="135"/>
  <c r="D19" i="135"/>
  <c r="B20" i="135"/>
  <c r="C20" i="135"/>
  <c r="D20" i="135"/>
  <c r="B21" i="135"/>
  <c r="C21" i="135"/>
  <c r="D21" i="135"/>
  <c r="B22" i="135"/>
  <c r="C22" i="135"/>
  <c r="D22" i="135"/>
  <c r="B23" i="135"/>
  <c r="C23" i="135"/>
  <c r="D23" i="135"/>
  <c r="B24" i="135"/>
  <c r="C24" i="135"/>
  <c r="D24" i="135"/>
  <c r="B25" i="135"/>
  <c r="C25" i="135"/>
  <c r="D25" i="135"/>
  <c r="B26" i="135"/>
  <c r="C26" i="135"/>
  <c r="D26" i="135"/>
  <c r="B27" i="135"/>
  <c r="C27" i="135"/>
  <c r="D27" i="135"/>
  <c r="B28" i="135"/>
  <c r="C28" i="135"/>
  <c r="D28" i="135"/>
  <c r="B29" i="135"/>
  <c r="C29" i="135"/>
  <c r="D29" i="135"/>
  <c r="B30" i="135"/>
  <c r="C30" i="135"/>
  <c r="D30" i="135"/>
  <c r="B31" i="135"/>
  <c r="C31" i="135"/>
  <c r="D31" i="135"/>
  <c r="B32" i="135"/>
  <c r="C32" i="135"/>
  <c r="D32" i="135"/>
  <c r="B33" i="135"/>
  <c r="C33" i="135"/>
  <c r="D33" i="135"/>
  <c r="B34" i="135"/>
  <c r="C34" i="135"/>
  <c r="D34" i="135"/>
  <c r="B35" i="135"/>
  <c r="C35" i="135"/>
  <c r="D35" i="135"/>
  <c r="B36" i="135"/>
  <c r="C36" i="135"/>
  <c r="D36" i="135"/>
  <c r="B37" i="135"/>
  <c r="C37" i="135"/>
  <c r="D37" i="135"/>
  <c r="C11" i="135"/>
  <c r="D11" i="135"/>
  <c r="B11" i="135"/>
  <c r="AN9" i="135"/>
  <c r="AM9" i="135"/>
  <c r="AL9" i="135"/>
  <c r="AJ9" i="135"/>
  <c r="AI9" i="135"/>
  <c r="AH9" i="135"/>
  <c r="AF9" i="135"/>
  <c r="AE9" i="135"/>
  <c r="AD9" i="135"/>
  <c r="AB9" i="135"/>
  <c r="AA9" i="135"/>
  <c r="Z9" i="135"/>
  <c r="X9" i="135"/>
  <c r="W9" i="135"/>
  <c r="V9" i="135"/>
  <c r="T9" i="135"/>
  <c r="S9" i="135"/>
  <c r="R9" i="135"/>
  <c r="P9" i="135"/>
  <c r="O9" i="135"/>
  <c r="N9" i="135"/>
  <c r="L9" i="135"/>
  <c r="K9" i="135"/>
  <c r="J9" i="135"/>
  <c r="H9" i="135"/>
  <c r="G9" i="135"/>
  <c r="F9" i="135"/>
  <c r="C24" i="136"/>
  <c r="D24" i="136"/>
  <c r="D23" i="136"/>
  <c r="C23" i="136"/>
  <c r="C20" i="136"/>
  <c r="D20" i="136"/>
  <c r="D19" i="136"/>
  <c r="C19" i="136"/>
  <c r="C13" i="136"/>
  <c r="D13" i="136"/>
  <c r="C14" i="136"/>
  <c r="D14" i="136"/>
  <c r="C15" i="136"/>
  <c r="D15" i="136"/>
  <c r="C16" i="136"/>
  <c r="D16" i="136"/>
  <c r="D12" i="136"/>
  <c r="C12" i="136"/>
  <c r="H22" i="136"/>
  <c r="G22" i="136"/>
  <c r="F22" i="136"/>
  <c r="H18" i="136"/>
  <c r="G18" i="136"/>
  <c r="F18" i="136"/>
  <c r="P18" i="136"/>
  <c r="P9" i="136" s="1"/>
  <c r="O18" i="136"/>
  <c r="O9" i="136" s="1"/>
  <c r="N18" i="136"/>
  <c r="N9" i="136" s="1"/>
  <c r="L9" i="136"/>
  <c r="K9" i="136"/>
  <c r="T22" i="136"/>
  <c r="T9" i="136" s="1"/>
  <c r="S22" i="136"/>
  <c r="S9" i="136" s="1"/>
  <c r="R22" i="136"/>
  <c r="R9" i="136" s="1"/>
  <c r="B12" i="136" l="1"/>
  <c r="B19" i="136"/>
  <c r="B16" i="136"/>
  <c r="F9" i="136"/>
  <c r="B9" i="136" s="1"/>
  <c r="B14" i="136"/>
  <c r="D22" i="136"/>
  <c r="G9" i="136"/>
  <c r="C9" i="136" s="1"/>
  <c r="B13" i="136"/>
  <c r="B24" i="136"/>
  <c r="B23" i="136"/>
  <c r="B15" i="136"/>
  <c r="B20" i="136"/>
  <c r="C22" i="136"/>
  <c r="C9" i="135"/>
  <c r="D9" i="135"/>
  <c r="B9" i="135"/>
  <c r="H9" i="136"/>
  <c r="D9" i="136" s="1"/>
  <c r="C18" i="136"/>
  <c r="B22" i="136" l="1"/>
  <c r="D18" i="136"/>
  <c r="B18" i="136"/>
  <c r="C11" i="136"/>
  <c r="D11" i="136"/>
  <c r="B11" i="136"/>
  <c r="AN10" i="134" l="1"/>
  <c r="AM10" i="134"/>
  <c r="AL10" i="134"/>
  <c r="AJ10" i="134"/>
  <c r="AI10" i="134"/>
  <c r="AH10" i="134"/>
  <c r="AF10" i="134"/>
  <c r="AE10" i="134"/>
  <c r="AD10" i="134"/>
  <c r="AB10" i="134"/>
  <c r="AA10" i="134"/>
  <c r="Z10" i="134"/>
  <c r="X10" i="134"/>
  <c r="W10" i="134"/>
  <c r="V10" i="134"/>
  <c r="T10" i="134"/>
  <c r="S10" i="134"/>
  <c r="R10" i="134"/>
  <c r="P10" i="134"/>
  <c r="O10" i="134"/>
  <c r="N10" i="134"/>
  <c r="L10" i="134"/>
  <c r="K10" i="134"/>
  <c r="J10" i="134"/>
  <c r="G10" i="134"/>
  <c r="H10" i="134"/>
  <c r="C19" i="134" l="1"/>
  <c r="B19" i="134"/>
  <c r="C16" i="134"/>
  <c r="B16" i="134"/>
  <c r="C15" i="134"/>
  <c r="B15" i="134"/>
  <c r="C14" i="134"/>
  <c r="B14" i="134"/>
  <c r="AN11" i="134"/>
  <c r="AM11" i="134"/>
  <c r="AL11" i="134"/>
  <c r="AJ11" i="134"/>
  <c r="AI11" i="134"/>
  <c r="AH11" i="134"/>
  <c r="AN9" i="134"/>
  <c r="AM9" i="134"/>
  <c r="AL9" i="134"/>
  <c r="AJ9" i="134"/>
  <c r="AI9" i="134"/>
  <c r="AH9" i="134"/>
  <c r="AF11" i="134"/>
  <c r="AE11" i="134"/>
  <c r="AD11" i="134"/>
  <c r="AB11" i="134"/>
  <c r="AA11" i="134"/>
  <c r="Z11" i="134"/>
  <c r="AF9" i="134"/>
  <c r="AE9" i="134"/>
  <c r="AD9" i="134"/>
  <c r="AB9" i="134"/>
  <c r="AA9" i="134"/>
  <c r="Z9" i="134"/>
  <c r="X11" i="134"/>
  <c r="W11" i="134"/>
  <c r="V11" i="134"/>
  <c r="T11" i="134"/>
  <c r="S11" i="134"/>
  <c r="R11" i="134"/>
  <c r="P11" i="134"/>
  <c r="O11" i="134"/>
  <c r="N11" i="134"/>
  <c r="L11" i="134"/>
  <c r="K11" i="134"/>
  <c r="J11" i="134"/>
  <c r="H11" i="134"/>
  <c r="G11" i="134"/>
  <c r="X9" i="134"/>
  <c r="W9" i="134"/>
  <c r="V9" i="134"/>
  <c r="T9" i="134"/>
  <c r="S9" i="134"/>
  <c r="R9" i="134"/>
  <c r="P9" i="134"/>
  <c r="O9" i="134"/>
  <c r="N9" i="134"/>
  <c r="L9" i="134"/>
  <c r="K9" i="134"/>
  <c r="J9" i="134"/>
  <c r="H9" i="134"/>
  <c r="G9" i="134"/>
  <c r="B36" i="133"/>
  <c r="B35" i="133"/>
  <c r="B34" i="133"/>
  <c r="B33" i="133"/>
  <c r="B32" i="133"/>
  <c r="B31" i="133"/>
  <c r="B30" i="133"/>
  <c r="B15" i="133"/>
  <c r="B14" i="133"/>
  <c r="B13" i="133"/>
  <c r="B12" i="133"/>
  <c r="B11" i="133"/>
  <c r="B10" i="133"/>
  <c r="I8" i="133"/>
  <c r="H8" i="133"/>
  <c r="G8" i="133"/>
  <c r="F8" i="133"/>
  <c r="D8" i="133"/>
  <c r="C8" i="133"/>
  <c r="B36" i="132"/>
  <c r="B35" i="132"/>
  <c r="B34" i="132"/>
  <c r="B33" i="132"/>
  <c r="B32" i="132"/>
  <c r="B31" i="132"/>
  <c r="B30" i="132"/>
  <c r="B29" i="132"/>
  <c r="B28" i="132"/>
  <c r="B27" i="132"/>
  <c r="B26" i="132"/>
  <c r="B25" i="132"/>
  <c r="B24" i="132"/>
  <c r="B23" i="132"/>
  <c r="B22" i="132"/>
  <c r="B21" i="132"/>
  <c r="B20" i="132"/>
  <c r="B19" i="132"/>
  <c r="B18" i="132"/>
  <c r="B17" i="132"/>
  <c r="B16" i="132"/>
  <c r="B15" i="132"/>
  <c r="B14" i="132"/>
  <c r="B13" i="132"/>
  <c r="B12" i="132"/>
  <c r="B11" i="132"/>
  <c r="B10" i="132"/>
  <c r="L8" i="132"/>
  <c r="K8" i="132"/>
  <c r="J8" i="132"/>
  <c r="I8" i="132"/>
  <c r="H8" i="132"/>
  <c r="G8" i="132"/>
  <c r="F8" i="132"/>
  <c r="E8" i="132"/>
  <c r="D8" i="132"/>
  <c r="C8" i="132"/>
  <c r="I8" i="131"/>
  <c r="H8" i="131"/>
  <c r="G8" i="131"/>
  <c r="F8" i="131"/>
  <c r="D8" i="131"/>
  <c r="C8" i="131"/>
  <c r="AA8" i="134" l="1"/>
  <c r="AN8" i="134"/>
  <c r="AI8" i="134"/>
  <c r="D15" i="134"/>
  <c r="AL8" i="134"/>
  <c r="AM8" i="134"/>
  <c r="B10" i="134"/>
  <c r="Z8" i="134"/>
  <c r="AE8" i="134"/>
  <c r="B13" i="134"/>
  <c r="C11" i="134"/>
  <c r="B11" i="134"/>
  <c r="C9" i="134"/>
  <c r="D14" i="134"/>
  <c r="AF8" i="134"/>
  <c r="D19" i="134"/>
  <c r="B9" i="134"/>
  <c r="C10" i="134"/>
  <c r="AJ8" i="134"/>
  <c r="AH8" i="134"/>
  <c r="N8" i="134"/>
  <c r="AB8" i="134"/>
  <c r="AD8" i="134"/>
  <c r="D16" i="134"/>
  <c r="B18" i="134"/>
  <c r="C18" i="134"/>
  <c r="F8" i="134"/>
  <c r="K8" i="134"/>
  <c r="P8" i="134"/>
  <c r="V8" i="134"/>
  <c r="G8" i="134"/>
  <c r="L8" i="134"/>
  <c r="R8" i="134"/>
  <c r="W8" i="134"/>
  <c r="H8" i="134"/>
  <c r="S8" i="134"/>
  <c r="X8" i="134"/>
  <c r="C13" i="134"/>
  <c r="J8" i="134"/>
  <c r="O8" i="134"/>
  <c r="T8" i="134"/>
  <c r="B8" i="133"/>
  <c r="B8" i="132"/>
  <c r="B8" i="131"/>
  <c r="B8" i="130"/>
  <c r="D10" i="134" l="1"/>
  <c r="D11" i="134"/>
  <c r="D9" i="134"/>
  <c r="D13" i="134"/>
  <c r="C8" i="134"/>
  <c r="B8" i="134"/>
  <c r="D18" i="134"/>
  <c r="D8" i="134" l="1"/>
  <c r="D21" i="129" l="1"/>
  <c r="C21" i="129"/>
  <c r="D19" i="129"/>
  <c r="C19" i="129"/>
  <c r="D18" i="129"/>
  <c r="C18" i="129"/>
  <c r="D17" i="129"/>
  <c r="C17" i="129"/>
  <c r="D16" i="129"/>
  <c r="C16" i="129"/>
  <c r="D15" i="129"/>
  <c r="C15" i="129"/>
  <c r="D14" i="129"/>
  <c r="C14" i="129"/>
  <c r="C13" i="129"/>
  <c r="D12" i="129"/>
  <c r="C12" i="129"/>
  <c r="D11" i="129"/>
  <c r="C11" i="129"/>
  <c r="P9" i="129"/>
  <c r="O9" i="129"/>
  <c r="L9" i="129"/>
  <c r="K9" i="129"/>
  <c r="H9" i="129"/>
  <c r="G9" i="129"/>
  <c r="J9" i="129" l="1"/>
  <c r="N9" i="129"/>
  <c r="F9" i="129"/>
  <c r="C9" i="129"/>
  <c r="B15" i="129"/>
  <c r="B19" i="129"/>
  <c r="B21" i="129"/>
  <c r="B18" i="129"/>
  <c r="B11" i="129"/>
  <c r="B13" i="129"/>
  <c r="B17" i="129"/>
  <c r="B14" i="129"/>
  <c r="D9" i="129"/>
  <c r="B12" i="129"/>
  <c r="B16" i="129"/>
  <c r="B9" i="129" l="1"/>
  <c r="M67" i="128" l="1"/>
  <c r="K67" i="128"/>
  <c r="E67" i="128"/>
  <c r="F67" i="128"/>
  <c r="G67" i="128"/>
  <c r="H67" i="128"/>
  <c r="I67" i="128"/>
  <c r="J67" i="128"/>
  <c r="L67" i="128"/>
  <c r="B95" i="128"/>
  <c r="B94" i="128"/>
  <c r="B93" i="128"/>
  <c r="B92" i="128"/>
  <c r="B91" i="128"/>
  <c r="B90" i="128"/>
  <c r="B89" i="128"/>
  <c r="B88" i="128"/>
  <c r="B87" i="128"/>
  <c r="B86" i="128"/>
  <c r="B85" i="128"/>
  <c r="B84" i="128"/>
  <c r="B83" i="128"/>
  <c r="B82" i="128"/>
  <c r="B81" i="128"/>
  <c r="B80" i="128"/>
  <c r="B79" i="128"/>
  <c r="B78" i="128"/>
  <c r="B77" i="128"/>
  <c r="B76" i="128"/>
  <c r="B75" i="128"/>
  <c r="B74" i="128"/>
  <c r="B73" i="128"/>
  <c r="B72" i="128"/>
  <c r="B71" i="128"/>
  <c r="B70" i="128"/>
  <c r="D67" i="128"/>
  <c r="C67" i="128"/>
  <c r="B67" i="128" l="1"/>
  <c r="B69" i="128"/>
  <c r="B36" i="127" l="1"/>
  <c r="B35" i="127"/>
  <c r="B34" i="127"/>
  <c r="B33" i="127"/>
  <c r="B32" i="127"/>
  <c r="B31" i="127"/>
  <c r="B30" i="127"/>
  <c r="B29" i="127"/>
  <c r="B28" i="127"/>
  <c r="B27" i="127"/>
  <c r="B26" i="127"/>
  <c r="B25" i="127"/>
  <c r="B24" i="127"/>
  <c r="B23" i="127"/>
  <c r="B22" i="127"/>
  <c r="B21" i="127"/>
  <c r="B20" i="127"/>
  <c r="B19" i="127"/>
  <c r="B18" i="127"/>
  <c r="B17" i="127"/>
  <c r="B16" i="127"/>
  <c r="B15" i="127"/>
  <c r="B14" i="127"/>
  <c r="B13" i="127"/>
  <c r="B12" i="127"/>
  <c r="B11" i="127"/>
  <c r="B10" i="127"/>
  <c r="M8" i="127"/>
  <c r="L8" i="127"/>
  <c r="K8" i="127"/>
  <c r="J8" i="127"/>
  <c r="I8" i="127"/>
  <c r="H8" i="127"/>
  <c r="G8" i="127"/>
  <c r="F8" i="127"/>
  <c r="E8" i="127"/>
  <c r="D8" i="127"/>
  <c r="C8" i="127"/>
  <c r="B11" i="126"/>
  <c r="B12" i="126"/>
  <c r="B13" i="126"/>
  <c r="B14" i="126"/>
  <c r="B15" i="126"/>
  <c r="B16" i="126"/>
  <c r="B17" i="126"/>
  <c r="B18" i="126"/>
  <c r="B19" i="126"/>
  <c r="B20" i="126"/>
  <c r="B21" i="126"/>
  <c r="B22" i="126"/>
  <c r="B23" i="126"/>
  <c r="B24" i="126"/>
  <c r="B25" i="126"/>
  <c r="B26" i="126"/>
  <c r="B36" i="126"/>
  <c r="B35" i="126"/>
  <c r="B34" i="126"/>
  <c r="B33" i="126"/>
  <c r="B32" i="126"/>
  <c r="B31" i="126"/>
  <c r="B30" i="126"/>
  <c r="B29" i="126"/>
  <c r="B28" i="126"/>
  <c r="B27" i="126"/>
  <c r="B10" i="126"/>
  <c r="M8" i="126"/>
  <c r="L8" i="126"/>
  <c r="K8" i="126"/>
  <c r="J8" i="126"/>
  <c r="I8" i="126"/>
  <c r="H8" i="126"/>
  <c r="G8" i="126"/>
  <c r="F8" i="126"/>
  <c r="E8" i="126"/>
  <c r="D8" i="126"/>
  <c r="C8" i="126"/>
  <c r="B8" i="127" l="1"/>
  <c r="B8" i="126"/>
  <c r="B11" i="125"/>
  <c r="B12" i="125"/>
  <c r="B13" i="125"/>
  <c r="B14" i="125"/>
  <c r="B15" i="125"/>
  <c r="B16" i="125"/>
  <c r="B17" i="125"/>
  <c r="B18" i="125"/>
  <c r="B19" i="125"/>
  <c r="B20" i="125"/>
  <c r="B21" i="125"/>
  <c r="B23" i="125"/>
  <c r="B24" i="125"/>
  <c r="B25" i="125"/>
  <c r="B26" i="125"/>
  <c r="B27" i="125"/>
  <c r="B28" i="125"/>
  <c r="B29" i="125"/>
  <c r="B30" i="125"/>
  <c r="B31" i="125"/>
  <c r="B32" i="125"/>
  <c r="B33" i="125"/>
  <c r="B34" i="125"/>
  <c r="B35" i="125"/>
  <c r="B36" i="125"/>
  <c r="B38" i="125"/>
  <c r="B10" i="125"/>
  <c r="B8" i="125" l="1"/>
  <c r="N57" i="123" l="1"/>
  <c r="P57" i="123"/>
  <c r="O57" i="123"/>
  <c r="L57" i="123"/>
  <c r="K57" i="123"/>
  <c r="J57" i="123"/>
  <c r="H57" i="123"/>
  <c r="G57" i="123"/>
  <c r="F57" i="123"/>
  <c r="C57" i="123"/>
  <c r="D57" i="123"/>
  <c r="B57" i="123"/>
  <c r="E57" i="123"/>
  <c r="I57" i="123"/>
  <c r="M57" i="123"/>
  <c r="C13" i="123"/>
  <c r="D13" i="123"/>
  <c r="C14" i="123"/>
  <c r="D14" i="123"/>
  <c r="C15" i="123"/>
  <c r="D15" i="123"/>
  <c r="C17" i="123"/>
  <c r="D17" i="123"/>
  <c r="C18" i="123"/>
  <c r="D18" i="123"/>
  <c r="C19" i="123"/>
  <c r="D19" i="123"/>
  <c r="C16" i="123"/>
  <c r="D16" i="123"/>
  <c r="C20" i="123"/>
  <c r="D20" i="123"/>
  <c r="C21" i="123"/>
  <c r="D21" i="123"/>
  <c r="D11" i="123"/>
  <c r="H9" i="123"/>
  <c r="G9" i="123"/>
  <c r="B13" i="123" l="1"/>
  <c r="B15" i="123"/>
  <c r="B14" i="123"/>
  <c r="B21" i="123"/>
  <c r="B18" i="123"/>
  <c r="B19" i="123"/>
  <c r="B17" i="123"/>
  <c r="B20" i="123"/>
  <c r="B16" i="123"/>
  <c r="L8" i="122"/>
  <c r="P9" i="123" l="1"/>
  <c r="O9" i="123"/>
  <c r="J8" i="122"/>
  <c r="I8" i="122"/>
  <c r="H8" i="122"/>
  <c r="G8" i="122"/>
  <c r="F8" i="122"/>
  <c r="E8" i="122"/>
  <c r="D8" i="122"/>
  <c r="C8" i="122"/>
  <c r="N9" i="123" l="1"/>
  <c r="D12" i="123"/>
  <c r="L9" i="123"/>
  <c r="C12" i="123"/>
  <c r="K9" i="123"/>
  <c r="C11" i="123"/>
  <c r="B11" i="123" l="1"/>
  <c r="B12" i="123"/>
  <c r="J9" i="123"/>
  <c r="D9" i="123"/>
  <c r="F9" i="123" l="1"/>
  <c r="C9" i="123"/>
  <c r="B9" i="123" l="1"/>
  <c r="C25" i="121" l="1"/>
  <c r="B25" i="121"/>
  <c r="C24" i="121"/>
  <c r="B24" i="121"/>
  <c r="C23" i="121"/>
  <c r="B23" i="121"/>
  <c r="C22" i="121"/>
  <c r="B22" i="121"/>
  <c r="C21" i="121"/>
  <c r="B21" i="121"/>
  <c r="C20" i="121"/>
  <c r="B20" i="121"/>
  <c r="C19" i="121"/>
  <c r="B19" i="121"/>
  <c r="C18" i="121"/>
  <c r="B18" i="121"/>
  <c r="C17" i="121"/>
  <c r="B17" i="121"/>
  <c r="C16" i="121"/>
  <c r="B16" i="121"/>
  <c r="C15" i="121"/>
  <c r="B15" i="121"/>
  <c r="C14" i="121"/>
  <c r="B14" i="121"/>
  <c r="C13" i="121"/>
  <c r="B13" i="121"/>
  <c r="C12" i="121"/>
  <c r="B12" i="121"/>
  <c r="C11" i="121"/>
  <c r="B11" i="121"/>
  <c r="C10" i="121"/>
  <c r="B10" i="121"/>
  <c r="C25" i="120"/>
  <c r="B25" i="120"/>
  <c r="C24" i="120"/>
  <c r="B24" i="120"/>
  <c r="C23" i="120"/>
  <c r="B23" i="120"/>
  <c r="C22" i="120"/>
  <c r="B22" i="120"/>
  <c r="C21" i="120"/>
  <c r="B21" i="120"/>
  <c r="C20" i="120"/>
  <c r="B20" i="120"/>
  <c r="C19" i="120"/>
  <c r="B19" i="120"/>
  <c r="C18" i="120"/>
  <c r="B18" i="120"/>
  <c r="C17" i="120"/>
  <c r="B17" i="120"/>
  <c r="C16" i="120"/>
  <c r="B16" i="120"/>
  <c r="C15" i="120"/>
  <c r="B15" i="120"/>
  <c r="C14" i="120"/>
  <c r="B14" i="120"/>
  <c r="C13" i="120"/>
  <c r="B13" i="120"/>
  <c r="C12" i="120"/>
  <c r="B12" i="120"/>
  <c r="C11" i="120"/>
  <c r="B11" i="120"/>
  <c r="C10" i="120"/>
  <c r="B10" i="120"/>
  <c r="P9" i="121"/>
  <c r="O9" i="121"/>
  <c r="N9" i="121"/>
  <c r="L9" i="121"/>
  <c r="K9" i="121"/>
  <c r="J9" i="121"/>
  <c r="H9" i="121"/>
  <c r="G9" i="121"/>
  <c r="F9" i="121"/>
  <c r="P9" i="120"/>
  <c r="O9" i="120"/>
  <c r="N9" i="120"/>
  <c r="L9" i="120"/>
  <c r="K9" i="120"/>
  <c r="J9" i="120"/>
  <c r="H9" i="120"/>
  <c r="G9" i="120"/>
  <c r="F9" i="120"/>
  <c r="C34" i="119"/>
  <c r="B34" i="119"/>
  <c r="C33" i="119"/>
  <c r="B33" i="119"/>
  <c r="C32" i="119"/>
  <c r="B32" i="119"/>
  <c r="C31" i="119"/>
  <c r="B31" i="119"/>
  <c r="C30" i="119"/>
  <c r="B30" i="119"/>
  <c r="C29" i="119"/>
  <c r="B29" i="119"/>
  <c r="C28" i="119"/>
  <c r="B28" i="119"/>
  <c r="C25" i="119"/>
  <c r="B25" i="119"/>
  <c r="C24" i="119"/>
  <c r="B24" i="119"/>
  <c r="C23" i="119"/>
  <c r="B23" i="119"/>
  <c r="C22" i="119"/>
  <c r="B22" i="119"/>
  <c r="C21" i="119"/>
  <c r="B21" i="119"/>
  <c r="C20" i="119"/>
  <c r="B20" i="119"/>
  <c r="C19" i="119"/>
  <c r="B19" i="119"/>
  <c r="P27" i="119"/>
  <c r="O27" i="119"/>
  <c r="N27" i="119"/>
  <c r="L27" i="119"/>
  <c r="K27" i="119"/>
  <c r="J27" i="119"/>
  <c r="H27" i="119"/>
  <c r="G27" i="119"/>
  <c r="F27" i="119"/>
  <c r="P18" i="119"/>
  <c r="O18" i="119"/>
  <c r="N18" i="119"/>
  <c r="L18" i="119"/>
  <c r="K18" i="119"/>
  <c r="J18" i="119"/>
  <c r="H18" i="119"/>
  <c r="G18" i="119"/>
  <c r="F18" i="119"/>
  <c r="P16" i="119"/>
  <c r="O16" i="119"/>
  <c r="N16" i="119"/>
  <c r="L16" i="119"/>
  <c r="K16" i="119"/>
  <c r="J16" i="119"/>
  <c r="H16" i="119"/>
  <c r="G16" i="119"/>
  <c r="F16" i="119"/>
  <c r="P15" i="119"/>
  <c r="O15" i="119"/>
  <c r="N15" i="119"/>
  <c r="L15" i="119"/>
  <c r="K15" i="119"/>
  <c r="J15" i="119"/>
  <c r="H15" i="119"/>
  <c r="G15" i="119"/>
  <c r="F15" i="119"/>
  <c r="P14" i="119"/>
  <c r="O14" i="119"/>
  <c r="N14" i="119"/>
  <c r="L14" i="119"/>
  <c r="K14" i="119"/>
  <c r="J14" i="119"/>
  <c r="H14" i="119"/>
  <c r="G14" i="119"/>
  <c r="F14" i="119"/>
  <c r="P13" i="119"/>
  <c r="O13" i="119"/>
  <c r="N13" i="119"/>
  <c r="L13" i="119"/>
  <c r="K13" i="119"/>
  <c r="J13" i="119"/>
  <c r="H13" i="119"/>
  <c r="G13" i="119"/>
  <c r="F13" i="119"/>
  <c r="P12" i="119"/>
  <c r="O12" i="119"/>
  <c r="N12" i="119"/>
  <c r="L12" i="119"/>
  <c r="K12" i="119"/>
  <c r="J12" i="119"/>
  <c r="H12" i="119"/>
  <c r="G12" i="119"/>
  <c r="F12" i="119"/>
  <c r="P11" i="119"/>
  <c r="O11" i="119"/>
  <c r="N11" i="119"/>
  <c r="L11" i="119"/>
  <c r="K11" i="119"/>
  <c r="J11" i="119"/>
  <c r="H11" i="119"/>
  <c r="G11" i="119"/>
  <c r="F11" i="119"/>
  <c r="P10" i="119"/>
  <c r="O10" i="119"/>
  <c r="N10" i="119"/>
  <c r="L10" i="119"/>
  <c r="K10" i="119"/>
  <c r="J10" i="119"/>
  <c r="H10" i="119"/>
  <c r="G10" i="119"/>
  <c r="F10" i="119"/>
  <c r="C36" i="118"/>
  <c r="B36" i="118"/>
  <c r="C35" i="118"/>
  <c r="B35" i="118"/>
  <c r="C34" i="118"/>
  <c r="B34" i="118"/>
  <c r="C33" i="118"/>
  <c r="B33" i="118"/>
  <c r="C32" i="118"/>
  <c r="B32" i="118"/>
  <c r="C31" i="118"/>
  <c r="B31" i="118"/>
  <c r="C30" i="118"/>
  <c r="B30" i="118"/>
  <c r="C29" i="118"/>
  <c r="B29" i="118"/>
  <c r="C28" i="118"/>
  <c r="B28" i="118"/>
  <c r="C27" i="118"/>
  <c r="B27" i="118"/>
  <c r="C26" i="118"/>
  <c r="B26" i="118"/>
  <c r="C25" i="118"/>
  <c r="B25" i="118"/>
  <c r="C24" i="118"/>
  <c r="B24" i="118"/>
  <c r="C23" i="118"/>
  <c r="B23" i="118"/>
  <c r="C22" i="118"/>
  <c r="B22" i="118"/>
  <c r="C21" i="118"/>
  <c r="B21" i="118"/>
  <c r="C20" i="118"/>
  <c r="B20" i="118"/>
  <c r="C19" i="118"/>
  <c r="B19" i="118"/>
  <c r="C18" i="118"/>
  <c r="B18" i="118"/>
  <c r="C17" i="118"/>
  <c r="B17" i="118"/>
  <c r="C16" i="118"/>
  <c r="B16" i="118"/>
  <c r="C15" i="118"/>
  <c r="B15" i="118"/>
  <c r="C14" i="118"/>
  <c r="B14" i="118"/>
  <c r="C13" i="118"/>
  <c r="B13" i="118"/>
  <c r="C12" i="118"/>
  <c r="B12" i="118"/>
  <c r="C11" i="118"/>
  <c r="B11" i="118"/>
  <c r="P9" i="118"/>
  <c r="O9" i="118"/>
  <c r="N9" i="118"/>
  <c r="L9" i="118"/>
  <c r="K9" i="118"/>
  <c r="J9" i="118"/>
  <c r="H9" i="118"/>
  <c r="G9" i="118"/>
  <c r="F9" i="118"/>
  <c r="C36" i="117"/>
  <c r="B36" i="117"/>
  <c r="C35" i="117"/>
  <c r="B35" i="117"/>
  <c r="C34" i="117"/>
  <c r="B34" i="117"/>
  <c r="C33" i="117"/>
  <c r="B33" i="117"/>
  <c r="C32" i="117"/>
  <c r="B32" i="117"/>
  <c r="C31" i="117"/>
  <c r="B31" i="117"/>
  <c r="C30" i="117"/>
  <c r="B30" i="117"/>
  <c r="C29" i="117"/>
  <c r="B29" i="117"/>
  <c r="C28" i="117"/>
  <c r="B28" i="117"/>
  <c r="C27" i="117"/>
  <c r="B27" i="117"/>
  <c r="C26" i="117"/>
  <c r="B26" i="117"/>
  <c r="C25" i="117"/>
  <c r="B25" i="117"/>
  <c r="C24" i="117"/>
  <c r="B24" i="117"/>
  <c r="C23" i="117"/>
  <c r="B23" i="117"/>
  <c r="C22" i="117"/>
  <c r="B22" i="117"/>
  <c r="C21" i="117"/>
  <c r="B21" i="117"/>
  <c r="C20" i="117"/>
  <c r="B20" i="117"/>
  <c r="C19" i="117"/>
  <c r="B19" i="117"/>
  <c r="C18" i="117"/>
  <c r="B18" i="117"/>
  <c r="C17" i="117"/>
  <c r="B17" i="117"/>
  <c r="C16" i="117"/>
  <c r="B16" i="117"/>
  <c r="C15" i="117"/>
  <c r="B15" i="117"/>
  <c r="C14" i="117"/>
  <c r="B14" i="117"/>
  <c r="C13" i="117"/>
  <c r="B13" i="117"/>
  <c r="C12" i="117"/>
  <c r="B12" i="117"/>
  <c r="C11" i="117"/>
  <c r="B11" i="117"/>
  <c r="P9" i="117"/>
  <c r="O9" i="117"/>
  <c r="N9" i="117"/>
  <c r="L9" i="117"/>
  <c r="K9" i="117"/>
  <c r="J9" i="117"/>
  <c r="H9" i="117"/>
  <c r="G9" i="117"/>
  <c r="F9" i="117"/>
  <c r="C17" i="116"/>
  <c r="C16" i="116" s="1"/>
  <c r="B17" i="116"/>
  <c r="C14" i="116"/>
  <c r="B14" i="116"/>
  <c r="C13" i="116"/>
  <c r="B13" i="116"/>
  <c r="P16" i="116"/>
  <c r="O16" i="116"/>
  <c r="N16" i="116"/>
  <c r="L16" i="116"/>
  <c r="K16" i="116"/>
  <c r="J16" i="116"/>
  <c r="H16" i="116"/>
  <c r="G16" i="116"/>
  <c r="F16" i="116"/>
  <c r="P12" i="116"/>
  <c r="O12" i="116"/>
  <c r="N12" i="116"/>
  <c r="L12" i="116"/>
  <c r="K12" i="116"/>
  <c r="J12" i="116"/>
  <c r="H12" i="116"/>
  <c r="G12" i="116"/>
  <c r="F12" i="116"/>
  <c r="P10" i="116"/>
  <c r="O10" i="116"/>
  <c r="N10" i="116"/>
  <c r="L10" i="116"/>
  <c r="K10" i="116"/>
  <c r="J10" i="116"/>
  <c r="H10" i="116"/>
  <c r="G10" i="116"/>
  <c r="F10" i="116"/>
  <c r="P9" i="116"/>
  <c r="O9" i="116"/>
  <c r="N9" i="116"/>
  <c r="L9" i="116"/>
  <c r="K9" i="116"/>
  <c r="J9" i="116"/>
  <c r="H9" i="116"/>
  <c r="G9" i="116"/>
  <c r="F9" i="116"/>
  <c r="C28" i="111"/>
  <c r="B28" i="111"/>
  <c r="C27" i="111"/>
  <c r="B27" i="111"/>
  <c r="C26" i="111"/>
  <c r="B26" i="111"/>
  <c r="C25" i="111"/>
  <c r="B25" i="111"/>
  <c r="C24" i="111"/>
  <c r="B24" i="111"/>
  <c r="C23" i="111"/>
  <c r="B23" i="111"/>
  <c r="C22" i="111"/>
  <c r="B22" i="111"/>
  <c r="C21" i="111"/>
  <c r="B21" i="111"/>
  <c r="C20" i="111"/>
  <c r="B20" i="111"/>
  <c r="C19" i="111"/>
  <c r="B19" i="111"/>
  <c r="C18" i="111"/>
  <c r="B18" i="111"/>
  <c r="C17" i="111"/>
  <c r="B17" i="111"/>
  <c r="C16" i="111"/>
  <c r="B16" i="111"/>
  <c r="C15" i="111"/>
  <c r="B15" i="111"/>
  <c r="C14" i="111"/>
  <c r="B14" i="111"/>
  <c r="C13" i="111"/>
  <c r="B13" i="111"/>
  <c r="C12" i="111"/>
  <c r="B12" i="111"/>
  <c r="C10" i="111"/>
  <c r="B10" i="111"/>
  <c r="C28" i="110"/>
  <c r="B28" i="110"/>
  <c r="C27" i="110"/>
  <c r="B27" i="110"/>
  <c r="C26" i="110"/>
  <c r="B26" i="110"/>
  <c r="C25" i="110"/>
  <c r="B25" i="110"/>
  <c r="C24" i="110"/>
  <c r="B24" i="110"/>
  <c r="C23" i="110"/>
  <c r="B23" i="110"/>
  <c r="C22" i="110"/>
  <c r="B22" i="110"/>
  <c r="C21" i="110"/>
  <c r="B21" i="110"/>
  <c r="C20" i="110"/>
  <c r="B20" i="110"/>
  <c r="C19" i="110"/>
  <c r="B19" i="110"/>
  <c r="C18" i="110"/>
  <c r="B18" i="110"/>
  <c r="C17" i="110"/>
  <c r="B17" i="110"/>
  <c r="C16" i="110"/>
  <c r="B16" i="110"/>
  <c r="C15" i="110"/>
  <c r="B15" i="110"/>
  <c r="C14" i="110"/>
  <c r="B14" i="110"/>
  <c r="C10" i="110"/>
  <c r="B10" i="110"/>
  <c r="C29" i="115"/>
  <c r="B29" i="115"/>
  <c r="C28" i="115"/>
  <c r="B28" i="115"/>
  <c r="C27" i="115"/>
  <c r="B27" i="115"/>
  <c r="C26" i="115"/>
  <c r="B26" i="115"/>
  <c r="C25" i="115"/>
  <c r="B25" i="115"/>
  <c r="C24" i="115"/>
  <c r="B24" i="115"/>
  <c r="C23" i="115"/>
  <c r="B23" i="115"/>
  <c r="C22" i="115"/>
  <c r="B22" i="115"/>
  <c r="C21" i="115"/>
  <c r="B21" i="115"/>
  <c r="C20" i="115"/>
  <c r="B20" i="115"/>
  <c r="C19" i="115"/>
  <c r="B19" i="115"/>
  <c r="C18" i="115"/>
  <c r="B18" i="115"/>
  <c r="C17" i="115"/>
  <c r="B17" i="115"/>
  <c r="C16" i="115"/>
  <c r="B16" i="115"/>
  <c r="C15" i="115"/>
  <c r="B15" i="115"/>
  <c r="C14" i="115"/>
  <c r="B14" i="115"/>
  <c r="C13" i="115"/>
  <c r="B13" i="115"/>
  <c r="C12" i="115"/>
  <c r="B12" i="115"/>
  <c r="C11" i="115"/>
  <c r="B11" i="115"/>
  <c r="C10" i="115"/>
  <c r="B10" i="115"/>
  <c r="AB9" i="115"/>
  <c r="AA9" i="115"/>
  <c r="Z9" i="115"/>
  <c r="X9" i="115"/>
  <c r="W9" i="115"/>
  <c r="V9" i="115"/>
  <c r="T9" i="115"/>
  <c r="S9" i="115"/>
  <c r="R9" i="115"/>
  <c r="P9" i="115"/>
  <c r="O9" i="115"/>
  <c r="N9" i="115"/>
  <c r="L9" i="115"/>
  <c r="K9" i="115"/>
  <c r="J9" i="115"/>
  <c r="H9" i="115"/>
  <c r="G9" i="115"/>
  <c r="F9" i="115"/>
  <c r="C29" i="114"/>
  <c r="B29" i="114"/>
  <c r="C28" i="114"/>
  <c r="B28" i="114"/>
  <c r="C27" i="114"/>
  <c r="B27" i="114"/>
  <c r="C26" i="114"/>
  <c r="B26" i="114"/>
  <c r="C25" i="114"/>
  <c r="B25" i="114"/>
  <c r="C24" i="114"/>
  <c r="B24" i="114"/>
  <c r="C23" i="114"/>
  <c r="B23" i="114"/>
  <c r="C22" i="114"/>
  <c r="B22" i="114"/>
  <c r="C21" i="114"/>
  <c r="B21" i="114"/>
  <c r="C20" i="114"/>
  <c r="B20" i="114"/>
  <c r="C19" i="114"/>
  <c r="B19" i="114"/>
  <c r="C18" i="114"/>
  <c r="B18" i="114"/>
  <c r="C17" i="114"/>
  <c r="B17" i="114"/>
  <c r="C16" i="114"/>
  <c r="B16" i="114"/>
  <c r="C15" i="114"/>
  <c r="B15" i="114"/>
  <c r="C14" i="114"/>
  <c r="B14" i="114"/>
  <c r="C13" i="114"/>
  <c r="B13" i="114"/>
  <c r="C12" i="114"/>
  <c r="B12" i="114"/>
  <c r="C11" i="114"/>
  <c r="B11" i="114"/>
  <c r="C10" i="114"/>
  <c r="B10" i="114"/>
  <c r="AB9" i="114"/>
  <c r="AA9" i="114"/>
  <c r="Z9" i="114"/>
  <c r="X9" i="114"/>
  <c r="W9" i="114"/>
  <c r="V9" i="114"/>
  <c r="T9" i="114"/>
  <c r="S9" i="114"/>
  <c r="R9" i="114"/>
  <c r="P9" i="114"/>
  <c r="O9" i="114"/>
  <c r="N9" i="114"/>
  <c r="L9" i="114"/>
  <c r="K9" i="114"/>
  <c r="J9" i="114"/>
  <c r="H9" i="114"/>
  <c r="G9" i="114"/>
  <c r="F9" i="114"/>
  <c r="C29" i="113"/>
  <c r="B29" i="113"/>
  <c r="C28" i="113"/>
  <c r="B28" i="113"/>
  <c r="C27" i="113"/>
  <c r="B27" i="113"/>
  <c r="C26" i="113"/>
  <c r="B26" i="113"/>
  <c r="C25" i="113"/>
  <c r="B25" i="113"/>
  <c r="C24" i="113"/>
  <c r="B24" i="113"/>
  <c r="C23" i="113"/>
  <c r="B23" i="113"/>
  <c r="C22" i="113"/>
  <c r="B22" i="113"/>
  <c r="C21" i="113"/>
  <c r="B21" i="113"/>
  <c r="C20" i="113"/>
  <c r="B20" i="113"/>
  <c r="C19" i="113"/>
  <c r="B19" i="113"/>
  <c r="C18" i="113"/>
  <c r="B18" i="113"/>
  <c r="C17" i="113"/>
  <c r="B17" i="113"/>
  <c r="C16" i="113"/>
  <c r="B16" i="113"/>
  <c r="C15" i="113"/>
  <c r="B15" i="113"/>
  <c r="C14" i="113"/>
  <c r="B14" i="113"/>
  <c r="C13" i="113"/>
  <c r="B13" i="113"/>
  <c r="C12" i="113"/>
  <c r="B12" i="113"/>
  <c r="C11" i="113"/>
  <c r="B11" i="113"/>
  <c r="C10" i="113"/>
  <c r="B10" i="113"/>
  <c r="AB9" i="113"/>
  <c r="AA9" i="113"/>
  <c r="Z9" i="113"/>
  <c r="X9" i="113"/>
  <c r="W9" i="113"/>
  <c r="V9" i="113"/>
  <c r="T9" i="113"/>
  <c r="S9" i="113"/>
  <c r="R9" i="113"/>
  <c r="P9" i="113"/>
  <c r="O9" i="113"/>
  <c r="N9" i="113"/>
  <c r="L9" i="113"/>
  <c r="K9" i="113"/>
  <c r="J9" i="113"/>
  <c r="H9" i="113"/>
  <c r="G9" i="113"/>
  <c r="F9" i="113"/>
  <c r="X9" i="111"/>
  <c r="W9" i="111"/>
  <c r="V9" i="111"/>
  <c r="T9" i="111"/>
  <c r="S9" i="111"/>
  <c r="R9" i="111"/>
  <c r="P9" i="111"/>
  <c r="O9" i="111"/>
  <c r="N9" i="111"/>
  <c r="L9" i="111"/>
  <c r="K9" i="111"/>
  <c r="J9" i="111"/>
  <c r="H9" i="111"/>
  <c r="G9" i="111"/>
  <c r="F9" i="111"/>
  <c r="X9" i="110"/>
  <c r="W9" i="110"/>
  <c r="V9" i="110"/>
  <c r="T9" i="110"/>
  <c r="S9" i="110"/>
  <c r="R9" i="110"/>
  <c r="P9" i="110"/>
  <c r="O9" i="110"/>
  <c r="N9" i="110"/>
  <c r="L9" i="110"/>
  <c r="K9" i="110"/>
  <c r="J9" i="110"/>
  <c r="H9" i="110"/>
  <c r="G9" i="110"/>
  <c r="F9" i="110"/>
  <c r="X9" i="105"/>
  <c r="W9" i="105"/>
  <c r="V9" i="105"/>
  <c r="T9" i="105"/>
  <c r="S9" i="105"/>
  <c r="R9" i="105"/>
  <c r="P9" i="105"/>
  <c r="O9" i="105"/>
  <c r="N9" i="105"/>
  <c r="L9" i="105"/>
  <c r="K9" i="105"/>
  <c r="J9" i="105"/>
  <c r="H9" i="105"/>
  <c r="G9" i="105"/>
  <c r="F9" i="105"/>
  <c r="C32" i="104"/>
  <c r="B32" i="104"/>
  <c r="C31" i="104"/>
  <c r="B31" i="104"/>
  <c r="C30" i="104"/>
  <c r="B30" i="104"/>
  <c r="C29" i="104"/>
  <c r="B29" i="104"/>
  <c r="C28" i="104"/>
  <c r="B28" i="104"/>
  <c r="C27" i="104"/>
  <c r="B27" i="104"/>
  <c r="C26" i="104"/>
  <c r="B26" i="104"/>
  <c r="C25" i="104"/>
  <c r="B25" i="104"/>
  <c r="C24" i="104"/>
  <c r="B24" i="104"/>
  <c r="C23" i="104"/>
  <c r="B23" i="104"/>
  <c r="C22" i="104"/>
  <c r="B22" i="104"/>
  <c r="C21" i="104"/>
  <c r="B21" i="104"/>
  <c r="C20" i="104"/>
  <c r="B20" i="104"/>
  <c r="C19" i="104"/>
  <c r="B19" i="104"/>
  <c r="C18" i="104"/>
  <c r="B18" i="104"/>
  <c r="C17" i="104"/>
  <c r="B17" i="104"/>
  <c r="C16" i="104"/>
  <c r="B16" i="104"/>
  <c r="C15" i="104"/>
  <c r="B15" i="104"/>
  <c r="C14" i="104"/>
  <c r="B14" i="104"/>
  <c r="C13" i="104"/>
  <c r="B13" i="104"/>
  <c r="C12" i="104"/>
  <c r="B12" i="104"/>
  <c r="C11" i="104"/>
  <c r="B11" i="104"/>
  <c r="X9" i="104"/>
  <c r="W9" i="104"/>
  <c r="V9" i="104"/>
  <c r="T9" i="104"/>
  <c r="S9" i="104"/>
  <c r="R9" i="104"/>
  <c r="P9" i="104"/>
  <c r="O9" i="104"/>
  <c r="N9" i="104"/>
  <c r="L9" i="104"/>
  <c r="K9" i="104"/>
  <c r="J9" i="104"/>
  <c r="H9" i="104"/>
  <c r="G9" i="104"/>
  <c r="F9" i="104"/>
  <c r="C17" i="103"/>
  <c r="B17" i="103"/>
  <c r="B16" i="103" s="1"/>
  <c r="C14" i="103"/>
  <c r="B14" i="103"/>
  <c r="C13" i="103"/>
  <c r="B13" i="103"/>
  <c r="X16" i="103"/>
  <c r="W16" i="103"/>
  <c r="V16" i="103"/>
  <c r="T16" i="103"/>
  <c r="S16" i="103"/>
  <c r="R16" i="103"/>
  <c r="P16" i="103"/>
  <c r="O16" i="103"/>
  <c r="N16" i="103"/>
  <c r="L16" i="103"/>
  <c r="K16" i="103"/>
  <c r="J16" i="103"/>
  <c r="H16" i="103"/>
  <c r="G16" i="103"/>
  <c r="F16" i="103"/>
  <c r="X12" i="103"/>
  <c r="W12" i="103"/>
  <c r="V12" i="103"/>
  <c r="T12" i="103"/>
  <c r="S12" i="103"/>
  <c r="R12" i="103"/>
  <c r="P12" i="103"/>
  <c r="O12" i="103"/>
  <c r="N12" i="103"/>
  <c r="L12" i="103"/>
  <c r="K12" i="103"/>
  <c r="J12" i="103"/>
  <c r="H12" i="103"/>
  <c r="G12" i="103"/>
  <c r="F12" i="103"/>
  <c r="X10" i="103"/>
  <c r="W10" i="103"/>
  <c r="V10" i="103"/>
  <c r="T10" i="103"/>
  <c r="S10" i="103"/>
  <c r="R10" i="103"/>
  <c r="P10" i="103"/>
  <c r="O10" i="103"/>
  <c r="N10" i="103"/>
  <c r="L10" i="103"/>
  <c r="K10" i="103"/>
  <c r="J10" i="103"/>
  <c r="H10" i="103"/>
  <c r="G10" i="103"/>
  <c r="F10" i="103"/>
  <c r="X9" i="103"/>
  <c r="W9" i="103"/>
  <c r="V9" i="103"/>
  <c r="T9" i="103"/>
  <c r="S9" i="103"/>
  <c r="R9" i="103"/>
  <c r="P9" i="103"/>
  <c r="O9" i="103"/>
  <c r="N9" i="103"/>
  <c r="L9" i="103"/>
  <c r="K9" i="103"/>
  <c r="J9" i="103"/>
  <c r="H9" i="103"/>
  <c r="G9" i="103"/>
  <c r="F9" i="103"/>
  <c r="C34" i="102"/>
  <c r="B34" i="102"/>
  <c r="C33" i="102"/>
  <c r="B33" i="102"/>
  <c r="C32" i="102"/>
  <c r="B32" i="102"/>
  <c r="C31" i="102"/>
  <c r="B31" i="102"/>
  <c r="C30" i="102"/>
  <c r="B30" i="102"/>
  <c r="C29" i="102"/>
  <c r="B29" i="102"/>
  <c r="C28" i="102"/>
  <c r="B28" i="102"/>
  <c r="AB27" i="102"/>
  <c r="AA27" i="102"/>
  <c r="Z27" i="102"/>
  <c r="X27" i="102"/>
  <c r="W27" i="102"/>
  <c r="V27" i="102"/>
  <c r="T27" i="102"/>
  <c r="S27" i="102"/>
  <c r="R27" i="102"/>
  <c r="P27" i="102"/>
  <c r="O27" i="102"/>
  <c r="N27" i="102"/>
  <c r="L27" i="102"/>
  <c r="K27" i="102"/>
  <c r="J27" i="102"/>
  <c r="H27" i="102"/>
  <c r="G27" i="102"/>
  <c r="F27" i="102"/>
  <c r="C25" i="102"/>
  <c r="B25" i="102"/>
  <c r="C24" i="102"/>
  <c r="B24" i="102"/>
  <c r="C23" i="102"/>
  <c r="B23" i="102"/>
  <c r="C22" i="102"/>
  <c r="B22" i="102"/>
  <c r="C21" i="102"/>
  <c r="B21" i="102"/>
  <c r="C20" i="102"/>
  <c r="B20" i="102"/>
  <c r="C19" i="102"/>
  <c r="B19" i="102"/>
  <c r="AB18" i="102"/>
  <c r="AA18" i="102"/>
  <c r="Z18" i="102"/>
  <c r="X18" i="102"/>
  <c r="W18" i="102"/>
  <c r="V18" i="102"/>
  <c r="T18" i="102"/>
  <c r="S18" i="102"/>
  <c r="R18" i="102"/>
  <c r="P18" i="102"/>
  <c r="O18" i="102"/>
  <c r="N18" i="102"/>
  <c r="L18" i="102"/>
  <c r="K18" i="102"/>
  <c r="J18" i="102"/>
  <c r="H18" i="102"/>
  <c r="G18" i="102"/>
  <c r="F18" i="102"/>
  <c r="AB16" i="102"/>
  <c r="AA16" i="102"/>
  <c r="Z16" i="102"/>
  <c r="X16" i="102"/>
  <c r="W16" i="102"/>
  <c r="V16" i="102"/>
  <c r="T16" i="102"/>
  <c r="S16" i="102"/>
  <c r="R16" i="102"/>
  <c r="P16" i="102"/>
  <c r="O16" i="102"/>
  <c r="N16" i="102"/>
  <c r="L16" i="102"/>
  <c r="K16" i="102"/>
  <c r="J16" i="102"/>
  <c r="H16" i="102"/>
  <c r="G16" i="102"/>
  <c r="F16" i="102"/>
  <c r="AB15" i="102"/>
  <c r="AA15" i="102"/>
  <c r="Z15" i="102"/>
  <c r="X15" i="102"/>
  <c r="W15" i="102"/>
  <c r="V15" i="102"/>
  <c r="T15" i="102"/>
  <c r="S15" i="102"/>
  <c r="R15" i="102"/>
  <c r="P15" i="102"/>
  <c r="O15" i="102"/>
  <c r="N15" i="102"/>
  <c r="L15" i="102"/>
  <c r="K15" i="102"/>
  <c r="J15" i="102"/>
  <c r="H15" i="102"/>
  <c r="G15" i="102"/>
  <c r="F15" i="102"/>
  <c r="AB14" i="102"/>
  <c r="AA14" i="102"/>
  <c r="Z14" i="102"/>
  <c r="X14" i="102"/>
  <c r="W14" i="102"/>
  <c r="V14" i="102"/>
  <c r="T14" i="102"/>
  <c r="S14" i="102"/>
  <c r="R14" i="102"/>
  <c r="P14" i="102"/>
  <c r="O14" i="102"/>
  <c r="N14" i="102"/>
  <c r="L14" i="102"/>
  <c r="K14" i="102"/>
  <c r="J14" i="102"/>
  <c r="H14" i="102"/>
  <c r="G14" i="102"/>
  <c r="F14" i="102"/>
  <c r="AB13" i="102"/>
  <c r="AA13" i="102"/>
  <c r="Z13" i="102"/>
  <c r="X13" i="102"/>
  <c r="W13" i="102"/>
  <c r="V13" i="102"/>
  <c r="T13" i="102"/>
  <c r="S13" i="102"/>
  <c r="R13" i="102"/>
  <c r="P13" i="102"/>
  <c r="O13" i="102"/>
  <c r="N13" i="102"/>
  <c r="L13" i="102"/>
  <c r="K13" i="102"/>
  <c r="J13" i="102"/>
  <c r="H13" i="102"/>
  <c r="G13" i="102"/>
  <c r="F13" i="102"/>
  <c r="AB12" i="102"/>
  <c r="AA12" i="102"/>
  <c r="Z12" i="102"/>
  <c r="X12" i="102"/>
  <c r="W12" i="102"/>
  <c r="V12" i="102"/>
  <c r="T12" i="102"/>
  <c r="S12" i="102"/>
  <c r="R12" i="102"/>
  <c r="P12" i="102"/>
  <c r="O12" i="102"/>
  <c r="N12" i="102"/>
  <c r="L12" i="102"/>
  <c r="K12" i="102"/>
  <c r="J12" i="102"/>
  <c r="H12" i="102"/>
  <c r="G12" i="102"/>
  <c r="F12" i="102"/>
  <c r="AB11" i="102"/>
  <c r="AA11" i="102"/>
  <c r="Z11" i="102"/>
  <c r="X11" i="102"/>
  <c r="W11" i="102"/>
  <c r="V11" i="102"/>
  <c r="T11" i="102"/>
  <c r="S11" i="102"/>
  <c r="R11" i="102"/>
  <c r="P11" i="102"/>
  <c r="O11" i="102"/>
  <c r="N11" i="102"/>
  <c r="L11" i="102"/>
  <c r="K11" i="102"/>
  <c r="J11" i="102"/>
  <c r="H11" i="102"/>
  <c r="G11" i="102"/>
  <c r="F11" i="102"/>
  <c r="AB10" i="102"/>
  <c r="AA10" i="102"/>
  <c r="Z10" i="102"/>
  <c r="X10" i="102"/>
  <c r="W10" i="102"/>
  <c r="V10" i="102"/>
  <c r="T10" i="102"/>
  <c r="S10" i="102"/>
  <c r="R10" i="102"/>
  <c r="P10" i="102"/>
  <c r="O10" i="102"/>
  <c r="N10" i="102"/>
  <c r="L10" i="102"/>
  <c r="K10" i="102"/>
  <c r="J10" i="102"/>
  <c r="H10" i="102"/>
  <c r="G10" i="102"/>
  <c r="F10" i="102"/>
  <c r="AB16" i="100"/>
  <c r="AA16" i="100"/>
  <c r="Z16" i="100"/>
  <c r="X16" i="100"/>
  <c r="W16" i="100"/>
  <c r="V16" i="100"/>
  <c r="T16" i="100"/>
  <c r="S16" i="100"/>
  <c r="R16" i="100"/>
  <c r="P16" i="100"/>
  <c r="O16" i="100"/>
  <c r="N16" i="100"/>
  <c r="L16" i="100"/>
  <c r="K16" i="100"/>
  <c r="J16" i="100"/>
  <c r="H16" i="100"/>
  <c r="G16" i="100"/>
  <c r="F16" i="100"/>
  <c r="B18" i="100"/>
  <c r="C18" i="100"/>
  <c r="B19" i="100"/>
  <c r="C19" i="100"/>
  <c r="D25" i="103" l="1"/>
  <c r="D14" i="117"/>
  <c r="D22" i="117"/>
  <c r="D30" i="117"/>
  <c r="L8" i="116"/>
  <c r="D12" i="117"/>
  <c r="D16" i="117"/>
  <c r="D24" i="117"/>
  <c r="D28" i="117"/>
  <c r="D13" i="115"/>
  <c r="D17" i="115"/>
  <c r="D21" i="115"/>
  <c r="D25" i="115"/>
  <c r="D29" i="115"/>
  <c r="D22" i="102"/>
  <c r="D31" i="102"/>
  <c r="D29" i="118"/>
  <c r="C25" i="103"/>
  <c r="D29" i="114"/>
  <c r="D12" i="115"/>
  <c r="D16" i="115"/>
  <c r="D20" i="115"/>
  <c r="D28" i="115"/>
  <c r="D32" i="102"/>
  <c r="B25" i="103"/>
  <c r="D22" i="119"/>
  <c r="D21" i="110"/>
  <c r="D11" i="113"/>
  <c r="D23" i="113"/>
  <c r="D27" i="113"/>
  <c r="D24" i="115"/>
  <c r="D18" i="120"/>
  <c r="D14" i="121"/>
  <c r="D18" i="100"/>
  <c r="D11" i="115"/>
  <c r="D17" i="113"/>
  <c r="D15" i="113"/>
  <c r="D19" i="120"/>
  <c r="D15" i="121"/>
  <c r="D19" i="121"/>
  <c r="D23" i="121"/>
  <c r="D16" i="111"/>
  <c r="D24" i="111"/>
  <c r="D15" i="111"/>
  <c r="D23" i="111"/>
  <c r="D24" i="110"/>
  <c r="D10" i="110"/>
  <c r="D19" i="110"/>
  <c r="D23" i="110"/>
  <c r="D27" i="110"/>
  <c r="D16" i="114"/>
  <c r="D20" i="114"/>
  <c r="D24" i="114"/>
  <c r="D28" i="114"/>
  <c r="D14" i="110"/>
  <c r="D18" i="110"/>
  <c r="D26" i="110"/>
  <c r="C9" i="111"/>
  <c r="D14" i="111"/>
  <c r="D22" i="111"/>
  <c r="D26" i="111"/>
  <c r="B9" i="116"/>
  <c r="D32" i="117"/>
  <c r="D12" i="120"/>
  <c r="D14" i="114"/>
  <c r="D26" i="114"/>
  <c r="O8" i="116"/>
  <c r="D33" i="117"/>
  <c r="D18" i="118"/>
  <c r="D26" i="118"/>
  <c r="D34" i="118"/>
  <c r="D13" i="120"/>
  <c r="D25" i="120"/>
  <c r="D12" i="113"/>
  <c r="D16" i="113"/>
  <c r="D20" i="113"/>
  <c r="D24" i="113"/>
  <c r="D28" i="113"/>
  <c r="D19" i="114"/>
  <c r="D27" i="114"/>
  <c r="D10" i="115"/>
  <c r="D14" i="115"/>
  <c r="D18" i="115"/>
  <c r="D22" i="115"/>
  <c r="D26" i="115"/>
  <c r="D17" i="110"/>
  <c r="D25" i="110"/>
  <c r="D13" i="111"/>
  <c r="D21" i="111"/>
  <c r="D15" i="118"/>
  <c r="D19" i="118"/>
  <c r="D23" i="118"/>
  <c r="D31" i="118"/>
  <c r="N8" i="116"/>
  <c r="C27" i="119"/>
  <c r="D21" i="113"/>
  <c r="B9" i="114"/>
  <c r="D24" i="119"/>
  <c r="C9" i="120"/>
  <c r="D19" i="115"/>
  <c r="B9" i="121"/>
  <c r="D29" i="102"/>
  <c r="D33" i="102"/>
  <c r="D14" i="113"/>
  <c r="D26" i="113"/>
  <c r="D13" i="114"/>
  <c r="D17" i="114"/>
  <c r="D21" i="114"/>
  <c r="D25" i="114"/>
  <c r="D27" i="115"/>
  <c r="D18" i="111"/>
  <c r="D21" i="120"/>
  <c r="D21" i="119"/>
  <c r="D25" i="119"/>
  <c r="D31" i="119"/>
  <c r="D11" i="118"/>
  <c r="D28" i="118"/>
  <c r="D36" i="118"/>
  <c r="D13" i="116"/>
  <c r="D17" i="116"/>
  <c r="D16" i="116" s="1"/>
  <c r="C9" i="103"/>
  <c r="Z9" i="102"/>
  <c r="B27" i="102"/>
  <c r="D30" i="102"/>
  <c r="C9" i="113"/>
  <c r="D19" i="113"/>
  <c r="D12" i="114"/>
  <c r="D23" i="114"/>
  <c r="C9" i="115"/>
  <c r="D23" i="115"/>
  <c r="C10" i="119"/>
  <c r="B11" i="119"/>
  <c r="B13" i="119"/>
  <c r="D14" i="120"/>
  <c r="D22" i="120"/>
  <c r="D10" i="121"/>
  <c r="D18" i="121"/>
  <c r="D22" i="121"/>
  <c r="O9" i="102"/>
  <c r="L9" i="102"/>
  <c r="W9" i="102"/>
  <c r="C13" i="102"/>
  <c r="B9" i="103"/>
  <c r="C10" i="103"/>
  <c r="B10" i="116"/>
  <c r="D13" i="113"/>
  <c r="C10" i="116"/>
  <c r="C18" i="102"/>
  <c r="B9" i="113"/>
  <c r="D10" i="114"/>
  <c r="H8" i="116"/>
  <c r="D35" i="118"/>
  <c r="D19" i="119"/>
  <c r="D23" i="119"/>
  <c r="D29" i="119"/>
  <c r="B15" i="102"/>
  <c r="D20" i="102"/>
  <c r="D24" i="102"/>
  <c r="D12" i="118"/>
  <c r="D20" i="118"/>
  <c r="D27" i="118"/>
  <c r="J9" i="119"/>
  <c r="C14" i="119"/>
  <c r="B15" i="119"/>
  <c r="D16" i="120"/>
  <c r="D20" i="120"/>
  <c r="D24" i="120"/>
  <c r="D12" i="121"/>
  <c r="D16" i="121"/>
  <c r="D24" i="121"/>
  <c r="G9" i="102"/>
  <c r="R9" i="102"/>
  <c r="AB9" i="102"/>
  <c r="D18" i="113"/>
  <c r="D25" i="113"/>
  <c r="D11" i="114"/>
  <c r="D18" i="114"/>
  <c r="D21" i="102"/>
  <c r="D22" i="113"/>
  <c r="D29" i="113"/>
  <c r="D15" i="114"/>
  <c r="D22" i="114"/>
  <c r="D15" i="115"/>
  <c r="D13" i="118"/>
  <c r="D21" i="118"/>
  <c r="D13" i="121"/>
  <c r="D17" i="121"/>
  <c r="D21" i="121"/>
  <c r="C9" i="121"/>
  <c r="D11" i="121"/>
  <c r="D20" i="121"/>
  <c r="D25" i="121"/>
  <c r="D23" i="120"/>
  <c r="D11" i="120"/>
  <c r="D10" i="120"/>
  <c r="D15" i="120"/>
  <c r="D17" i="120"/>
  <c r="B9" i="120"/>
  <c r="B12" i="119"/>
  <c r="C15" i="119"/>
  <c r="B16" i="119"/>
  <c r="C12" i="119"/>
  <c r="C16" i="119"/>
  <c r="B10" i="119"/>
  <c r="B14" i="119"/>
  <c r="B27" i="119"/>
  <c r="D30" i="119"/>
  <c r="D32" i="119"/>
  <c r="D34" i="119"/>
  <c r="G9" i="119"/>
  <c r="O9" i="119"/>
  <c r="C13" i="119"/>
  <c r="L9" i="119"/>
  <c r="C11" i="119"/>
  <c r="H9" i="119"/>
  <c r="N9" i="119"/>
  <c r="F9" i="119"/>
  <c r="K9" i="119"/>
  <c r="P9" i="119"/>
  <c r="C18" i="119"/>
  <c r="D20" i="119"/>
  <c r="B18" i="119"/>
  <c r="D33" i="119"/>
  <c r="D28" i="119"/>
  <c r="D14" i="118"/>
  <c r="D16" i="118"/>
  <c r="D25" i="118"/>
  <c r="D30" i="118"/>
  <c r="D32" i="118"/>
  <c r="C9" i="118"/>
  <c r="D17" i="118"/>
  <c r="D22" i="118"/>
  <c r="D24" i="118"/>
  <c r="D33" i="118"/>
  <c r="B9" i="118"/>
  <c r="D26" i="117"/>
  <c r="D27" i="117"/>
  <c r="D36" i="117"/>
  <c r="D13" i="117"/>
  <c r="D20" i="117"/>
  <c r="C9" i="117"/>
  <c r="D17" i="117"/>
  <c r="D21" i="117"/>
  <c r="D29" i="117"/>
  <c r="D15" i="117"/>
  <c r="D31" i="117"/>
  <c r="D19" i="117"/>
  <c r="D35" i="117"/>
  <c r="D18" i="117"/>
  <c r="D23" i="117"/>
  <c r="D25" i="117"/>
  <c r="D34" i="117"/>
  <c r="D11" i="117"/>
  <c r="B9" i="117"/>
  <c r="C9" i="116"/>
  <c r="D9" i="116" s="1"/>
  <c r="G8" i="116"/>
  <c r="J8" i="116"/>
  <c r="C12" i="116"/>
  <c r="F8" i="116"/>
  <c r="K8" i="116"/>
  <c r="P8" i="116"/>
  <c r="D14" i="116"/>
  <c r="B16" i="116"/>
  <c r="B12" i="116"/>
  <c r="D10" i="111"/>
  <c r="D20" i="111"/>
  <c r="D25" i="111"/>
  <c r="D27" i="111"/>
  <c r="D12" i="111"/>
  <c r="D17" i="111"/>
  <c r="D19" i="111"/>
  <c r="D28" i="111"/>
  <c r="D28" i="110"/>
  <c r="D16" i="110"/>
  <c r="C9" i="110"/>
  <c r="D15" i="110"/>
  <c r="D20" i="110"/>
  <c r="D22" i="110"/>
  <c r="C9" i="114"/>
  <c r="B9" i="115"/>
  <c r="D10" i="113"/>
  <c r="B9" i="110"/>
  <c r="B9" i="111"/>
  <c r="B10" i="103"/>
  <c r="J8" i="103"/>
  <c r="O8" i="103"/>
  <c r="T8" i="103"/>
  <c r="B12" i="103"/>
  <c r="G8" i="103"/>
  <c r="L8" i="103"/>
  <c r="R8" i="103"/>
  <c r="W8" i="103"/>
  <c r="B9" i="105"/>
  <c r="C9" i="105"/>
  <c r="D26" i="104"/>
  <c r="B9" i="104"/>
  <c r="D32" i="104"/>
  <c r="D12" i="104"/>
  <c r="D14" i="104"/>
  <c r="D16" i="104"/>
  <c r="D19" i="104"/>
  <c r="D15" i="104"/>
  <c r="D18" i="104"/>
  <c r="D20" i="104"/>
  <c r="D22" i="104"/>
  <c r="D13" i="104"/>
  <c r="D23" i="104"/>
  <c r="D27" i="104"/>
  <c r="D28" i="104"/>
  <c r="D31" i="104"/>
  <c r="D21" i="104"/>
  <c r="D25" i="104"/>
  <c r="D11" i="104"/>
  <c r="D17" i="104"/>
  <c r="D24" i="104"/>
  <c r="D29" i="104"/>
  <c r="D30" i="104"/>
  <c r="C9" i="104"/>
  <c r="C12" i="103"/>
  <c r="D17" i="103"/>
  <c r="D16" i="103" s="1"/>
  <c r="H8" i="103"/>
  <c r="N8" i="103"/>
  <c r="S8" i="103"/>
  <c r="X8" i="103"/>
  <c r="D13" i="103"/>
  <c r="K8" i="103"/>
  <c r="P8" i="103"/>
  <c r="V8" i="103"/>
  <c r="D14" i="103"/>
  <c r="F8" i="103"/>
  <c r="C16" i="103"/>
  <c r="B10" i="102"/>
  <c r="D34" i="102"/>
  <c r="C10" i="102"/>
  <c r="J9" i="102"/>
  <c r="T9" i="102"/>
  <c r="C14" i="102"/>
  <c r="H9" i="102"/>
  <c r="N9" i="102"/>
  <c r="S9" i="102"/>
  <c r="X9" i="102"/>
  <c r="C16" i="102"/>
  <c r="D28" i="102"/>
  <c r="F9" i="102"/>
  <c r="K9" i="102"/>
  <c r="P9" i="102"/>
  <c r="V9" i="102"/>
  <c r="AA9" i="102"/>
  <c r="D23" i="102"/>
  <c r="D25" i="102"/>
  <c r="B11" i="102"/>
  <c r="C12" i="102"/>
  <c r="B14" i="102"/>
  <c r="C15" i="102"/>
  <c r="B13" i="102"/>
  <c r="B16" i="102"/>
  <c r="B12" i="102"/>
  <c r="D19" i="102"/>
  <c r="C27" i="102"/>
  <c r="B18" i="102"/>
  <c r="C11" i="102"/>
  <c r="D19" i="100"/>
  <c r="C13" i="100"/>
  <c r="B13" i="100"/>
  <c r="C12" i="100"/>
  <c r="B12" i="100"/>
  <c r="AB10" i="100"/>
  <c r="AA10" i="100"/>
  <c r="Z10" i="100"/>
  <c r="X10" i="100"/>
  <c r="W10" i="100"/>
  <c r="V10" i="100"/>
  <c r="T10" i="100"/>
  <c r="S10" i="100"/>
  <c r="R10" i="100"/>
  <c r="P10" i="100"/>
  <c r="O10" i="100"/>
  <c r="N10" i="100"/>
  <c r="L10" i="100"/>
  <c r="K10" i="100"/>
  <c r="J10" i="100"/>
  <c r="H10" i="100"/>
  <c r="G10" i="100"/>
  <c r="F10" i="100"/>
  <c r="C37" i="99"/>
  <c r="B37" i="99"/>
  <c r="C36" i="99"/>
  <c r="B36" i="99"/>
  <c r="C35" i="99"/>
  <c r="B35" i="99"/>
  <c r="C34" i="99"/>
  <c r="B34" i="99"/>
  <c r="C33" i="99"/>
  <c r="B33" i="99"/>
  <c r="C32" i="99"/>
  <c r="B32" i="99"/>
  <c r="C31" i="99"/>
  <c r="B31" i="99"/>
  <c r="C30" i="99"/>
  <c r="B30" i="99"/>
  <c r="C29" i="99"/>
  <c r="B29" i="99"/>
  <c r="C28" i="99"/>
  <c r="B28" i="99"/>
  <c r="C27" i="99"/>
  <c r="B27" i="99"/>
  <c r="C26" i="99"/>
  <c r="B26" i="99"/>
  <c r="C25" i="99"/>
  <c r="B25" i="99"/>
  <c r="C24" i="99"/>
  <c r="B24" i="99"/>
  <c r="C23" i="99"/>
  <c r="B23" i="99"/>
  <c r="C22" i="99"/>
  <c r="B22" i="99"/>
  <c r="C21" i="99"/>
  <c r="B21" i="99"/>
  <c r="C20" i="99"/>
  <c r="B20" i="99"/>
  <c r="C19" i="99"/>
  <c r="B19" i="99"/>
  <c r="C18" i="99"/>
  <c r="B18" i="99"/>
  <c r="C17" i="99"/>
  <c r="B17" i="99"/>
  <c r="C16" i="99"/>
  <c r="B16" i="99"/>
  <c r="C15" i="99"/>
  <c r="B15" i="99"/>
  <c r="C14" i="99"/>
  <c r="B14" i="99"/>
  <c r="C13" i="99"/>
  <c r="B13" i="99"/>
  <c r="C12" i="99"/>
  <c r="B12" i="99"/>
  <c r="C11" i="99"/>
  <c r="B11" i="99"/>
  <c r="AB9" i="99"/>
  <c r="AA9" i="99"/>
  <c r="Z9" i="99"/>
  <c r="X9" i="99"/>
  <c r="W9" i="99"/>
  <c r="V9" i="99"/>
  <c r="T9" i="99"/>
  <c r="S9" i="99"/>
  <c r="R9" i="99"/>
  <c r="P9" i="99"/>
  <c r="O9" i="99"/>
  <c r="N9" i="99"/>
  <c r="L9" i="99"/>
  <c r="K9" i="99"/>
  <c r="J9" i="99"/>
  <c r="H9" i="99"/>
  <c r="G9" i="99"/>
  <c r="F9" i="99"/>
  <c r="C37" i="98"/>
  <c r="B37" i="98"/>
  <c r="C36" i="98"/>
  <c r="B36" i="98"/>
  <c r="C35" i="98"/>
  <c r="B35" i="98"/>
  <c r="C34" i="98"/>
  <c r="B34" i="98"/>
  <c r="C33" i="98"/>
  <c r="B33" i="98"/>
  <c r="C32" i="98"/>
  <c r="B32" i="98"/>
  <c r="C31" i="98"/>
  <c r="B31" i="98"/>
  <c r="C30" i="98"/>
  <c r="B30" i="98"/>
  <c r="C29" i="98"/>
  <c r="B29" i="98"/>
  <c r="C28" i="98"/>
  <c r="B28" i="98"/>
  <c r="C27" i="98"/>
  <c r="B27" i="98"/>
  <c r="C26" i="98"/>
  <c r="B26" i="98"/>
  <c r="C25" i="98"/>
  <c r="B25" i="98"/>
  <c r="C24" i="98"/>
  <c r="B24" i="98"/>
  <c r="C23" i="98"/>
  <c r="B23" i="98"/>
  <c r="C22" i="98"/>
  <c r="B22" i="98"/>
  <c r="C21" i="98"/>
  <c r="B21" i="98"/>
  <c r="C20" i="98"/>
  <c r="B20" i="98"/>
  <c r="C19" i="98"/>
  <c r="B19" i="98"/>
  <c r="C18" i="98"/>
  <c r="B18" i="98"/>
  <c r="C17" i="98"/>
  <c r="B17" i="98"/>
  <c r="C16" i="98"/>
  <c r="B16" i="98"/>
  <c r="C15" i="98"/>
  <c r="B15" i="98"/>
  <c r="C14" i="98"/>
  <c r="B14" i="98"/>
  <c r="C13" i="98"/>
  <c r="B13" i="98"/>
  <c r="C12" i="98"/>
  <c r="B12" i="98"/>
  <c r="C11" i="98"/>
  <c r="B11" i="98"/>
  <c r="AB9" i="98"/>
  <c r="AA9" i="98"/>
  <c r="Z9" i="98"/>
  <c r="X9" i="98"/>
  <c r="W9" i="98"/>
  <c r="V9" i="98"/>
  <c r="T9" i="98"/>
  <c r="S9" i="98"/>
  <c r="R9" i="98"/>
  <c r="P9" i="98"/>
  <c r="O9" i="98"/>
  <c r="N9" i="98"/>
  <c r="L9" i="98"/>
  <c r="K9" i="98"/>
  <c r="J9" i="98"/>
  <c r="H9" i="98"/>
  <c r="G9" i="98"/>
  <c r="F9" i="98"/>
  <c r="D12" i="116" l="1"/>
  <c r="C8" i="116"/>
  <c r="D13" i="102"/>
  <c r="D14" i="102"/>
  <c r="C24" i="103"/>
  <c r="B24" i="103"/>
  <c r="D24" i="103"/>
  <c r="D30" i="99"/>
  <c r="D34" i="99"/>
  <c r="D35" i="99"/>
  <c r="D10" i="116"/>
  <c r="D19" i="99"/>
  <c r="D27" i="99"/>
  <c r="D9" i="115"/>
  <c r="D14" i="99"/>
  <c r="D22" i="99"/>
  <c r="D26" i="99"/>
  <c r="D12" i="98"/>
  <c r="D20" i="98"/>
  <c r="D28" i="98"/>
  <c r="D36" i="98"/>
  <c r="D12" i="99"/>
  <c r="D20" i="99"/>
  <c r="D28" i="99"/>
  <c r="D17" i="98"/>
  <c r="D25" i="98"/>
  <c r="D33" i="98"/>
  <c r="D15" i="102"/>
  <c r="D12" i="119"/>
  <c r="D18" i="119"/>
  <c r="D13" i="119"/>
  <c r="B9" i="119"/>
  <c r="D15" i="119"/>
  <c r="B8" i="116"/>
  <c r="D18" i="102"/>
  <c r="D16" i="102"/>
  <c r="D10" i="102"/>
  <c r="D33" i="99"/>
  <c r="D11" i="102"/>
  <c r="D9" i="113"/>
  <c r="D12" i="102"/>
  <c r="D9" i="114"/>
  <c r="D36" i="99"/>
  <c r="D27" i="102"/>
  <c r="D9" i="110"/>
  <c r="D16" i="119"/>
  <c r="D9" i="120"/>
  <c r="D10" i="119"/>
  <c r="D14" i="98"/>
  <c r="D18" i="98"/>
  <c r="D22" i="98"/>
  <c r="D26" i="98"/>
  <c r="D30" i="98"/>
  <c r="D34" i="98"/>
  <c r="D17" i="99"/>
  <c r="D25" i="99"/>
  <c r="D9" i="105"/>
  <c r="C9" i="119"/>
  <c r="D11" i="99"/>
  <c r="D18" i="99"/>
  <c r="D9" i="118"/>
  <c r="D14" i="119"/>
  <c r="D9" i="121"/>
  <c r="D11" i="119"/>
  <c r="D27" i="119"/>
  <c r="D9" i="117"/>
  <c r="D8" i="116"/>
  <c r="D9" i="111"/>
  <c r="D9" i="104"/>
  <c r="D12" i="103"/>
  <c r="D10" i="103"/>
  <c r="B8" i="103"/>
  <c r="C8" i="103"/>
  <c r="D9" i="103"/>
  <c r="C9" i="102"/>
  <c r="B9" i="102"/>
  <c r="B16" i="100"/>
  <c r="B10" i="100" s="1"/>
  <c r="C16" i="100"/>
  <c r="C10" i="100" s="1"/>
  <c r="D12" i="100"/>
  <c r="D13" i="100"/>
  <c r="D16" i="99"/>
  <c r="D21" i="99"/>
  <c r="D23" i="99"/>
  <c r="D32" i="99"/>
  <c r="D37" i="99"/>
  <c r="B9" i="99"/>
  <c r="C9" i="99"/>
  <c r="D13" i="99"/>
  <c r="D15" i="99"/>
  <c r="D24" i="99"/>
  <c r="D29" i="99"/>
  <c r="D31" i="99"/>
  <c r="D11" i="98"/>
  <c r="D19" i="98"/>
  <c r="D27" i="98"/>
  <c r="D35" i="98"/>
  <c r="B9" i="98"/>
  <c r="D13" i="98"/>
  <c r="D15" i="98"/>
  <c r="D24" i="98"/>
  <c r="D29" i="98"/>
  <c r="D31" i="98"/>
  <c r="D16" i="98"/>
  <c r="D21" i="98"/>
  <c r="D23" i="98"/>
  <c r="D32" i="98"/>
  <c r="D37" i="98"/>
  <c r="C9" i="98"/>
  <c r="C37" i="95"/>
  <c r="B37" i="95"/>
  <c r="C36" i="95"/>
  <c r="B36" i="95"/>
  <c r="C35" i="95"/>
  <c r="B35" i="95"/>
  <c r="C34" i="95"/>
  <c r="B34" i="95"/>
  <c r="C33" i="95"/>
  <c r="B33" i="95"/>
  <c r="C32" i="95"/>
  <c r="B32" i="95"/>
  <c r="C31" i="95"/>
  <c r="B31" i="95"/>
  <c r="C30" i="95"/>
  <c r="B30" i="95"/>
  <c r="C29" i="95"/>
  <c r="B29" i="95"/>
  <c r="C28" i="95"/>
  <c r="B28" i="95"/>
  <c r="C27" i="95"/>
  <c r="B27" i="95"/>
  <c r="C26" i="95"/>
  <c r="B26" i="95"/>
  <c r="C25" i="95"/>
  <c r="B25" i="95"/>
  <c r="C24" i="95"/>
  <c r="B24" i="95"/>
  <c r="C23" i="95"/>
  <c r="B23" i="95"/>
  <c r="C22" i="95"/>
  <c r="B22" i="95"/>
  <c r="C21" i="95"/>
  <c r="B21" i="95"/>
  <c r="C20" i="95"/>
  <c r="B20" i="95"/>
  <c r="C19" i="95"/>
  <c r="B19" i="95"/>
  <c r="C18" i="95"/>
  <c r="B18" i="95"/>
  <c r="C17" i="95"/>
  <c r="B17" i="95"/>
  <c r="C16" i="95"/>
  <c r="B16" i="95"/>
  <c r="C15" i="95"/>
  <c r="B15" i="95"/>
  <c r="C14" i="95"/>
  <c r="B14" i="95"/>
  <c r="C13" i="95"/>
  <c r="B13" i="95"/>
  <c r="C12" i="95"/>
  <c r="B12" i="95"/>
  <c r="C11" i="95"/>
  <c r="B11" i="95"/>
  <c r="AB9" i="95"/>
  <c r="AA9" i="95"/>
  <c r="Z9" i="95"/>
  <c r="X9" i="95"/>
  <c r="W9" i="95"/>
  <c r="V9" i="95"/>
  <c r="T9" i="95"/>
  <c r="S9" i="95"/>
  <c r="R9" i="95"/>
  <c r="P9" i="95"/>
  <c r="O9" i="95"/>
  <c r="N9" i="95"/>
  <c r="L9" i="95"/>
  <c r="K9" i="95"/>
  <c r="J9" i="95"/>
  <c r="H9" i="95"/>
  <c r="G9" i="95"/>
  <c r="F9" i="95"/>
  <c r="D15" i="95" l="1"/>
  <c r="D19" i="95"/>
  <c r="D23" i="95"/>
  <c r="D31" i="95"/>
  <c r="D35" i="95"/>
  <c r="D27" i="95"/>
  <c r="D12" i="95"/>
  <c r="D14" i="95"/>
  <c r="C9" i="95"/>
  <c r="D9" i="102"/>
  <c r="D18" i="95"/>
  <c r="D22" i="95"/>
  <c r="D26" i="95"/>
  <c r="D30" i="95"/>
  <c r="D34" i="95"/>
  <c r="B9" i="95"/>
  <c r="D16" i="95"/>
  <c r="D20" i="95"/>
  <c r="D24" i="95"/>
  <c r="D28" i="95"/>
  <c r="D32" i="95"/>
  <c r="D36" i="95"/>
  <c r="D9" i="99"/>
  <c r="D9" i="119"/>
  <c r="D13" i="95"/>
  <c r="D17" i="95"/>
  <c r="D21" i="95"/>
  <c r="D25" i="95"/>
  <c r="D29" i="95"/>
  <c r="D33" i="95"/>
  <c r="D37" i="95"/>
  <c r="D8" i="103"/>
  <c r="D16" i="100"/>
  <c r="D10" i="100" s="1"/>
  <c r="D9" i="98"/>
  <c r="D11" i="95"/>
  <c r="D9" i="95" l="1"/>
  <c r="AB10" i="94"/>
  <c r="AA10" i="94"/>
  <c r="Z10" i="94"/>
  <c r="X10" i="94"/>
  <c r="W10" i="94"/>
  <c r="V10" i="94"/>
  <c r="T10" i="94"/>
  <c r="S10" i="94"/>
  <c r="R10" i="94"/>
  <c r="P10" i="94"/>
  <c r="O10" i="94"/>
  <c r="N10" i="94"/>
  <c r="L10" i="94"/>
  <c r="K10" i="94"/>
  <c r="J10" i="94"/>
  <c r="G10" i="94"/>
  <c r="H10" i="94"/>
  <c r="F10" i="94"/>
  <c r="C19" i="94"/>
  <c r="C18" i="94" s="1"/>
  <c r="B19" i="94"/>
  <c r="B18" i="94" s="1"/>
  <c r="AB18" i="94"/>
  <c r="AA18" i="94"/>
  <c r="Z18" i="94"/>
  <c r="X18" i="94"/>
  <c r="W18" i="94"/>
  <c r="V18" i="94"/>
  <c r="T18" i="94"/>
  <c r="S18" i="94"/>
  <c r="R18" i="94"/>
  <c r="P18" i="94"/>
  <c r="O18" i="94"/>
  <c r="N18" i="94"/>
  <c r="L18" i="94"/>
  <c r="K18" i="94"/>
  <c r="J18" i="94"/>
  <c r="H18" i="94"/>
  <c r="G18" i="94"/>
  <c r="F18" i="94"/>
  <c r="C16" i="94"/>
  <c r="B16" i="94"/>
  <c r="C15" i="94"/>
  <c r="B15" i="94"/>
  <c r="C14" i="94"/>
  <c r="B14" i="94"/>
  <c r="AB13" i="94"/>
  <c r="AA13" i="94"/>
  <c r="Z13" i="94"/>
  <c r="X13" i="94"/>
  <c r="W13" i="94"/>
  <c r="V13" i="94"/>
  <c r="T13" i="94"/>
  <c r="S13" i="94"/>
  <c r="R13" i="94"/>
  <c r="P13" i="94"/>
  <c r="O13" i="94"/>
  <c r="N13" i="94"/>
  <c r="L13" i="94"/>
  <c r="K13" i="94"/>
  <c r="J13" i="94"/>
  <c r="H13" i="94"/>
  <c r="G13" i="94"/>
  <c r="F13" i="94"/>
  <c r="AB11" i="94"/>
  <c r="AA11" i="94"/>
  <c r="Z11" i="94"/>
  <c r="X11" i="94"/>
  <c r="W11" i="94"/>
  <c r="V11" i="94"/>
  <c r="T11" i="94"/>
  <c r="S11" i="94"/>
  <c r="R11" i="94"/>
  <c r="P11" i="94"/>
  <c r="O11" i="94"/>
  <c r="N11" i="94"/>
  <c r="L11" i="94"/>
  <c r="K11" i="94"/>
  <c r="J11" i="94"/>
  <c r="H11" i="94"/>
  <c r="G11" i="94"/>
  <c r="F11" i="94"/>
  <c r="AB9" i="94"/>
  <c r="AA9" i="94"/>
  <c r="Z9" i="94"/>
  <c r="X9" i="94"/>
  <c r="W9" i="94"/>
  <c r="V9" i="94"/>
  <c r="T9" i="94"/>
  <c r="S9" i="94"/>
  <c r="R9" i="94"/>
  <c r="P9" i="94"/>
  <c r="O9" i="94"/>
  <c r="N9" i="94"/>
  <c r="L9" i="94"/>
  <c r="K9" i="94"/>
  <c r="J9" i="94"/>
  <c r="H9" i="94"/>
  <c r="G9" i="94"/>
  <c r="F9" i="94"/>
  <c r="C13" i="94" l="1"/>
  <c r="H8" i="94"/>
  <c r="N8" i="94"/>
  <c r="S8" i="94"/>
  <c r="X8" i="94"/>
  <c r="D16" i="94"/>
  <c r="D19" i="94"/>
  <c r="D18" i="94" s="1"/>
  <c r="B10" i="94"/>
  <c r="P8" i="94"/>
  <c r="V8" i="94"/>
  <c r="AA8" i="94"/>
  <c r="B9" i="94"/>
  <c r="C10" i="94"/>
  <c r="J8" i="94"/>
  <c r="O8" i="94"/>
  <c r="T8" i="94"/>
  <c r="Z8" i="94"/>
  <c r="K8" i="94"/>
  <c r="B11" i="94"/>
  <c r="C11" i="94"/>
  <c r="D15" i="94"/>
  <c r="G8" i="94"/>
  <c r="L8" i="94"/>
  <c r="R8" i="94"/>
  <c r="W8" i="94"/>
  <c r="AB8" i="94"/>
  <c r="B13" i="94"/>
  <c r="C9" i="94"/>
  <c r="F8" i="94"/>
  <c r="D14" i="94"/>
  <c r="C20" i="93"/>
  <c r="B20" i="93"/>
  <c r="C19" i="93"/>
  <c r="B19" i="93"/>
  <c r="C18" i="93"/>
  <c r="B18" i="93"/>
  <c r="C17" i="93"/>
  <c r="B17" i="93"/>
  <c r="C16" i="93"/>
  <c r="B16" i="93"/>
  <c r="C15" i="93"/>
  <c r="B15" i="93"/>
  <c r="C14" i="93"/>
  <c r="B14" i="93"/>
  <c r="C13" i="93"/>
  <c r="B13" i="93"/>
  <c r="C12" i="93"/>
  <c r="B12" i="93"/>
  <c r="C11" i="93"/>
  <c r="B11" i="93"/>
  <c r="C10" i="93"/>
  <c r="B10" i="93"/>
  <c r="AB9" i="93"/>
  <c r="AA9" i="93"/>
  <c r="Z9" i="93"/>
  <c r="X9" i="93"/>
  <c r="W9" i="93"/>
  <c r="V9" i="93"/>
  <c r="T9" i="93"/>
  <c r="S9" i="93"/>
  <c r="R9" i="93"/>
  <c r="P9" i="93"/>
  <c r="O9" i="93"/>
  <c r="N9" i="93"/>
  <c r="L9" i="93"/>
  <c r="K9" i="93"/>
  <c r="J9" i="93"/>
  <c r="H9" i="93"/>
  <c r="G9" i="93"/>
  <c r="F9" i="93"/>
  <c r="C29" i="92"/>
  <c r="B29" i="92"/>
  <c r="C28" i="92"/>
  <c r="B28" i="92"/>
  <c r="C27" i="92"/>
  <c r="B27" i="92"/>
  <c r="C26" i="92"/>
  <c r="B26" i="92"/>
  <c r="C25" i="92"/>
  <c r="B25" i="92"/>
  <c r="C24" i="92"/>
  <c r="B24" i="92"/>
  <c r="C23" i="92"/>
  <c r="B23" i="92"/>
  <c r="C22" i="92"/>
  <c r="B22" i="92"/>
  <c r="C21" i="92"/>
  <c r="B21" i="92"/>
  <c r="C20" i="92"/>
  <c r="B20" i="92"/>
  <c r="C19" i="92"/>
  <c r="B19" i="92"/>
  <c r="C18" i="92"/>
  <c r="B18" i="92"/>
  <c r="C17" i="92"/>
  <c r="B17" i="92"/>
  <c r="C16" i="92"/>
  <c r="B16" i="92"/>
  <c r="C15" i="92"/>
  <c r="B15" i="92"/>
  <c r="C14" i="92"/>
  <c r="B14" i="92"/>
  <c r="C13" i="92"/>
  <c r="B13" i="92"/>
  <c r="C12" i="92"/>
  <c r="B12" i="92"/>
  <c r="C11" i="92"/>
  <c r="B11" i="92"/>
  <c r="C10" i="92"/>
  <c r="B10" i="92"/>
  <c r="AB9" i="92"/>
  <c r="AA9" i="92"/>
  <c r="Z9" i="92"/>
  <c r="X9" i="92"/>
  <c r="W9" i="92"/>
  <c r="V9" i="92"/>
  <c r="T9" i="92"/>
  <c r="S9" i="92"/>
  <c r="R9" i="92"/>
  <c r="P9" i="92"/>
  <c r="O9" i="92"/>
  <c r="N9" i="92"/>
  <c r="L9" i="92"/>
  <c r="K9" i="92"/>
  <c r="J9" i="92"/>
  <c r="H9" i="92"/>
  <c r="G9" i="92"/>
  <c r="F9" i="92"/>
  <c r="C29" i="91"/>
  <c r="B29" i="91"/>
  <c r="C28" i="91"/>
  <c r="B28" i="91"/>
  <c r="C27" i="91"/>
  <c r="B27" i="91"/>
  <c r="C26" i="91"/>
  <c r="B26" i="91"/>
  <c r="C25" i="91"/>
  <c r="B25" i="91"/>
  <c r="C24" i="91"/>
  <c r="B24" i="91"/>
  <c r="C23" i="91"/>
  <c r="B23" i="91"/>
  <c r="C22" i="91"/>
  <c r="B22" i="91"/>
  <c r="C21" i="91"/>
  <c r="B21" i="91"/>
  <c r="C20" i="91"/>
  <c r="B20" i="91"/>
  <c r="C19" i="91"/>
  <c r="B19" i="91"/>
  <c r="C18" i="91"/>
  <c r="B18" i="91"/>
  <c r="C17" i="91"/>
  <c r="B17" i="91"/>
  <c r="C16" i="91"/>
  <c r="B16" i="91"/>
  <c r="C15" i="91"/>
  <c r="B15" i="91"/>
  <c r="C14" i="91"/>
  <c r="B14" i="91"/>
  <c r="C13" i="91"/>
  <c r="B13" i="91"/>
  <c r="C12" i="91"/>
  <c r="B12" i="91"/>
  <c r="C11" i="91"/>
  <c r="B11" i="91"/>
  <c r="C10" i="91"/>
  <c r="B10" i="91"/>
  <c r="AB9" i="91"/>
  <c r="AA9" i="91"/>
  <c r="Z9" i="91"/>
  <c r="X9" i="91"/>
  <c r="W9" i="91"/>
  <c r="V9" i="91"/>
  <c r="T9" i="91"/>
  <c r="S9" i="91"/>
  <c r="R9" i="91"/>
  <c r="P9" i="91"/>
  <c r="O9" i="91"/>
  <c r="N9" i="91"/>
  <c r="L9" i="91"/>
  <c r="K9" i="91"/>
  <c r="J9" i="91"/>
  <c r="H9" i="91"/>
  <c r="G9" i="91"/>
  <c r="F9" i="91"/>
  <c r="C34" i="90"/>
  <c r="B34" i="90"/>
  <c r="C33" i="90"/>
  <c r="B33" i="90"/>
  <c r="C32" i="90"/>
  <c r="B32" i="90"/>
  <c r="C31" i="90"/>
  <c r="B31" i="90"/>
  <c r="C30" i="90"/>
  <c r="B30" i="90"/>
  <c r="C29" i="90"/>
  <c r="B29" i="90"/>
  <c r="C28" i="90"/>
  <c r="B28" i="90"/>
  <c r="AB27" i="90"/>
  <c r="AA27" i="90"/>
  <c r="Z27" i="90"/>
  <c r="X27" i="90"/>
  <c r="W27" i="90"/>
  <c r="V27" i="90"/>
  <c r="T27" i="90"/>
  <c r="S27" i="90"/>
  <c r="R27" i="90"/>
  <c r="P27" i="90"/>
  <c r="O27" i="90"/>
  <c r="N27" i="90"/>
  <c r="L27" i="90"/>
  <c r="K27" i="90"/>
  <c r="J27" i="90"/>
  <c r="H27" i="90"/>
  <c r="G27" i="90"/>
  <c r="F27" i="90"/>
  <c r="C25" i="90"/>
  <c r="B25" i="90"/>
  <c r="C24" i="90"/>
  <c r="B24" i="90"/>
  <c r="C23" i="90"/>
  <c r="B23" i="90"/>
  <c r="C22" i="90"/>
  <c r="B22" i="90"/>
  <c r="C21" i="90"/>
  <c r="B21" i="90"/>
  <c r="C20" i="90"/>
  <c r="B20" i="90"/>
  <c r="C19" i="90"/>
  <c r="B19" i="90"/>
  <c r="AB18" i="90"/>
  <c r="AA18" i="90"/>
  <c r="Z18" i="90"/>
  <c r="X18" i="90"/>
  <c r="W18" i="90"/>
  <c r="V18" i="90"/>
  <c r="T18" i="90"/>
  <c r="S18" i="90"/>
  <c r="R18" i="90"/>
  <c r="P18" i="90"/>
  <c r="O18" i="90"/>
  <c r="N18" i="90"/>
  <c r="L18" i="90"/>
  <c r="K18" i="90"/>
  <c r="J18" i="90"/>
  <c r="H18" i="90"/>
  <c r="G18" i="90"/>
  <c r="F18" i="90"/>
  <c r="AB16" i="90"/>
  <c r="AA16" i="90"/>
  <c r="Z16" i="90"/>
  <c r="X16" i="90"/>
  <c r="W16" i="90"/>
  <c r="V16" i="90"/>
  <c r="T16" i="90"/>
  <c r="S16" i="90"/>
  <c r="R16" i="90"/>
  <c r="P16" i="90"/>
  <c r="O16" i="90"/>
  <c r="N16" i="90"/>
  <c r="L16" i="90"/>
  <c r="K16" i="90"/>
  <c r="J16" i="90"/>
  <c r="H16" i="90"/>
  <c r="G16" i="90"/>
  <c r="F16" i="90"/>
  <c r="AB15" i="90"/>
  <c r="AA15" i="90"/>
  <c r="Z15" i="90"/>
  <c r="X15" i="90"/>
  <c r="W15" i="90"/>
  <c r="V15" i="90"/>
  <c r="T15" i="90"/>
  <c r="S15" i="90"/>
  <c r="R15" i="90"/>
  <c r="P15" i="90"/>
  <c r="O15" i="90"/>
  <c r="N15" i="90"/>
  <c r="L15" i="90"/>
  <c r="K15" i="90"/>
  <c r="J15" i="90"/>
  <c r="H15" i="90"/>
  <c r="G15" i="90"/>
  <c r="F15" i="90"/>
  <c r="AB14" i="90"/>
  <c r="AA14" i="90"/>
  <c r="Z14" i="90"/>
  <c r="X14" i="90"/>
  <c r="W14" i="90"/>
  <c r="V14" i="90"/>
  <c r="T14" i="90"/>
  <c r="S14" i="90"/>
  <c r="R14" i="90"/>
  <c r="P14" i="90"/>
  <c r="O14" i="90"/>
  <c r="N14" i="90"/>
  <c r="L14" i="90"/>
  <c r="K14" i="90"/>
  <c r="J14" i="90"/>
  <c r="H14" i="90"/>
  <c r="G14" i="90"/>
  <c r="F14" i="90"/>
  <c r="AB13" i="90"/>
  <c r="AA13" i="90"/>
  <c r="Z13" i="90"/>
  <c r="X13" i="90"/>
  <c r="W13" i="90"/>
  <c r="V13" i="90"/>
  <c r="T13" i="90"/>
  <c r="S13" i="90"/>
  <c r="R13" i="90"/>
  <c r="P13" i="90"/>
  <c r="O13" i="90"/>
  <c r="N13" i="90"/>
  <c r="L13" i="90"/>
  <c r="K13" i="90"/>
  <c r="J13" i="90"/>
  <c r="H13" i="90"/>
  <c r="G13" i="90"/>
  <c r="F13" i="90"/>
  <c r="AB12" i="90"/>
  <c r="AA12" i="90"/>
  <c r="Z12" i="90"/>
  <c r="X12" i="90"/>
  <c r="W12" i="90"/>
  <c r="V12" i="90"/>
  <c r="T12" i="90"/>
  <c r="S12" i="90"/>
  <c r="R12" i="90"/>
  <c r="P12" i="90"/>
  <c r="O12" i="90"/>
  <c r="N12" i="90"/>
  <c r="L12" i="90"/>
  <c r="K12" i="90"/>
  <c r="J12" i="90"/>
  <c r="H12" i="90"/>
  <c r="G12" i="90"/>
  <c r="F12" i="90"/>
  <c r="AB11" i="90"/>
  <c r="AA11" i="90"/>
  <c r="Z11" i="90"/>
  <c r="X11" i="90"/>
  <c r="W11" i="90"/>
  <c r="V11" i="90"/>
  <c r="T11" i="90"/>
  <c r="S11" i="90"/>
  <c r="R11" i="90"/>
  <c r="P11" i="90"/>
  <c r="O11" i="90"/>
  <c r="N11" i="90"/>
  <c r="L11" i="90"/>
  <c r="K11" i="90"/>
  <c r="J11" i="90"/>
  <c r="H11" i="90"/>
  <c r="G11" i="90"/>
  <c r="F11" i="90"/>
  <c r="AB10" i="90"/>
  <c r="AA10" i="90"/>
  <c r="Z10" i="90"/>
  <c r="X10" i="90"/>
  <c r="W10" i="90"/>
  <c r="V10" i="90"/>
  <c r="T10" i="90"/>
  <c r="S10" i="90"/>
  <c r="R10" i="90"/>
  <c r="P10" i="90"/>
  <c r="O10" i="90"/>
  <c r="N10" i="90"/>
  <c r="L10" i="90"/>
  <c r="K10" i="90"/>
  <c r="J10" i="90"/>
  <c r="H10" i="90"/>
  <c r="G10" i="90"/>
  <c r="F10" i="90"/>
  <c r="B12" i="86"/>
  <c r="C12" i="86"/>
  <c r="B13" i="86"/>
  <c r="C13" i="86"/>
  <c r="B14" i="86"/>
  <c r="C14" i="86"/>
  <c r="B15" i="86"/>
  <c r="C15" i="86"/>
  <c r="B16" i="86"/>
  <c r="C16" i="86"/>
  <c r="B17" i="86"/>
  <c r="C17" i="86"/>
  <c r="B18" i="86"/>
  <c r="C18" i="86"/>
  <c r="B19" i="86"/>
  <c r="C19" i="86"/>
  <c r="B20" i="86"/>
  <c r="C20" i="86"/>
  <c r="B21" i="86"/>
  <c r="C21" i="86"/>
  <c r="B22" i="86"/>
  <c r="C22" i="86"/>
  <c r="B23" i="86"/>
  <c r="C23" i="86"/>
  <c r="B24" i="86"/>
  <c r="C24" i="86"/>
  <c r="B25" i="86"/>
  <c r="C25" i="86"/>
  <c r="B26" i="86"/>
  <c r="C26" i="86"/>
  <c r="B27" i="86"/>
  <c r="C27" i="86"/>
  <c r="B28" i="86"/>
  <c r="C28" i="86"/>
  <c r="B29" i="86"/>
  <c r="C29" i="86"/>
  <c r="B30" i="86"/>
  <c r="C30" i="86"/>
  <c r="B31" i="86"/>
  <c r="C31" i="86"/>
  <c r="B32" i="86"/>
  <c r="C32" i="86"/>
  <c r="B33" i="86"/>
  <c r="C33" i="86"/>
  <c r="B34" i="86"/>
  <c r="C34" i="86"/>
  <c r="B35" i="86"/>
  <c r="C35" i="86"/>
  <c r="B36" i="86"/>
  <c r="C36" i="86"/>
  <c r="B37" i="86"/>
  <c r="C37" i="86"/>
  <c r="C11" i="86"/>
  <c r="B11" i="86"/>
  <c r="AB9" i="86"/>
  <c r="AA9" i="86"/>
  <c r="Z9" i="86"/>
  <c r="X9" i="86"/>
  <c r="W9" i="86"/>
  <c r="V9" i="86"/>
  <c r="T9" i="86"/>
  <c r="S9" i="86"/>
  <c r="R9" i="86"/>
  <c r="P9" i="86"/>
  <c r="O9" i="86"/>
  <c r="N9" i="86"/>
  <c r="L9" i="86"/>
  <c r="K9" i="86"/>
  <c r="J9" i="86"/>
  <c r="X9" i="89"/>
  <c r="W9" i="89"/>
  <c r="V9" i="89"/>
  <c r="T9" i="89"/>
  <c r="S9" i="89"/>
  <c r="R9" i="89"/>
  <c r="P9" i="89"/>
  <c r="O9" i="89"/>
  <c r="N9" i="89"/>
  <c r="L9" i="89"/>
  <c r="K9" i="89"/>
  <c r="J9" i="89"/>
  <c r="H9" i="89"/>
  <c r="G9" i="89"/>
  <c r="F9" i="89"/>
  <c r="C34" i="88"/>
  <c r="B34" i="88"/>
  <c r="C33" i="88"/>
  <c r="B33" i="88"/>
  <c r="C32" i="88"/>
  <c r="B32" i="88"/>
  <c r="C31" i="88"/>
  <c r="B31" i="88"/>
  <c r="C30" i="88"/>
  <c r="B30" i="88"/>
  <c r="C29" i="88"/>
  <c r="B29" i="88"/>
  <c r="C28" i="88"/>
  <c r="B28" i="88"/>
  <c r="C27" i="88"/>
  <c r="B27" i="88"/>
  <c r="C26" i="88"/>
  <c r="B26" i="88"/>
  <c r="C25" i="88"/>
  <c r="B25" i="88"/>
  <c r="C24" i="88"/>
  <c r="B24" i="88"/>
  <c r="C23" i="88"/>
  <c r="B23" i="88"/>
  <c r="C22" i="88"/>
  <c r="B22" i="88"/>
  <c r="C21" i="88"/>
  <c r="B21" i="88"/>
  <c r="C20" i="88"/>
  <c r="B20" i="88"/>
  <c r="C19" i="88"/>
  <c r="B19" i="88"/>
  <c r="C18" i="88"/>
  <c r="B18" i="88"/>
  <c r="C17" i="88"/>
  <c r="B17" i="88"/>
  <c r="C16" i="88"/>
  <c r="B16" i="88"/>
  <c r="C15" i="88"/>
  <c r="B15" i="88"/>
  <c r="C14" i="88"/>
  <c r="B14" i="88"/>
  <c r="C13" i="88"/>
  <c r="B13" i="88"/>
  <c r="C12" i="88"/>
  <c r="B12" i="88"/>
  <c r="C11" i="88"/>
  <c r="B11" i="88"/>
  <c r="AB9" i="88"/>
  <c r="AA9" i="88"/>
  <c r="Z9" i="88"/>
  <c r="X9" i="88"/>
  <c r="W9" i="88"/>
  <c r="V9" i="88"/>
  <c r="T9" i="88"/>
  <c r="S9" i="88"/>
  <c r="R9" i="88"/>
  <c r="P9" i="88"/>
  <c r="O9" i="88"/>
  <c r="N9" i="88"/>
  <c r="L9" i="88"/>
  <c r="K9" i="88"/>
  <c r="J9" i="88"/>
  <c r="H9" i="88"/>
  <c r="G9" i="88"/>
  <c r="F9" i="88"/>
  <c r="C37" i="87"/>
  <c r="B37" i="87"/>
  <c r="C36" i="87"/>
  <c r="B36" i="87"/>
  <c r="C35" i="87"/>
  <c r="B35" i="87"/>
  <c r="C34" i="87"/>
  <c r="B34" i="87"/>
  <c r="C33" i="87"/>
  <c r="B33" i="87"/>
  <c r="C32" i="87"/>
  <c r="B32" i="87"/>
  <c r="C31" i="87"/>
  <c r="B31" i="87"/>
  <c r="C30" i="87"/>
  <c r="B30" i="87"/>
  <c r="C29" i="87"/>
  <c r="B29" i="87"/>
  <c r="C28" i="87"/>
  <c r="B28" i="87"/>
  <c r="C27" i="87"/>
  <c r="B27" i="87"/>
  <c r="C26" i="87"/>
  <c r="B26" i="87"/>
  <c r="C25" i="87"/>
  <c r="B25" i="87"/>
  <c r="C24" i="87"/>
  <c r="B24" i="87"/>
  <c r="C23" i="87"/>
  <c r="B23" i="87"/>
  <c r="C22" i="87"/>
  <c r="B22" i="87"/>
  <c r="C21" i="87"/>
  <c r="B21" i="87"/>
  <c r="C20" i="87"/>
  <c r="B20" i="87"/>
  <c r="C19" i="87"/>
  <c r="B19" i="87"/>
  <c r="C18" i="87"/>
  <c r="B18" i="87"/>
  <c r="C17" i="87"/>
  <c r="B17" i="87"/>
  <c r="C16" i="87"/>
  <c r="B16" i="87"/>
  <c r="C15" i="87"/>
  <c r="B15" i="87"/>
  <c r="C14" i="87"/>
  <c r="B14" i="87"/>
  <c r="C13" i="87"/>
  <c r="B13" i="87"/>
  <c r="C12" i="87"/>
  <c r="B12" i="87"/>
  <c r="C11" i="87"/>
  <c r="B11" i="87"/>
  <c r="AB9" i="87"/>
  <c r="AA9" i="87"/>
  <c r="Z9" i="87"/>
  <c r="X9" i="87"/>
  <c r="W9" i="87"/>
  <c r="V9" i="87"/>
  <c r="T9" i="87"/>
  <c r="S9" i="87"/>
  <c r="R9" i="87"/>
  <c r="P9" i="87"/>
  <c r="O9" i="87"/>
  <c r="N9" i="87"/>
  <c r="L9" i="87"/>
  <c r="K9" i="87"/>
  <c r="J9" i="87"/>
  <c r="H9" i="87"/>
  <c r="G9" i="87"/>
  <c r="F9" i="87"/>
  <c r="H9" i="86"/>
  <c r="G9" i="86"/>
  <c r="F9" i="86"/>
  <c r="D21" i="87" l="1"/>
  <c r="D29" i="87"/>
  <c r="D37" i="87"/>
  <c r="D16" i="92"/>
  <c r="D16" i="87"/>
  <c r="D28" i="87"/>
  <c r="D32" i="87"/>
  <c r="D12" i="88"/>
  <c r="D16" i="88"/>
  <c r="D20" i="88"/>
  <c r="D14" i="87"/>
  <c r="D22" i="87"/>
  <c r="D30" i="87"/>
  <c r="D22" i="88"/>
  <c r="D26" i="88"/>
  <c r="D30" i="88"/>
  <c r="D24" i="87"/>
  <c r="D24" i="88"/>
  <c r="D12" i="93"/>
  <c r="D16" i="93"/>
  <c r="D20" i="93"/>
  <c r="D25" i="90"/>
  <c r="D16" i="91"/>
  <c r="D24" i="91"/>
  <c r="C9" i="93"/>
  <c r="D11" i="92"/>
  <c r="D15" i="92"/>
  <c r="D19" i="92"/>
  <c r="D25" i="92"/>
  <c r="D27" i="92"/>
  <c r="D29" i="92"/>
  <c r="D21" i="91"/>
  <c r="D13" i="91"/>
  <c r="D30" i="90"/>
  <c r="D22" i="92"/>
  <c r="D19" i="90"/>
  <c r="D23" i="90"/>
  <c r="D10" i="91"/>
  <c r="D14" i="91"/>
  <c r="D18" i="91"/>
  <c r="D22" i="91"/>
  <c r="D26" i="91"/>
  <c r="D19" i="87"/>
  <c r="D27" i="87"/>
  <c r="D35" i="87"/>
  <c r="D24" i="92"/>
  <c r="D18" i="93"/>
  <c r="D23" i="91"/>
  <c r="D17" i="92"/>
  <c r="D36" i="87"/>
  <c r="D14" i="92"/>
  <c r="D15" i="93"/>
  <c r="D19" i="93"/>
  <c r="D26" i="92"/>
  <c r="D29" i="91"/>
  <c r="D23" i="92"/>
  <c r="D17" i="93"/>
  <c r="D13" i="87"/>
  <c r="D20" i="87"/>
  <c r="D11" i="91"/>
  <c r="D25" i="91"/>
  <c r="D18" i="92"/>
  <c r="D11" i="93"/>
  <c r="K9" i="90"/>
  <c r="D15" i="91"/>
  <c r="B9" i="91"/>
  <c r="D19" i="91"/>
  <c r="D12" i="92"/>
  <c r="D13" i="94"/>
  <c r="C9" i="91"/>
  <c r="D22" i="90"/>
  <c r="D20" i="91"/>
  <c r="D27" i="91"/>
  <c r="D13" i="92"/>
  <c r="D20" i="92"/>
  <c r="D13" i="93"/>
  <c r="C9" i="87"/>
  <c r="B9" i="93"/>
  <c r="D12" i="87"/>
  <c r="D27" i="88"/>
  <c r="D17" i="91"/>
  <c r="D28" i="91"/>
  <c r="C9" i="92"/>
  <c r="D21" i="92"/>
  <c r="D28" i="92"/>
  <c r="D14" i="93"/>
  <c r="D29" i="90"/>
  <c r="C27" i="90"/>
  <c r="D11" i="94"/>
  <c r="D10" i="94"/>
  <c r="C8" i="94"/>
  <c r="B8" i="94"/>
  <c r="D9" i="94"/>
  <c r="C11" i="90"/>
  <c r="C15" i="90"/>
  <c r="D31" i="90"/>
  <c r="D32" i="90"/>
  <c r="D34" i="90"/>
  <c r="D24" i="90"/>
  <c r="B16" i="90"/>
  <c r="B13" i="90"/>
  <c r="B15" i="90"/>
  <c r="B27" i="90"/>
  <c r="D33" i="90"/>
  <c r="B10" i="90"/>
  <c r="C10" i="90"/>
  <c r="P9" i="90"/>
  <c r="V9" i="90"/>
  <c r="AA9" i="90"/>
  <c r="B12" i="90"/>
  <c r="B11" i="90"/>
  <c r="B14" i="90"/>
  <c r="C14" i="90"/>
  <c r="C18" i="90"/>
  <c r="F9" i="90"/>
  <c r="J9" i="90"/>
  <c r="O9" i="90"/>
  <c r="T9" i="90"/>
  <c r="Z9" i="90"/>
  <c r="C12" i="90"/>
  <c r="L9" i="90"/>
  <c r="R9" i="90"/>
  <c r="W9" i="90"/>
  <c r="AB9" i="90"/>
  <c r="D20" i="90"/>
  <c r="H9" i="90"/>
  <c r="N9" i="90"/>
  <c r="S9" i="90"/>
  <c r="X9" i="90"/>
  <c r="C13" i="90"/>
  <c r="C16" i="90"/>
  <c r="B18" i="90"/>
  <c r="D21" i="90"/>
  <c r="D28" i="90"/>
  <c r="D12" i="91"/>
  <c r="B9" i="92"/>
  <c r="D10" i="93"/>
  <c r="G9" i="90"/>
  <c r="D10" i="92"/>
  <c r="D16" i="89"/>
  <c r="B9" i="89"/>
  <c r="D13" i="89"/>
  <c r="C9" i="89"/>
  <c r="D17" i="89"/>
  <c r="D20" i="89"/>
  <c r="D22" i="89"/>
  <c r="D15" i="89"/>
  <c r="D12" i="89"/>
  <c r="D14" i="89"/>
  <c r="D19" i="89"/>
  <c r="D11" i="89"/>
  <c r="D18" i="89"/>
  <c r="D21" i="89"/>
  <c r="C9" i="88"/>
  <c r="D19" i="88"/>
  <c r="D34" i="88"/>
  <c r="D13" i="88"/>
  <c r="D21" i="88"/>
  <c r="D25" i="88"/>
  <c r="D31" i="88"/>
  <c r="D14" i="88"/>
  <c r="D18" i="88"/>
  <c r="D28" i="88"/>
  <c r="D33" i="88"/>
  <c r="D15" i="88"/>
  <c r="D29" i="88"/>
  <c r="D17" i="88"/>
  <c r="D23" i="88"/>
  <c r="D32" i="88"/>
  <c r="D18" i="87"/>
  <c r="D23" i="87"/>
  <c r="D25" i="87"/>
  <c r="D34" i="87"/>
  <c r="D15" i="87"/>
  <c r="D17" i="87"/>
  <c r="D26" i="87"/>
  <c r="D31" i="87"/>
  <c r="D33" i="87"/>
  <c r="D28" i="86"/>
  <c r="D13" i="86"/>
  <c r="D21" i="86"/>
  <c r="D14" i="86"/>
  <c r="D16" i="86"/>
  <c r="D24" i="86"/>
  <c r="D29" i="86"/>
  <c r="D37" i="86"/>
  <c r="D20" i="86"/>
  <c r="D22" i="86"/>
  <c r="D27" i="86"/>
  <c r="D35" i="86"/>
  <c r="D19" i="86"/>
  <c r="D12" i="86"/>
  <c r="D30" i="86"/>
  <c r="D32" i="86"/>
  <c r="D36" i="86"/>
  <c r="B9" i="88"/>
  <c r="D11" i="88"/>
  <c r="B9" i="87"/>
  <c r="D11" i="87"/>
  <c r="C9" i="86"/>
  <c r="D15" i="86"/>
  <c r="D17" i="86"/>
  <c r="D26" i="86"/>
  <c r="D31" i="86"/>
  <c r="D33" i="86"/>
  <c r="D18" i="86"/>
  <c r="D23" i="86"/>
  <c r="D25" i="86"/>
  <c r="D34" i="86"/>
  <c r="D11" i="86"/>
  <c r="B9" i="86"/>
  <c r="D16" i="90" l="1"/>
  <c r="D15" i="90"/>
  <c r="D9" i="91"/>
  <c r="D27" i="90"/>
  <c r="D9" i="93"/>
  <c r="D9" i="92"/>
  <c r="D12" i="90"/>
  <c r="D10" i="90"/>
  <c r="D8" i="94"/>
  <c r="D11" i="90"/>
  <c r="C9" i="90"/>
  <c r="D18" i="90"/>
  <c r="B9" i="90"/>
  <c r="D14" i="90"/>
  <c r="D13" i="90"/>
  <c r="D9" i="89"/>
  <c r="D9" i="88"/>
  <c r="D9" i="87"/>
  <c r="D9" i="86"/>
  <c r="D9" i="90" l="1"/>
  <c r="C20" i="85" l="1"/>
  <c r="B20" i="85"/>
  <c r="C19" i="85"/>
  <c r="B19" i="85"/>
  <c r="AB18" i="85"/>
  <c r="AA18" i="85"/>
  <c r="Z18" i="85"/>
  <c r="X18" i="85"/>
  <c r="W18" i="85"/>
  <c r="V18" i="85"/>
  <c r="T18" i="85"/>
  <c r="S18" i="85"/>
  <c r="R18" i="85"/>
  <c r="P18" i="85"/>
  <c r="O18" i="85"/>
  <c r="N18" i="85"/>
  <c r="L18" i="85"/>
  <c r="K18" i="85"/>
  <c r="J18" i="85"/>
  <c r="H18" i="85"/>
  <c r="G18" i="85"/>
  <c r="F18" i="85"/>
  <c r="C15" i="85"/>
  <c r="B15" i="85"/>
  <c r="C14" i="85"/>
  <c r="B14" i="85"/>
  <c r="AB13" i="85"/>
  <c r="AA13" i="85"/>
  <c r="Z13" i="85"/>
  <c r="X13" i="85"/>
  <c r="W13" i="85"/>
  <c r="V13" i="85"/>
  <c r="T13" i="85"/>
  <c r="S13" i="85"/>
  <c r="R13" i="85"/>
  <c r="P13" i="85"/>
  <c r="O13" i="85"/>
  <c r="N13" i="85"/>
  <c r="L13" i="85"/>
  <c r="K13" i="85"/>
  <c r="J13" i="85"/>
  <c r="H13" i="85"/>
  <c r="G13" i="85"/>
  <c r="F13" i="85"/>
  <c r="AB11" i="85"/>
  <c r="AA11" i="85"/>
  <c r="Z11" i="85"/>
  <c r="X11" i="85"/>
  <c r="W11" i="85"/>
  <c r="V11" i="85"/>
  <c r="T11" i="85"/>
  <c r="S11" i="85"/>
  <c r="R11" i="85"/>
  <c r="P11" i="85"/>
  <c r="O11" i="85"/>
  <c r="N11" i="85"/>
  <c r="L11" i="85"/>
  <c r="K11" i="85"/>
  <c r="J11" i="85"/>
  <c r="H11" i="85"/>
  <c r="G11" i="85"/>
  <c r="F11" i="85"/>
  <c r="AB10" i="85"/>
  <c r="AA10" i="85"/>
  <c r="Z10" i="85"/>
  <c r="X10" i="85"/>
  <c r="W10" i="85"/>
  <c r="V10" i="85"/>
  <c r="T10" i="85"/>
  <c r="S10" i="85"/>
  <c r="R10" i="85"/>
  <c r="P10" i="85"/>
  <c r="O10" i="85"/>
  <c r="N10" i="85"/>
  <c r="L10" i="85"/>
  <c r="K10" i="85"/>
  <c r="J10" i="85"/>
  <c r="H10" i="85"/>
  <c r="G10" i="85"/>
  <c r="F10" i="85"/>
  <c r="AB9" i="85"/>
  <c r="AA9" i="85"/>
  <c r="Z9" i="85"/>
  <c r="X9" i="85"/>
  <c r="W9" i="85"/>
  <c r="V9" i="85"/>
  <c r="T9" i="85"/>
  <c r="S9" i="85"/>
  <c r="R9" i="85"/>
  <c r="P9" i="85"/>
  <c r="O9" i="85"/>
  <c r="N9" i="85"/>
  <c r="L9" i="85"/>
  <c r="K9" i="85"/>
  <c r="J9" i="85"/>
  <c r="H9" i="85"/>
  <c r="G9" i="85"/>
  <c r="F9" i="85"/>
  <c r="B11" i="85" l="1"/>
  <c r="C11" i="85"/>
  <c r="D11" i="85"/>
  <c r="B18" i="85"/>
  <c r="S8" i="85"/>
  <c r="N8" i="85"/>
  <c r="X8" i="85"/>
  <c r="C13" i="85"/>
  <c r="B13" i="85"/>
  <c r="H8" i="85"/>
  <c r="C18" i="85"/>
  <c r="D19" i="85"/>
  <c r="G8" i="85"/>
  <c r="L8" i="85"/>
  <c r="R8" i="85"/>
  <c r="W8" i="85"/>
  <c r="AB8" i="85"/>
  <c r="D20" i="85"/>
  <c r="B9" i="85"/>
  <c r="C10" i="85"/>
  <c r="J8" i="85"/>
  <c r="O8" i="85"/>
  <c r="T8" i="85"/>
  <c r="Z8" i="85"/>
  <c r="F8" i="85"/>
  <c r="K8" i="85"/>
  <c r="P8" i="85"/>
  <c r="V8" i="85"/>
  <c r="AA8" i="85"/>
  <c r="D15" i="85"/>
  <c r="B10" i="85"/>
  <c r="C9" i="85"/>
  <c r="D14" i="85"/>
  <c r="C29" i="84"/>
  <c r="B29" i="84"/>
  <c r="C28" i="84"/>
  <c r="B28" i="84"/>
  <c r="C27" i="84"/>
  <c r="B27" i="84"/>
  <c r="C26" i="84"/>
  <c r="B26" i="84"/>
  <c r="C25" i="84"/>
  <c r="B25" i="84"/>
  <c r="C24" i="84"/>
  <c r="B24" i="84"/>
  <c r="C23" i="84"/>
  <c r="B23" i="84"/>
  <c r="C22" i="84"/>
  <c r="B22" i="84"/>
  <c r="C21" i="84"/>
  <c r="B21" i="84"/>
  <c r="C20" i="84"/>
  <c r="B20" i="84"/>
  <c r="C19" i="84"/>
  <c r="B19" i="84"/>
  <c r="C18" i="84"/>
  <c r="B18" i="84"/>
  <c r="C17" i="84"/>
  <c r="B17" i="84"/>
  <c r="C16" i="84"/>
  <c r="B16" i="84"/>
  <c r="C15" i="84"/>
  <c r="B15" i="84"/>
  <c r="C14" i="84"/>
  <c r="B14" i="84"/>
  <c r="C13" i="84"/>
  <c r="B13" i="84"/>
  <c r="C12" i="84"/>
  <c r="B12" i="84"/>
  <c r="C11" i="84"/>
  <c r="B11" i="84"/>
  <c r="C10" i="84"/>
  <c r="B10" i="84"/>
  <c r="AB9" i="84"/>
  <c r="AA9" i="84"/>
  <c r="Z9" i="84"/>
  <c r="X9" i="84"/>
  <c r="W9" i="84"/>
  <c r="V9" i="84"/>
  <c r="T9" i="84"/>
  <c r="S9" i="84"/>
  <c r="R9" i="84"/>
  <c r="P9" i="84"/>
  <c r="O9" i="84"/>
  <c r="N9" i="84"/>
  <c r="L9" i="84"/>
  <c r="K9" i="84"/>
  <c r="J9" i="84"/>
  <c r="H9" i="84"/>
  <c r="G9" i="84"/>
  <c r="F9" i="84"/>
  <c r="C29" i="83"/>
  <c r="B29" i="83"/>
  <c r="C28" i="83"/>
  <c r="B28" i="83"/>
  <c r="C27" i="83"/>
  <c r="B27" i="83"/>
  <c r="C26" i="83"/>
  <c r="B26" i="83"/>
  <c r="C25" i="83"/>
  <c r="B25" i="83"/>
  <c r="C24" i="83"/>
  <c r="B24" i="83"/>
  <c r="C23" i="83"/>
  <c r="B23" i="83"/>
  <c r="C22" i="83"/>
  <c r="B22" i="83"/>
  <c r="C21" i="83"/>
  <c r="B21" i="83"/>
  <c r="C20" i="83"/>
  <c r="B20" i="83"/>
  <c r="C19" i="83"/>
  <c r="B19" i="83"/>
  <c r="C18" i="83"/>
  <c r="B18" i="83"/>
  <c r="C17" i="83"/>
  <c r="B17" i="83"/>
  <c r="C16" i="83"/>
  <c r="B16" i="83"/>
  <c r="C15" i="83"/>
  <c r="B15" i="83"/>
  <c r="C14" i="83"/>
  <c r="B14" i="83"/>
  <c r="C13" i="83"/>
  <c r="B13" i="83"/>
  <c r="C12" i="83"/>
  <c r="B12" i="83"/>
  <c r="C11" i="83"/>
  <c r="B11" i="83"/>
  <c r="C10" i="83"/>
  <c r="B10" i="83"/>
  <c r="AB9" i="83"/>
  <c r="AA9" i="83"/>
  <c r="Z9" i="83"/>
  <c r="X9" i="83"/>
  <c r="W9" i="83"/>
  <c r="V9" i="83"/>
  <c r="T9" i="83"/>
  <c r="S9" i="83"/>
  <c r="R9" i="83"/>
  <c r="P9" i="83"/>
  <c r="O9" i="83"/>
  <c r="N9" i="83"/>
  <c r="L9" i="83"/>
  <c r="K9" i="83"/>
  <c r="J9" i="83"/>
  <c r="H9" i="83"/>
  <c r="G9" i="83"/>
  <c r="F9" i="83"/>
  <c r="C29" i="82"/>
  <c r="B29" i="82"/>
  <c r="C28" i="82"/>
  <c r="B28" i="82"/>
  <c r="C27" i="82"/>
  <c r="B27" i="82"/>
  <c r="C26" i="82"/>
  <c r="B26" i="82"/>
  <c r="C25" i="82"/>
  <c r="B25" i="82"/>
  <c r="C24" i="82"/>
  <c r="B24" i="82"/>
  <c r="C23" i="82"/>
  <c r="B23" i="82"/>
  <c r="C22" i="82"/>
  <c r="B22" i="82"/>
  <c r="C21" i="82"/>
  <c r="B21" i="82"/>
  <c r="C20" i="82"/>
  <c r="B20" i="82"/>
  <c r="C19" i="82"/>
  <c r="B19" i="82"/>
  <c r="C18" i="82"/>
  <c r="B18" i="82"/>
  <c r="C17" i="82"/>
  <c r="B17" i="82"/>
  <c r="C16" i="82"/>
  <c r="B16" i="82"/>
  <c r="C15" i="82"/>
  <c r="B15" i="82"/>
  <c r="C14" i="82"/>
  <c r="B14" i="82"/>
  <c r="C13" i="82"/>
  <c r="B13" i="82"/>
  <c r="C12" i="82"/>
  <c r="B12" i="82"/>
  <c r="C11" i="82"/>
  <c r="B11" i="82"/>
  <c r="C10" i="82"/>
  <c r="B10" i="82"/>
  <c r="AB9" i="82"/>
  <c r="AA9" i="82"/>
  <c r="Z9" i="82"/>
  <c r="X9" i="82"/>
  <c r="W9" i="82"/>
  <c r="V9" i="82"/>
  <c r="T9" i="82"/>
  <c r="S9" i="82"/>
  <c r="R9" i="82"/>
  <c r="P9" i="82"/>
  <c r="O9" i="82"/>
  <c r="N9" i="82"/>
  <c r="L9" i="82"/>
  <c r="K9" i="82"/>
  <c r="J9" i="82"/>
  <c r="H9" i="82"/>
  <c r="G9" i="82"/>
  <c r="F9" i="82"/>
  <c r="C34" i="81"/>
  <c r="B34" i="81"/>
  <c r="C33" i="81"/>
  <c r="B33" i="81"/>
  <c r="C32" i="81"/>
  <c r="B32" i="81"/>
  <c r="C31" i="81"/>
  <c r="B31" i="81"/>
  <c r="C30" i="81"/>
  <c r="B30" i="81"/>
  <c r="C29" i="81"/>
  <c r="B29" i="81"/>
  <c r="C28" i="81"/>
  <c r="B28" i="81"/>
  <c r="AB27" i="81"/>
  <c r="AA27" i="81"/>
  <c r="Z27" i="81"/>
  <c r="X27" i="81"/>
  <c r="W27" i="81"/>
  <c r="V27" i="81"/>
  <c r="T27" i="81"/>
  <c r="S27" i="81"/>
  <c r="R27" i="81"/>
  <c r="P27" i="81"/>
  <c r="O27" i="81"/>
  <c r="N27" i="81"/>
  <c r="L27" i="81"/>
  <c r="K27" i="81"/>
  <c r="J27" i="81"/>
  <c r="H27" i="81"/>
  <c r="G27" i="81"/>
  <c r="F27" i="81"/>
  <c r="C25" i="81"/>
  <c r="B25" i="81"/>
  <c r="C24" i="81"/>
  <c r="B24" i="81"/>
  <c r="C23" i="81"/>
  <c r="B23" i="81"/>
  <c r="C22" i="81"/>
  <c r="B22" i="81"/>
  <c r="C21" i="81"/>
  <c r="B21" i="81"/>
  <c r="C20" i="81"/>
  <c r="B20" i="81"/>
  <c r="C19" i="81"/>
  <c r="B19" i="81"/>
  <c r="AB18" i="81"/>
  <c r="AA18" i="81"/>
  <c r="Z18" i="81"/>
  <c r="X18" i="81"/>
  <c r="W18" i="81"/>
  <c r="V18" i="81"/>
  <c r="T18" i="81"/>
  <c r="S18" i="81"/>
  <c r="R18" i="81"/>
  <c r="P18" i="81"/>
  <c r="O18" i="81"/>
  <c r="N18" i="81"/>
  <c r="L18" i="81"/>
  <c r="K18" i="81"/>
  <c r="J18" i="81"/>
  <c r="H18" i="81"/>
  <c r="G18" i="81"/>
  <c r="F18" i="81"/>
  <c r="AB16" i="81"/>
  <c r="AA16" i="81"/>
  <c r="Z16" i="81"/>
  <c r="X16" i="81"/>
  <c r="W16" i="81"/>
  <c r="V16" i="81"/>
  <c r="T16" i="81"/>
  <c r="S16" i="81"/>
  <c r="R16" i="81"/>
  <c r="P16" i="81"/>
  <c r="O16" i="81"/>
  <c r="N16" i="81"/>
  <c r="L16" i="81"/>
  <c r="K16" i="81"/>
  <c r="J16" i="81"/>
  <c r="H16" i="81"/>
  <c r="G16" i="81"/>
  <c r="F16" i="81"/>
  <c r="AB15" i="81"/>
  <c r="AA15" i="81"/>
  <c r="Z15" i="81"/>
  <c r="X15" i="81"/>
  <c r="W15" i="81"/>
  <c r="V15" i="81"/>
  <c r="T15" i="81"/>
  <c r="S15" i="81"/>
  <c r="R15" i="81"/>
  <c r="P15" i="81"/>
  <c r="O15" i="81"/>
  <c r="N15" i="81"/>
  <c r="L15" i="81"/>
  <c r="K15" i="81"/>
  <c r="J15" i="81"/>
  <c r="H15" i="81"/>
  <c r="G15" i="81"/>
  <c r="F15" i="81"/>
  <c r="AB14" i="81"/>
  <c r="AA14" i="81"/>
  <c r="Z14" i="81"/>
  <c r="X14" i="81"/>
  <c r="W14" i="81"/>
  <c r="V14" i="81"/>
  <c r="T14" i="81"/>
  <c r="S14" i="81"/>
  <c r="R14" i="81"/>
  <c r="P14" i="81"/>
  <c r="O14" i="81"/>
  <c r="N14" i="81"/>
  <c r="L14" i="81"/>
  <c r="K14" i="81"/>
  <c r="J14" i="81"/>
  <c r="H14" i="81"/>
  <c r="G14" i="81"/>
  <c r="F14" i="81"/>
  <c r="AB13" i="81"/>
  <c r="AA13" i="81"/>
  <c r="Z13" i="81"/>
  <c r="X13" i="81"/>
  <c r="W13" i="81"/>
  <c r="V13" i="81"/>
  <c r="T13" i="81"/>
  <c r="S13" i="81"/>
  <c r="R13" i="81"/>
  <c r="P13" i="81"/>
  <c r="O13" i="81"/>
  <c r="N13" i="81"/>
  <c r="L13" i="81"/>
  <c r="K13" i="81"/>
  <c r="J13" i="81"/>
  <c r="H13" i="81"/>
  <c r="G13" i="81"/>
  <c r="F13" i="81"/>
  <c r="AB12" i="81"/>
  <c r="AA12" i="81"/>
  <c r="Z12" i="81"/>
  <c r="X12" i="81"/>
  <c r="W12" i="81"/>
  <c r="V12" i="81"/>
  <c r="T12" i="81"/>
  <c r="S12" i="81"/>
  <c r="R12" i="81"/>
  <c r="P12" i="81"/>
  <c r="O12" i="81"/>
  <c r="N12" i="81"/>
  <c r="L12" i="81"/>
  <c r="K12" i="81"/>
  <c r="J12" i="81"/>
  <c r="H12" i="81"/>
  <c r="G12" i="81"/>
  <c r="F12" i="81"/>
  <c r="AB11" i="81"/>
  <c r="AA11" i="81"/>
  <c r="Z11" i="81"/>
  <c r="X11" i="81"/>
  <c r="W11" i="81"/>
  <c r="V11" i="81"/>
  <c r="T11" i="81"/>
  <c r="S11" i="81"/>
  <c r="R11" i="81"/>
  <c r="P11" i="81"/>
  <c r="O11" i="81"/>
  <c r="N11" i="81"/>
  <c r="L11" i="81"/>
  <c r="K11" i="81"/>
  <c r="J11" i="81"/>
  <c r="H11" i="81"/>
  <c r="G11" i="81"/>
  <c r="F11" i="81"/>
  <c r="AB10" i="81"/>
  <c r="AA10" i="81"/>
  <c r="Z10" i="81"/>
  <c r="X10" i="81"/>
  <c r="W10" i="81"/>
  <c r="V10" i="81"/>
  <c r="T10" i="81"/>
  <c r="S10" i="81"/>
  <c r="R10" i="81"/>
  <c r="P10" i="81"/>
  <c r="O10" i="81"/>
  <c r="N10" i="81"/>
  <c r="L10" i="81"/>
  <c r="K10" i="81"/>
  <c r="J10" i="81"/>
  <c r="H10" i="81"/>
  <c r="G10" i="81"/>
  <c r="F10" i="81"/>
  <c r="C22" i="80"/>
  <c r="B22" i="80"/>
  <c r="C21" i="80"/>
  <c r="B21" i="80"/>
  <c r="C20" i="80"/>
  <c r="B20" i="80"/>
  <c r="C19" i="80"/>
  <c r="B19" i="80"/>
  <c r="C18" i="80"/>
  <c r="B18" i="80"/>
  <c r="C17" i="80"/>
  <c r="B17" i="80"/>
  <c r="C16" i="80"/>
  <c r="B16" i="80"/>
  <c r="C15" i="80"/>
  <c r="B15" i="80"/>
  <c r="C14" i="80"/>
  <c r="B14" i="80"/>
  <c r="C13" i="80"/>
  <c r="B13" i="80"/>
  <c r="C12" i="80"/>
  <c r="B12" i="80"/>
  <c r="C11" i="80"/>
  <c r="B11" i="80"/>
  <c r="AB9" i="80"/>
  <c r="AA9" i="80"/>
  <c r="Z9" i="80"/>
  <c r="X9" i="80"/>
  <c r="W9" i="80"/>
  <c r="V9" i="80"/>
  <c r="T9" i="80"/>
  <c r="S9" i="80"/>
  <c r="R9" i="80"/>
  <c r="P9" i="80"/>
  <c r="O9" i="80"/>
  <c r="N9" i="80"/>
  <c r="L9" i="80"/>
  <c r="K9" i="80"/>
  <c r="J9" i="80"/>
  <c r="H9" i="80"/>
  <c r="G9" i="80"/>
  <c r="F9" i="80"/>
  <c r="C34" i="79"/>
  <c r="B34" i="79"/>
  <c r="C33" i="79"/>
  <c r="B33" i="79"/>
  <c r="C32" i="79"/>
  <c r="B32" i="79"/>
  <c r="C31" i="79"/>
  <c r="B31" i="79"/>
  <c r="C30" i="79"/>
  <c r="B30" i="79"/>
  <c r="C29" i="79"/>
  <c r="B29" i="79"/>
  <c r="C28" i="79"/>
  <c r="B28" i="79"/>
  <c r="C27" i="79"/>
  <c r="B27" i="79"/>
  <c r="C26" i="79"/>
  <c r="B26" i="79"/>
  <c r="C25" i="79"/>
  <c r="B25" i="79"/>
  <c r="C24" i="79"/>
  <c r="B24" i="79"/>
  <c r="C23" i="79"/>
  <c r="B23" i="79"/>
  <c r="C22" i="79"/>
  <c r="B22" i="79"/>
  <c r="C21" i="79"/>
  <c r="B21" i="79"/>
  <c r="C20" i="79"/>
  <c r="B20" i="79"/>
  <c r="C19" i="79"/>
  <c r="B19" i="79"/>
  <c r="C18" i="79"/>
  <c r="B18" i="79"/>
  <c r="C17" i="79"/>
  <c r="B17" i="79"/>
  <c r="C16" i="79"/>
  <c r="B16" i="79"/>
  <c r="C15" i="79"/>
  <c r="B15" i="79"/>
  <c r="C14" i="79"/>
  <c r="B14" i="79"/>
  <c r="C13" i="79"/>
  <c r="B13" i="79"/>
  <c r="C12" i="79"/>
  <c r="B12" i="79"/>
  <c r="C11" i="79"/>
  <c r="B11" i="79"/>
  <c r="AB9" i="79"/>
  <c r="AA9" i="79"/>
  <c r="Z9" i="79"/>
  <c r="X9" i="79"/>
  <c r="W9" i="79"/>
  <c r="V9" i="79"/>
  <c r="T9" i="79"/>
  <c r="S9" i="79"/>
  <c r="R9" i="79"/>
  <c r="P9" i="79"/>
  <c r="O9" i="79"/>
  <c r="N9" i="79"/>
  <c r="L9" i="79"/>
  <c r="K9" i="79"/>
  <c r="J9" i="79"/>
  <c r="H9" i="79"/>
  <c r="G9" i="79"/>
  <c r="F9" i="79"/>
  <c r="C37" i="78"/>
  <c r="B37" i="78"/>
  <c r="C36" i="78"/>
  <c r="B36" i="78"/>
  <c r="C35" i="78"/>
  <c r="B35" i="78"/>
  <c r="C34" i="78"/>
  <c r="B34" i="78"/>
  <c r="C33" i="78"/>
  <c r="B33" i="78"/>
  <c r="C32" i="78"/>
  <c r="B32" i="78"/>
  <c r="C31" i="78"/>
  <c r="B31" i="78"/>
  <c r="C30" i="78"/>
  <c r="B30" i="78"/>
  <c r="C29" i="78"/>
  <c r="B29" i="78"/>
  <c r="C28" i="78"/>
  <c r="B28" i="78"/>
  <c r="C27" i="78"/>
  <c r="B27" i="78"/>
  <c r="C26" i="78"/>
  <c r="B26" i="78"/>
  <c r="C25" i="78"/>
  <c r="B25" i="78"/>
  <c r="C24" i="78"/>
  <c r="B24" i="78"/>
  <c r="C23" i="78"/>
  <c r="B23" i="78"/>
  <c r="C22" i="78"/>
  <c r="B22" i="78"/>
  <c r="C21" i="78"/>
  <c r="B21" i="78"/>
  <c r="C20" i="78"/>
  <c r="B20" i="78"/>
  <c r="C19" i="78"/>
  <c r="B19" i="78"/>
  <c r="C18" i="78"/>
  <c r="B18" i="78"/>
  <c r="C17" i="78"/>
  <c r="B17" i="78"/>
  <c r="C16" i="78"/>
  <c r="B16" i="78"/>
  <c r="C15" i="78"/>
  <c r="B15" i="78"/>
  <c r="C14" i="78"/>
  <c r="B14" i="78"/>
  <c r="C13" i="78"/>
  <c r="B13" i="78"/>
  <c r="C12" i="78"/>
  <c r="B12" i="78"/>
  <c r="C11" i="78"/>
  <c r="B11" i="78"/>
  <c r="AB9" i="78"/>
  <c r="AA9" i="78"/>
  <c r="Z9" i="78"/>
  <c r="X9" i="78"/>
  <c r="W9" i="78"/>
  <c r="V9" i="78"/>
  <c r="T9" i="78"/>
  <c r="S9" i="78"/>
  <c r="R9" i="78"/>
  <c r="P9" i="78"/>
  <c r="O9" i="78"/>
  <c r="N9" i="78"/>
  <c r="L9" i="78"/>
  <c r="K9" i="78"/>
  <c r="J9" i="78"/>
  <c r="H9" i="78"/>
  <c r="G9" i="78"/>
  <c r="F9" i="78"/>
  <c r="D11" i="82" l="1"/>
  <c r="D15" i="82"/>
  <c r="D23" i="82"/>
  <c r="D27" i="82"/>
  <c r="D23" i="84"/>
  <c r="D16" i="84"/>
  <c r="D20" i="84"/>
  <c r="D24" i="84"/>
  <c r="D28" i="84"/>
  <c r="D10" i="83"/>
  <c r="D20" i="83"/>
  <c r="D24" i="83"/>
  <c r="D14" i="82"/>
  <c r="D16" i="82"/>
  <c r="D20" i="82"/>
  <c r="D24" i="82"/>
  <c r="D28" i="82"/>
  <c r="D14" i="83"/>
  <c r="D15" i="83"/>
  <c r="D19" i="83"/>
  <c r="D18" i="82"/>
  <c r="C9" i="84"/>
  <c r="D27" i="84"/>
  <c r="D21" i="83"/>
  <c r="D29" i="83"/>
  <c r="D12" i="82"/>
  <c r="D18" i="83"/>
  <c r="D22" i="83"/>
  <c r="D26" i="83"/>
  <c r="D13" i="84"/>
  <c r="D25" i="84"/>
  <c r="D29" i="84"/>
  <c r="D27" i="83"/>
  <c r="D14" i="84"/>
  <c r="D18" i="84"/>
  <c r="D22" i="84"/>
  <c r="D17" i="82"/>
  <c r="D11" i="83"/>
  <c r="D25" i="83"/>
  <c r="D12" i="84"/>
  <c r="D19" i="84"/>
  <c r="B9" i="82"/>
  <c r="D21" i="82"/>
  <c r="D25" i="82"/>
  <c r="D29" i="82"/>
  <c r="B9" i="83"/>
  <c r="C9" i="83"/>
  <c r="D16" i="83"/>
  <c r="D23" i="83"/>
  <c r="D17" i="84"/>
  <c r="D21" i="84"/>
  <c r="B9" i="84"/>
  <c r="D13" i="83"/>
  <c r="D17" i="83"/>
  <c r="D28" i="83"/>
  <c r="D15" i="84"/>
  <c r="D26" i="84"/>
  <c r="D28" i="81"/>
  <c r="D10" i="85"/>
  <c r="D13" i="85"/>
  <c r="C8" i="85"/>
  <c r="D18" i="85"/>
  <c r="D9" i="85"/>
  <c r="B8" i="85"/>
  <c r="D11" i="84"/>
  <c r="D10" i="84"/>
  <c r="D12" i="83"/>
  <c r="D10" i="82"/>
  <c r="C9" i="82"/>
  <c r="D22" i="82"/>
  <c r="D13" i="82"/>
  <c r="D19" i="82"/>
  <c r="D26" i="82"/>
  <c r="N9" i="81"/>
  <c r="D30" i="81"/>
  <c r="D34" i="81"/>
  <c r="D33" i="81"/>
  <c r="B27" i="81"/>
  <c r="C27" i="81"/>
  <c r="C15" i="81"/>
  <c r="D22" i="81"/>
  <c r="B14" i="81"/>
  <c r="B18" i="81"/>
  <c r="C18" i="81"/>
  <c r="D25" i="81"/>
  <c r="D29" i="81"/>
  <c r="X9" i="81"/>
  <c r="K9" i="81"/>
  <c r="V9" i="81"/>
  <c r="B13" i="81"/>
  <c r="C16" i="81"/>
  <c r="C10" i="81"/>
  <c r="D31" i="81"/>
  <c r="L9" i="81"/>
  <c r="W9" i="81"/>
  <c r="C13" i="81"/>
  <c r="B10" i="81"/>
  <c r="B11" i="81"/>
  <c r="C14" i="81"/>
  <c r="B16" i="81"/>
  <c r="R9" i="81"/>
  <c r="AB9" i="81"/>
  <c r="H9" i="81"/>
  <c r="S9" i="81"/>
  <c r="J9" i="81"/>
  <c r="T9" i="81"/>
  <c r="O9" i="81"/>
  <c r="Z9" i="81"/>
  <c r="B15" i="81"/>
  <c r="P9" i="81"/>
  <c r="AA9" i="81"/>
  <c r="D19" i="81"/>
  <c r="D23" i="81"/>
  <c r="B12" i="81"/>
  <c r="C12" i="81"/>
  <c r="D20" i="81"/>
  <c r="D24" i="81"/>
  <c r="G9" i="81"/>
  <c r="C11" i="81"/>
  <c r="D21" i="81"/>
  <c r="D32" i="81"/>
  <c r="F9" i="81"/>
  <c r="D16" i="80"/>
  <c r="D20" i="80"/>
  <c r="D15" i="80"/>
  <c r="D18" i="80"/>
  <c r="D12" i="80"/>
  <c r="D21" i="80"/>
  <c r="D11" i="80"/>
  <c r="D30" i="79"/>
  <c r="D34" i="79"/>
  <c r="D23" i="79"/>
  <c r="D27" i="79"/>
  <c r="D22" i="79"/>
  <c r="D14" i="79"/>
  <c r="D25" i="79"/>
  <c r="D33" i="79"/>
  <c r="D21" i="79"/>
  <c r="D16" i="79"/>
  <c r="D18" i="79"/>
  <c r="D24" i="79"/>
  <c r="D28" i="79"/>
  <c r="D32" i="79"/>
  <c r="D21" i="78"/>
  <c r="D25" i="78"/>
  <c r="D29" i="78"/>
  <c r="D37" i="78"/>
  <c r="D26" i="78"/>
  <c r="D30" i="78"/>
  <c r="D12" i="78"/>
  <c r="D16" i="78"/>
  <c r="D28" i="78"/>
  <c r="D32" i="78"/>
  <c r="D36" i="78"/>
  <c r="D31" i="78"/>
  <c r="D17" i="80"/>
  <c r="D13" i="80"/>
  <c r="D14" i="80"/>
  <c r="D19" i="80"/>
  <c r="D22" i="80"/>
  <c r="D17" i="79"/>
  <c r="D20" i="79"/>
  <c r="D31" i="79"/>
  <c r="C9" i="79"/>
  <c r="D15" i="79"/>
  <c r="D12" i="79"/>
  <c r="D29" i="79"/>
  <c r="D19" i="79"/>
  <c r="D13" i="79"/>
  <c r="D26" i="79"/>
  <c r="B9" i="78"/>
  <c r="D15" i="78"/>
  <c r="D19" i="78"/>
  <c r="D35" i="78"/>
  <c r="D24" i="78"/>
  <c r="D20" i="78"/>
  <c r="D13" i="78"/>
  <c r="D14" i="78"/>
  <c r="C9" i="78"/>
  <c r="D18" i="78"/>
  <c r="D22" i="78"/>
  <c r="D23" i="78"/>
  <c r="D33" i="78"/>
  <c r="D17" i="78"/>
  <c r="D27" i="78"/>
  <c r="D34" i="78"/>
  <c r="C9" i="80"/>
  <c r="B9" i="80"/>
  <c r="D11" i="79"/>
  <c r="B9" i="79"/>
  <c r="D11" i="78"/>
  <c r="D9" i="83" l="1"/>
  <c r="D9" i="82"/>
  <c r="D8" i="85"/>
  <c r="D9" i="84"/>
  <c r="D27" i="81"/>
  <c r="D15" i="81"/>
  <c r="D13" i="81"/>
  <c r="D10" i="81"/>
  <c r="D18" i="81"/>
  <c r="D14" i="81"/>
  <c r="D16" i="81"/>
  <c r="C9" i="81"/>
  <c r="D11" i="81"/>
  <c r="B9" i="81"/>
  <c r="D12" i="81"/>
  <c r="D9" i="80"/>
  <c r="D9" i="79"/>
  <c r="D9" i="78"/>
  <c r="D9" i="81" l="1"/>
  <c r="C20" i="77" l="1"/>
  <c r="B20" i="77"/>
  <c r="C19" i="77"/>
  <c r="B19" i="77"/>
  <c r="AB18" i="77"/>
  <c r="AA18" i="77"/>
  <c r="Z18" i="77"/>
  <c r="X18" i="77"/>
  <c r="W18" i="77"/>
  <c r="V18" i="77"/>
  <c r="T18" i="77"/>
  <c r="S18" i="77"/>
  <c r="R18" i="77"/>
  <c r="P18" i="77"/>
  <c r="O18" i="77"/>
  <c r="N18" i="77"/>
  <c r="L18" i="77"/>
  <c r="K18" i="77"/>
  <c r="J18" i="77"/>
  <c r="H18" i="77"/>
  <c r="G18" i="77"/>
  <c r="F18" i="77"/>
  <c r="C16" i="77"/>
  <c r="B16" i="77"/>
  <c r="C15" i="77"/>
  <c r="B15" i="77"/>
  <c r="C14" i="77"/>
  <c r="B14" i="77"/>
  <c r="AB13" i="77"/>
  <c r="AA13" i="77"/>
  <c r="Z13" i="77"/>
  <c r="X13" i="77"/>
  <c r="W13" i="77"/>
  <c r="V13" i="77"/>
  <c r="T13" i="77"/>
  <c r="S13" i="77"/>
  <c r="R13" i="77"/>
  <c r="P13" i="77"/>
  <c r="O13" i="77"/>
  <c r="N13" i="77"/>
  <c r="L13" i="77"/>
  <c r="K13" i="77"/>
  <c r="J13" i="77"/>
  <c r="H13" i="77"/>
  <c r="G13" i="77"/>
  <c r="F13" i="77"/>
  <c r="C35" i="75"/>
  <c r="B35" i="75"/>
  <c r="C34" i="75"/>
  <c r="B34" i="75"/>
  <c r="C33" i="75"/>
  <c r="B33" i="75"/>
  <c r="C32" i="75"/>
  <c r="B32" i="75"/>
  <c r="C31" i="75"/>
  <c r="B31" i="75"/>
  <c r="C30" i="75"/>
  <c r="B30" i="75"/>
  <c r="C29" i="75"/>
  <c r="B29" i="75"/>
  <c r="C28" i="75"/>
  <c r="B28" i="75"/>
  <c r="C27" i="75"/>
  <c r="B27" i="75"/>
  <c r="C26" i="75"/>
  <c r="B26" i="75"/>
  <c r="C25" i="75"/>
  <c r="B25" i="75"/>
  <c r="C24" i="75"/>
  <c r="B24" i="75"/>
  <c r="C23" i="75"/>
  <c r="B23" i="75"/>
  <c r="C22" i="75"/>
  <c r="B22" i="75"/>
  <c r="C21" i="75"/>
  <c r="B21" i="75"/>
  <c r="C20" i="75"/>
  <c r="B20" i="75"/>
  <c r="C19" i="75"/>
  <c r="B19" i="75"/>
  <c r="C18" i="75"/>
  <c r="B18" i="75"/>
  <c r="C17" i="75"/>
  <c r="B17" i="75"/>
  <c r="C16" i="75"/>
  <c r="B16" i="75"/>
  <c r="C15" i="75"/>
  <c r="B15" i="75"/>
  <c r="C14" i="75"/>
  <c r="B14" i="75"/>
  <c r="C13" i="75"/>
  <c r="B13" i="75"/>
  <c r="C12" i="75"/>
  <c r="B12" i="75"/>
  <c r="C11" i="75"/>
  <c r="B11" i="75"/>
  <c r="B10" i="75"/>
  <c r="AB9" i="75"/>
  <c r="AA9" i="75"/>
  <c r="Z9" i="75"/>
  <c r="X9" i="75"/>
  <c r="W9" i="75"/>
  <c r="V9" i="75"/>
  <c r="T9" i="75"/>
  <c r="S9" i="75"/>
  <c r="R9" i="75"/>
  <c r="P9" i="75"/>
  <c r="O9" i="75"/>
  <c r="N9" i="75"/>
  <c r="L9" i="75"/>
  <c r="K9" i="75"/>
  <c r="J9" i="75"/>
  <c r="H9" i="75"/>
  <c r="G9" i="75"/>
  <c r="F9" i="75"/>
  <c r="AB9" i="74"/>
  <c r="AA9" i="74"/>
  <c r="Z9" i="74"/>
  <c r="X9" i="74"/>
  <c r="W9" i="74"/>
  <c r="V9" i="74"/>
  <c r="T9" i="74"/>
  <c r="S9" i="74"/>
  <c r="R9" i="74"/>
  <c r="P9" i="74"/>
  <c r="O9" i="74"/>
  <c r="N9" i="74"/>
  <c r="L9" i="74"/>
  <c r="K9" i="74"/>
  <c r="J9" i="74"/>
  <c r="H9" i="74"/>
  <c r="G9" i="74"/>
  <c r="F9" i="74"/>
  <c r="B11" i="74"/>
  <c r="C11" i="74"/>
  <c r="B12" i="74"/>
  <c r="C12" i="74"/>
  <c r="B13" i="74"/>
  <c r="C13" i="74"/>
  <c r="B14" i="74"/>
  <c r="C14" i="74"/>
  <c r="B15" i="74"/>
  <c r="C15" i="74"/>
  <c r="B16" i="74"/>
  <c r="C16" i="74"/>
  <c r="B17" i="74"/>
  <c r="C17" i="74"/>
  <c r="B18" i="74"/>
  <c r="C18" i="74"/>
  <c r="B19" i="74"/>
  <c r="C19" i="74"/>
  <c r="B20" i="74"/>
  <c r="C20" i="74"/>
  <c r="B21" i="74"/>
  <c r="C21" i="74"/>
  <c r="B22" i="74"/>
  <c r="C22" i="74"/>
  <c r="B23" i="74"/>
  <c r="C23" i="74"/>
  <c r="B24" i="74"/>
  <c r="C24" i="74"/>
  <c r="B25" i="74"/>
  <c r="C25" i="74"/>
  <c r="B26" i="74"/>
  <c r="C26" i="74"/>
  <c r="B27" i="74"/>
  <c r="C27" i="74"/>
  <c r="B28" i="74"/>
  <c r="C28" i="74"/>
  <c r="B29" i="74"/>
  <c r="C29" i="74"/>
  <c r="B30" i="74"/>
  <c r="C30" i="74"/>
  <c r="B31" i="74"/>
  <c r="C31" i="74"/>
  <c r="B32" i="74"/>
  <c r="C32" i="74"/>
  <c r="B33" i="74"/>
  <c r="C33" i="74"/>
  <c r="B34" i="74"/>
  <c r="C34" i="74"/>
  <c r="B35" i="74"/>
  <c r="C35" i="74"/>
  <c r="X10" i="65"/>
  <c r="W10" i="65"/>
  <c r="V10" i="65"/>
  <c r="T10" i="65"/>
  <c r="S10" i="65"/>
  <c r="R10" i="65"/>
  <c r="P10" i="65"/>
  <c r="O10" i="65"/>
  <c r="N10" i="65"/>
  <c r="L10" i="65"/>
  <c r="K10" i="65"/>
  <c r="J10" i="65"/>
  <c r="H10" i="65"/>
  <c r="G10" i="65"/>
  <c r="F10" i="65"/>
  <c r="C10" i="74"/>
  <c r="B10" i="74"/>
  <c r="C34" i="73"/>
  <c r="B34" i="73"/>
  <c r="C33" i="73"/>
  <c r="B33" i="73"/>
  <c r="C32" i="73"/>
  <c r="B32" i="73"/>
  <c r="C31" i="73"/>
  <c r="B31" i="73"/>
  <c r="C30" i="73"/>
  <c r="B30" i="73"/>
  <c r="C29" i="73"/>
  <c r="B29" i="73"/>
  <c r="C28" i="73"/>
  <c r="B28" i="73"/>
  <c r="C25" i="73"/>
  <c r="B25" i="73"/>
  <c r="C24" i="73"/>
  <c r="B24" i="73"/>
  <c r="C23" i="73"/>
  <c r="B23" i="73"/>
  <c r="C22" i="73"/>
  <c r="B22" i="73"/>
  <c r="C21" i="73"/>
  <c r="B21" i="73"/>
  <c r="C20" i="73"/>
  <c r="B20" i="73"/>
  <c r="C19" i="73"/>
  <c r="B19" i="73"/>
  <c r="AB27" i="73"/>
  <c r="AA27" i="73"/>
  <c r="Z27" i="73"/>
  <c r="X27" i="73"/>
  <c r="W27" i="73"/>
  <c r="V27" i="73"/>
  <c r="T27" i="73"/>
  <c r="S27" i="73"/>
  <c r="R27" i="73"/>
  <c r="P27" i="73"/>
  <c r="O27" i="73"/>
  <c r="N27" i="73"/>
  <c r="L27" i="73"/>
  <c r="K27" i="73"/>
  <c r="J27" i="73"/>
  <c r="H27" i="73"/>
  <c r="G27" i="73"/>
  <c r="F27" i="73"/>
  <c r="AB18" i="73"/>
  <c r="AA18" i="73"/>
  <c r="Z18" i="73"/>
  <c r="X18" i="73"/>
  <c r="W18" i="73"/>
  <c r="V18" i="73"/>
  <c r="T18" i="73"/>
  <c r="S18" i="73"/>
  <c r="R18" i="73"/>
  <c r="P18" i="73"/>
  <c r="O18" i="73"/>
  <c r="N18" i="73"/>
  <c r="L18" i="73"/>
  <c r="K18" i="73"/>
  <c r="J18" i="73"/>
  <c r="H18" i="73"/>
  <c r="G18" i="73"/>
  <c r="F18" i="73"/>
  <c r="AB16" i="73"/>
  <c r="AA16" i="73"/>
  <c r="Z16" i="73"/>
  <c r="AB15" i="73"/>
  <c r="AA15" i="73"/>
  <c r="Z15" i="73"/>
  <c r="AB14" i="73"/>
  <c r="AA14" i="73"/>
  <c r="Z14" i="73"/>
  <c r="AB13" i="73"/>
  <c r="AA13" i="73"/>
  <c r="Z13" i="73"/>
  <c r="AB12" i="73"/>
  <c r="AA12" i="73"/>
  <c r="Z12" i="73"/>
  <c r="AB11" i="73"/>
  <c r="AA11" i="73"/>
  <c r="Z11" i="73"/>
  <c r="AB10" i="73"/>
  <c r="AA10" i="73"/>
  <c r="Z10" i="73"/>
  <c r="X16" i="73"/>
  <c r="W16" i="73"/>
  <c r="V16" i="73"/>
  <c r="X15" i="73"/>
  <c r="W15" i="73"/>
  <c r="V15" i="73"/>
  <c r="X14" i="73"/>
  <c r="W14" i="73"/>
  <c r="V14" i="73"/>
  <c r="X13" i="73"/>
  <c r="W13" i="73"/>
  <c r="V13" i="73"/>
  <c r="X12" i="73"/>
  <c r="W12" i="73"/>
  <c r="V12" i="73"/>
  <c r="X11" i="73"/>
  <c r="W11" i="73"/>
  <c r="V11" i="73"/>
  <c r="X10" i="73"/>
  <c r="W10" i="73"/>
  <c r="V10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P16" i="73"/>
  <c r="O16" i="73"/>
  <c r="N16" i="73"/>
  <c r="P15" i="73"/>
  <c r="O15" i="73"/>
  <c r="N15" i="73"/>
  <c r="P14" i="73"/>
  <c r="O14" i="73"/>
  <c r="N14" i="73"/>
  <c r="P13" i="73"/>
  <c r="O13" i="73"/>
  <c r="N13" i="73"/>
  <c r="P12" i="73"/>
  <c r="O12" i="73"/>
  <c r="N12" i="73"/>
  <c r="P11" i="73"/>
  <c r="O11" i="73"/>
  <c r="N11" i="73"/>
  <c r="P10" i="73"/>
  <c r="O10" i="73"/>
  <c r="N10" i="73"/>
  <c r="L16" i="73"/>
  <c r="K16" i="73"/>
  <c r="J16" i="73"/>
  <c r="L15" i="73"/>
  <c r="K15" i="73"/>
  <c r="J15" i="73"/>
  <c r="L14" i="73"/>
  <c r="K14" i="73"/>
  <c r="J14" i="73"/>
  <c r="L13" i="73"/>
  <c r="K13" i="73"/>
  <c r="J13" i="73"/>
  <c r="L12" i="73"/>
  <c r="K12" i="73"/>
  <c r="J12" i="73"/>
  <c r="L11" i="73"/>
  <c r="K11" i="73"/>
  <c r="J11" i="73"/>
  <c r="L10" i="73"/>
  <c r="K10" i="73"/>
  <c r="J10" i="73"/>
  <c r="H16" i="73"/>
  <c r="G16" i="73"/>
  <c r="F16" i="73"/>
  <c r="H15" i="73"/>
  <c r="G15" i="73"/>
  <c r="F15" i="73"/>
  <c r="H14" i="73"/>
  <c r="G14" i="73"/>
  <c r="F14" i="73"/>
  <c r="H13" i="73"/>
  <c r="G13" i="73"/>
  <c r="F13" i="73"/>
  <c r="H12" i="73"/>
  <c r="G12" i="73"/>
  <c r="F12" i="73"/>
  <c r="H11" i="73"/>
  <c r="G11" i="73"/>
  <c r="F11" i="73"/>
  <c r="H10" i="73"/>
  <c r="G10" i="73"/>
  <c r="F10" i="73"/>
  <c r="D31" i="75" l="1"/>
  <c r="D11" i="75"/>
  <c r="D19" i="75"/>
  <c r="V8" i="77"/>
  <c r="D10" i="75"/>
  <c r="D14" i="75"/>
  <c r="D18" i="75"/>
  <c r="D22" i="75"/>
  <c r="D26" i="75"/>
  <c r="D30" i="75"/>
  <c r="D34" i="75"/>
  <c r="D32" i="75"/>
  <c r="D34" i="74"/>
  <c r="D30" i="74"/>
  <c r="D29" i="75"/>
  <c r="D33" i="75"/>
  <c r="D26" i="74"/>
  <c r="D24" i="75"/>
  <c r="D13" i="75"/>
  <c r="D21" i="75"/>
  <c r="D17" i="75"/>
  <c r="D28" i="75"/>
  <c r="D35" i="75"/>
  <c r="D23" i="74"/>
  <c r="D25" i="75"/>
  <c r="D18" i="74"/>
  <c r="D15" i="75"/>
  <c r="B9" i="75"/>
  <c r="D33" i="74"/>
  <c r="D25" i="74"/>
  <c r="D17" i="74"/>
  <c r="D13" i="74"/>
  <c r="C9" i="75"/>
  <c r="D16" i="75"/>
  <c r="D23" i="75"/>
  <c r="D20" i="75"/>
  <c r="D27" i="75"/>
  <c r="C10" i="73"/>
  <c r="C16" i="73"/>
  <c r="D31" i="73"/>
  <c r="B12" i="73"/>
  <c r="D28" i="74"/>
  <c r="D16" i="74"/>
  <c r="D12" i="74"/>
  <c r="D35" i="74"/>
  <c r="D19" i="74"/>
  <c r="D22" i="74"/>
  <c r="D20" i="77"/>
  <c r="C18" i="77"/>
  <c r="B18" i="77"/>
  <c r="D19" i="77"/>
  <c r="X8" i="77"/>
  <c r="K8" i="77"/>
  <c r="H8" i="77"/>
  <c r="AA8" i="77"/>
  <c r="B10" i="77"/>
  <c r="O8" i="77"/>
  <c r="Z8" i="77"/>
  <c r="J8" i="77"/>
  <c r="G8" i="77"/>
  <c r="AB8" i="77"/>
  <c r="C9" i="77"/>
  <c r="S8" i="77"/>
  <c r="T8" i="77"/>
  <c r="B11" i="77"/>
  <c r="R8" i="77"/>
  <c r="P8" i="77"/>
  <c r="D15" i="77"/>
  <c r="N8" i="77"/>
  <c r="L8" i="77"/>
  <c r="C10" i="77"/>
  <c r="D14" i="77"/>
  <c r="F8" i="77"/>
  <c r="C11" i="77"/>
  <c r="B13" i="77"/>
  <c r="B9" i="77"/>
  <c r="C13" i="77"/>
  <c r="W8" i="77"/>
  <c r="D16" i="77"/>
  <c r="D12" i="75"/>
  <c r="D32" i="74"/>
  <c r="D21" i="74"/>
  <c r="D14" i="74"/>
  <c r="D31" i="74"/>
  <c r="D24" i="74"/>
  <c r="D27" i="74"/>
  <c r="D20" i="74"/>
  <c r="D29" i="74"/>
  <c r="D15" i="74"/>
  <c r="D11" i="74"/>
  <c r="B9" i="74"/>
  <c r="C9" i="74"/>
  <c r="D10" i="74"/>
  <c r="B11" i="73"/>
  <c r="V9" i="73"/>
  <c r="D32" i="73"/>
  <c r="C11" i="73"/>
  <c r="C14" i="73"/>
  <c r="B14" i="73"/>
  <c r="D34" i="73"/>
  <c r="B13" i="73"/>
  <c r="C12" i="73"/>
  <c r="B10" i="73"/>
  <c r="C15" i="73"/>
  <c r="C13" i="73"/>
  <c r="B16" i="73"/>
  <c r="B15" i="73"/>
  <c r="D29" i="73"/>
  <c r="D30" i="73"/>
  <c r="D28" i="73"/>
  <c r="AB9" i="73"/>
  <c r="R9" i="73"/>
  <c r="D21" i="73"/>
  <c r="D25" i="73"/>
  <c r="D22" i="73"/>
  <c r="D20" i="73"/>
  <c r="P9" i="73"/>
  <c r="J9" i="73"/>
  <c r="D19" i="73"/>
  <c r="F9" i="73"/>
  <c r="B18" i="73"/>
  <c r="L9" i="73"/>
  <c r="K9" i="73"/>
  <c r="N9" i="73"/>
  <c r="X9" i="73"/>
  <c r="W9" i="73"/>
  <c r="O9" i="73"/>
  <c r="Z9" i="73"/>
  <c r="C18" i="73"/>
  <c r="B27" i="73"/>
  <c r="T9" i="73"/>
  <c r="S9" i="73"/>
  <c r="AA9" i="73"/>
  <c r="C27" i="73"/>
  <c r="D24" i="73"/>
  <c r="D33" i="73"/>
  <c r="H9" i="73"/>
  <c r="D23" i="73"/>
  <c r="G9" i="73"/>
  <c r="C11" i="72"/>
  <c r="C12" i="72"/>
  <c r="C13" i="72"/>
  <c r="C14" i="72"/>
  <c r="C15" i="72"/>
  <c r="C16" i="72"/>
  <c r="C17" i="72"/>
  <c r="C18" i="72"/>
  <c r="C19" i="72"/>
  <c r="C20" i="72"/>
  <c r="C21" i="72"/>
  <c r="C22" i="72"/>
  <c r="B12" i="72"/>
  <c r="B13" i="72"/>
  <c r="B14" i="72"/>
  <c r="B15" i="72"/>
  <c r="B16" i="72"/>
  <c r="B17" i="72"/>
  <c r="B18" i="72"/>
  <c r="B19" i="72"/>
  <c r="B20" i="72"/>
  <c r="B21" i="72"/>
  <c r="B22" i="72"/>
  <c r="B11" i="72"/>
  <c r="AB9" i="72"/>
  <c r="AA9" i="72"/>
  <c r="Z9" i="72"/>
  <c r="X9" i="72"/>
  <c r="W9" i="72"/>
  <c r="V9" i="72"/>
  <c r="T9" i="72"/>
  <c r="S9" i="72"/>
  <c r="R9" i="72"/>
  <c r="P9" i="72"/>
  <c r="O9" i="72"/>
  <c r="N9" i="72"/>
  <c r="L9" i="72"/>
  <c r="K9" i="72"/>
  <c r="J9" i="72"/>
  <c r="H9" i="72"/>
  <c r="G9" i="72"/>
  <c r="F9" i="72"/>
  <c r="C34" i="71"/>
  <c r="B34" i="71"/>
  <c r="C33" i="71"/>
  <c r="B33" i="71"/>
  <c r="C32" i="71"/>
  <c r="B32" i="71"/>
  <c r="C31" i="71"/>
  <c r="B31" i="71"/>
  <c r="C30" i="71"/>
  <c r="B30" i="71"/>
  <c r="C29" i="71"/>
  <c r="B29" i="71"/>
  <c r="C28" i="71"/>
  <c r="B28" i="71"/>
  <c r="C27" i="71"/>
  <c r="B27" i="71"/>
  <c r="C26" i="71"/>
  <c r="B26" i="71"/>
  <c r="C25" i="71"/>
  <c r="B25" i="71"/>
  <c r="C24" i="71"/>
  <c r="B24" i="71"/>
  <c r="C23" i="71"/>
  <c r="B23" i="71"/>
  <c r="C22" i="71"/>
  <c r="B22" i="71"/>
  <c r="C21" i="71"/>
  <c r="B21" i="71"/>
  <c r="C20" i="71"/>
  <c r="B20" i="71"/>
  <c r="C19" i="71"/>
  <c r="B19" i="71"/>
  <c r="C18" i="71"/>
  <c r="B18" i="71"/>
  <c r="C17" i="71"/>
  <c r="B17" i="71"/>
  <c r="C16" i="71"/>
  <c r="B16" i="71"/>
  <c r="C15" i="71"/>
  <c r="B15" i="71"/>
  <c r="C14" i="71"/>
  <c r="B14" i="71"/>
  <c r="C13" i="71"/>
  <c r="B13" i="71"/>
  <c r="C12" i="71"/>
  <c r="B12" i="71"/>
  <c r="C11" i="71"/>
  <c r="B11" i="71"/>
  <c r="AB9" i="71"/>
  <c r="AA9" i="71"/>
  <c r="Z9" i="71"/>
  <c r="X9" i="71"/>
  <c r="W9" i="71"/>
  <c r="V9" i="71"/>
  <c r="T9" i="71"/>
  <c r="S9" i="71"/>
  <c r="R9" i="71"/>
  <c r="P9" i="71"/>
  <c r="O9" i="71"/>
  <c r="N9" i="71"/>
  <c r="L9" i="71"/>
  <c r="K9" i="71"/>
  <c r="J9" i="71"/>
  <c r="H9" i="71"/>
  <c r="G9" i="71"/>
  <c r="F9" i="71"/>
  <c r="C37" i="70"/>
  <c r="B37" i="70"/>
  <c r="C36" i="70"/>
  <c r="B36" i="70"/>
  <c r="C35" i="70"/>
  <c r="B35" i="70"/>
  <c r="C34" i="70"/>
  <c r="B34" i="70"/>
  <c r="C33" i="70"/>
  <c r="B33" i="70"/>
  <c r="C32" i="70"/>
  <c r="B32" i="70"/>
  <c r="C31" i="70"/>
  <c r="B31" i="70"/>
  <c r="C30" i="70"/>
  <c r="B30" i="70"/>
  <c r="C29" i="70"/>
  <c r="B29" i="70"/>
  <c r="C28" i="70"/>
  <c r="B28" i="70"/>
  <c r="C27" i="70"/>
  <c r="B27" i="70"/>
  <c r="C26" i="70"/>
  <c r="B26" i="70"/>
  <c r="C25" i="70"/>
  <c r="B25" i="70"/>
  <c r="C24" i="70"/>
  <c r="B24" i="70"/>
  <c r="C23" i="70"/>
  <c r="B23" i="70"/>
  <c r="C22" i="70"/>
  <c r="B22" i="70"/>
  <c r="C21" i="70"/>
  <c r="B21" i="70"/>
  <c r="C20" i="70"/>
  <c r="B20" i="70"/>
  <c r="C19" i="70"/>
  <c r="B19" i="70"/>
  <c r="C18" i="70"/>
  <c r="B18" i="70"/>
  <c r="C17" i="70"/>
  <c r="B17" i="70"/>
  <c r="C16" i="70"/>
  <c r="B16" i="70"/>
  <c r="C15" i="70"/>
  <c r="B15" i="70"/>
  <c r="C14" i="70"/>
  <c r="B14" i="70"/>
  <c r="C13" i="70"/>
  <c r="B13" i="70"/>
  <c r="C12" i="70"/>
  <c r="B12" i="70"/>
  <c r="C11" i="70"/>
  <c r="B11" i="70"/>
  <c r="AB9" i="70"/>
  <c r="AA9" i="70"/>
  <c r="Z9" i="70"/>
  <c r="X9" i="70"/>
  <c r="W9" i="70"/>
  <c r="V9" i="70"/>
  <c r="T9" i="70"/>
  <c r="S9" i="70"/>
  <c r="R9" i="70"/>
  <c r="P9" i="70"/>
  <c r="O9" i="70"/>
  <c r="N9" i="70"/>
  <c r="L9" i="70"/>
  <c r="K9" i="70"/>
  <c r="J9" i="70"/>
  <c r="H9" i="70"/>
  <c r="G9" i="70"/>
  <c r="F9" i="70"/>
  <c r="AB9" i="69"/>
  <c r="AA9" i="69"/>
  <c r="Z9" i="69"/>
  <c r="X9" i="69"/>
  <c r="W9" i="69"/>
  <c r="V9" i="69"/>
  <c r="T9" i="69"/>
  <c r="S9" i="69"/>
  <c r="R9" i="69"/>
  <c r="P9" i="69"/>
  <c r="O9" i="69"/>
  <c r="N9" i="69"/>
  <c r="L9" i="69"/>
  <c r="K9" i="69"/>
  <c r="J9" i="69"/>
  <c r="H9" i="69"/>
  <c r="G9" i="69"/>
  <c r="F9" i="69"/>
  <c r="B12" i="69"/>
  <c r="C12" i="69"/>
  <c r="B13" i="69"/>
  <c r="C13" i="69"/>
  <c r="B14" i="69"/>
  <c r="C14" i="69"/>
  <c r="B15" i="69"/>
  <c r="C15" i="69"/>
  <c r="B16" i="69"/>
  <c r="C16" i="69"/>
  <c r="B17" i="69"/>
  <c r="C17" i="69"/>
  <c r="B18" i="69"/>
  <c r="C18" i="69"/>
  <c r="B19" i="69"/>
  <c r="C19" i="69"/>
  <c r="B20" i="69"/>
  <c r="C20" i="69"/>
  <c r="B21" i="69"/>
  <c r="C21" i="69"/>
  <c r="B22" i="69"/>
  <c r="C22" i="69"/>
  <c r="B23" i="69"/>
  <c r="C23" i="69"/>
  <c r="B24" i="69"/>
  <c r="C24" i="69"/>
  <c r="B25" i="69"/>
  <c r="C25" i="69"/>
  <c r="B26" i="69"/>
  <c r="C26" i="69"/>
  <c r="B27" i="69"/>
  <c r="C27" i="69"/>
  <c r="B28" i="69"/>
  <c r="C28" i="69"/>
  <c r="B29" i="69"/>
  <c r="C29" i="69"/>
  <c r="B30" i="69"/>
  <c r="C30" i="69"/>
  <c r="B31" i="69"/>
  <c r="C31" i="69"/>
  <c r="B32" i="69"/>
  <c r="C32" i="69"/>
  <c r="B33" i="69"/>
  <c r="C33" i="69"/>
  <c r="B34" i="69"/>
  <c r="C34" i="69"/>
  <c r="B35" i="69"/>
  <c r="C35" i="69"/>
  <c r="B36" i="69"/>
  <c r="C36" i="69"/>
  <c r="B37" i="69"/>
  <c r="C37" i="69"/>
  <c r="C11" i="69"/>
  <c r="B11" i="69"/>
  <c r="AB11" i="68"/>
  <c r="AA11" i="68"/>
  <c r="Z11" i="68"/>
  <c r="X11" i="68"/>
  <c r="W11" i="68"/>
  <c r="V11" i="68"/>
  <c r="T11" i="68"/>
  <c r="S11" i="68"/>
  <c r="R11" i="68"/>
  <c r="P11" i="68"/>
  <c r="O11" i="68"/>
  <c r="N11" i="68"/>
  <c r="L11" i="68"/>
  <c r="K11" i="68"/>
  <c r="J11" i="68"/>
  <c r="G11" i="68"/>
  <c r="H11" i="68"/>
  <c r="F11" i="68"/>
  <c r="AB13" i="68"/>
  <c r="AA13" i="68"/>
  <c r="Z13" i="68"/>
  <c r="X13" i="68"/>
  <c r="W13" i="68"/>
  <c r="V13" i="68"/>
  <c r="T13" i="68"/>
  <c r="S13" i="68"/>
  <c r="R13" i="68"/>
  <c r="P13" i="68"/>
  <c r="O13" i="68"/>
  <c r="N13" i="68"/>
  <c r="L13" i="68"/>
  <c r="K13" i="68"/>
  <c r="J13" i="68"/>
  <c r="B15" i="68"/>
  <c r="C15" i="68"/>
  <c r="B16" i="68"/>
  <c r="C16" i="68"/>
  <c r="C14" i="68"/>
  <c r="B14" i="68"/>
  <c r="D26" i="69" l="1"/>
  <c r="D10" i="73"/>
  <c r="D12" i="71"/>
  <c r="D28" i="71"/>
  <c r="D32" i="71"/>
  <c r="D13" i="70"/>
  <c r="D29" i="70"/>
  <c r="D37" i="70"/>
  <c r="D17" i="71"/>
  <c r="D9" i="74"/>
  <c r="D13" i="69"/>
  <c r="B13" i="68"/>
  <c r="D18" i="77"/>
  <c r="D9" i="75"/>
  <c r="D16" i="73"/>
  <c r="D13" i="73"/>
  <c r="D12" i="69"/>
  <c r="D10" i="77"/>
  <c r="D11" i="77"/>
  <c r="C8" i="77"/>
  <c r="D13" i="77"/>
  <c r="B8" i="77"/>
  <c r="D9" i="77"/>
  <c r="D27" i="73"/>
  <c r="D11" i="73"/>
  <c r="D15" i="73"/>
  <c r="D18" i="73"/>
  <c r="D14" i="73"/>
  <c r="C9" i="73"/>
  <c r="B9" i="73"/>
  <c r="D12" i="73"/>
  <c r="B9" i="72"/>
  <c r="D14" i="72"/>
  <c r="D17" i="72"/>
  <c r="D19" i="72"/>
  <c r="D15" i="72"/>
  <c r="D20" i="72"/>
  <c r="D18" i="72"/>
  <c r="D16" i="72"/>
  <c r="D22" i="72"/>
  <c r="D12" i="72"/>
  <c r="D13" i="72"/>
  <c r="D21" i="72"/>
  <c r="C9" i="72"/>
  <c r="D14" i="71"/>
  <c r="D13" i="71"/>
  <c r="D11" i="71"/>
  <c r="D18" i="71"/>
  <c r="D21" i="71"/>
  <c r="D25" i="71"/>
  <c r="D29" i="71"/>
  <c r="D27" i="71"/>
  <c r="D24" i="71"/>
  <c r="D20" i="71"/>
  <c r="D16" i="71"/>
  <c r="D22" i="71"/>
  <c r="D30" i="71"/>
  <c r="D31" i="71"/>
  <c r="D15" i="71"/>
  <c r="D33" i="71"/>
  <c r="D23" i="71"/>
  <c r="D19" i="71"/>
  <c r="D26" i="71"/>
  <c r="D34" i="71"/>
  <c r="D16" i="70"/>
  <c r="D15" i="70"/>
  <c r="D24" i="70"/>
  <c r="D32" i="70"/>
  <c r="D21" i="70"/>
  <c r="D23" i="70"/>
  <c r="D11" i="70"/>
  <c r="D18" i="70"/>
  <c r="D25" i="70"/>
  <c r="D36" i="70"/>
  <c r="C9" i="70"/>
  <c r="D22" i="70"/>
  <c r="B9" i="70"/>
  <c r="D12" i="70"/>
  <c r="D19" i="70"/>
  <c r="D26" i="70"/>
  <c r="D33" i="70"/>
  <c r="D30" i="70"/>
  <c r="D20" i="70"/>
  <c r="D27" i="70"/>
  <c r="D34" i="70"/>
  <c r="D17" i="70"/>
  <c r="D28" i="70"/>
  <c r="D31" i="70"/>
  <c r="D35" i="70"/>
  <c r="D20" i="69"/>
  <c r="D33" i="69"/>
  <c r="D29" i="69"/>
  <c r="D27" i="69"/>
  <c r="D23" i="69"/>
  <c r="D28" i="69"/>
  <c r="D35" i="69"/>
  <c r="D21" i="69"/>
  <c r="D19" i="69"/>
  <c r="D18" i="69"/>
  <c r="D11" i="69"/>
  <c r="D31" i="69"/>
  <c r="D24" i="69"/>
  <c r="D34" i="69"/>
  <c r="D30" i="69"/>
  <c r="D37" i="69"/>
  <c r="D15" i="69"/>
  <c r="D36" i="69"/>
  <c r="D22" i="69"/>
  <c r="D25" i="69"/>
  <c r="C9" i="69"/>
  <c r="D17" i="69"/>
  <c r="D16" i="69"/>
  <c r="D14" i="69"/>
  <c r="D32" i="69"/>
  <c r="D11" i="72"/>
  <c r="C9" i="71"/>
  <c r="B9" i="71"/>
  <c r="D14" i="70"/>
  <c r="B9" i="69"/>
  <c r="D8" i="77" l="1"/>
  <c r="D9" i="73"/>
  <c r="D9" i="71"/>
  <c r="D9" i="70"/>
  <c r="D9" i="69"/>
  <c r="D9" i="72"/>
  <c r="F18" i="68" l="1"/>
  <c r="F13" i="68"/>
  <c r="AB10" i="68"/>
  <c r="AA10" i="68"/>
  <c r="Z10" i="68"/>
  <c r="AB9" i="68"/>
  <c r="AA9" i="68"/>
  <c r="Z9" i="68"/>
  <c r="X10" i="68"/>
  <c r="W10" i="68"/>
  <c r="V10" i="68"/>
  <c r="X9" i="68"/>
  <c r="W9" i="68"/>
  <c r="V9" i="68"/>
  <c r="T10" i="68"/>
  <c r="S10" i="68"/>
  <c r="R10" i="68"/>
  <c r="T9" i="68"/>
  <c r="S9" i="68"/>
  <c r="R9" i="68"/>
  <c r="P10" i="68"/>
  <c r="O10" i="68"/>
  <c r="N10" i="68"/>
  <c r="P9" i="68"/>
  <c r="O9" i="68"/>
  <c r="N9" i="68"/>
  <c r="L10" i="68"/>
  <c r="K10" i="68"/>
  <c r="J10" i="68"/>
  <c r="L9" i="68"/>
  <c r="K9" i="68"/>
  <c r="J9" i="68"/>
  <c r="G9" i="68"/>
  <c r="H9" i="68"/>
  <c r="G10" i="68"/>
  <c r="H10" i="68"/>
  <c r="F10" i="68"/>
  <c r="F9" i="68"/>
  <c r="C20" i="68"/>
  <c r="B20" i="68"/>
  <c r="C19" i="68"/>
  <c r="B19" i="68"/>
  <c r="D16" i="68"/>
  <c r="T18" i="68"/>
  <c r="S18" i="68"/>
  <c r="R18" i="68"/>
  <c r="AB18" i="68"/>
  <c r="AA18" i="68"/>
  <c r="Z18" i="68"/>
  <c r="X18" i="68"/>
  <c r="W18" i="68"/>
  <c r="V18" i="68"/>
  <c r="P18" i="68"/>
  <c r="O18" i="68"/>
  <c r="N18" i="68"/>
  <c r="L18" i="68"/>
  <c r="K18" i="68"/>
  <c r="J18" i="68"/>
  <c r="H18" i="68"/>
  <c r="G18" i="68"/>
  <c r="H13" i="68"/>
  <c r="G13" i="68"/>
  <c r="C17" i="67"/>
  <c r="B13" i="67"/>
  <c r="B15" i="67"/>
  <c r="B17" i="67"/>
  <c r="B18" i="67"/>
  <c r="B16" i="67"/>
  <c r="B13" i="65"/>
  <c r="C13" i="65"/>
  <c r="B14" i="65"/>
  <c r="C14" i="65"/>
  <c r="B15" i="65"/>
  <c r="C15" i="65"/>
  <c r="B16" i="65"/>
  <c r="C16" i="65"/>
  <c r="B17" i="65"/>
  <c r="C17" i="65"/>
  <c r="B18" i="65"/>
  <c r="C18" i="65"/>
  <c r="B12" i="65"/>
  <c r="N28" i="64"/>
  <c r="O28" i="64"/>
  <c r="P11" i="64"/>
  <c r="X28" i="64"/>
  <c r="W28" i="64"/>
  <c r="V28" i="64"/>
  <c r="T28" i="64"/>
  <c r="S28" i="64"/>
  <c r="R28" i="64"/>
  <c r="L28" i="64"/>
  <c r="K28" i="64"/>
  <c r="J28" i="64"/>
  <c r="H28" i="64"/>
  <c r="G28" i="64"/>
  <c r="F28" i="64"/>
  <c r="X19" i="64"/>
  <c r="W19" i="64"/>
  <c r="V19" i="64"/>
  <c r="T19" i="64"/>
  <c r="S19" i="64"/>
  <c r="R19" i="64"/>
  <c r="P19" i="64"/>
  <c r="O19" i="64"/>
  <c r="N19" i="64"/>
  <c r="L19" i="64"/>
  <c r="K19" i="64"/>
  <c r="J19" i="64"/>
  <c r="H19" i="64"/>
  <c r="G19" i="64"/>
  <c r="F19" i="64"/>
  <c r="C35" i="64"/>
  <c r="B35" i="64"/>
  <c r="C34" i="64"/>
  <c r="B34" i="64"/>
  <c r="C33" i="64"/>
  <c r="B33" i="64"/>
  <c r="C32" i="64"/>
  <c r="B32" i="64"/>
  <c r="C31" i="64"/>
  <c r="B31" i="64"/>
  <c r="C30" i="64"/>
  <c r="B30" i="64"/>
  <c r="C29" i="64"/>
  <c r="B29" i="64"/>
  <c r="C26" i="64"/>
  <c r="B26" i="64"/>
  <c r="C25" i="64"/>
  <c r="B25" i="64"/>
  <c r="C24" i="64"/>
  <c r="B24" i="64"/>
  <c r="C23" i="64"/>
  <c r="B23" i="64"/>
  <c r="C22" i="64"/>
  <c r="B22" i="64"/>
  <c r="C21" i="64"/>
  <c r="B21" i="64"/>
  <c r="C20" i="64"/>
  <c r="B20" i="64"/>
  <c r="X17" i="64"/>
  <c r="W17" i="64"/>
  <c r="V17" i="64"/>
  <c r="X16" i="64"/>
  <c r="W16" i="64"/>
  <c r="V16" i="64"/>
  <c r="X15" i="64"/>
  <c r="W15" i="64"/>
  <c r="V15" i="64"/>
  <c r="X14" i="64"/>
  <c r="W14" i="64"/>
  <c r="V14" i="64"/>
  <c r="X13" i="64"/>
  <c r="W13" i="64"/>
  <c r="V13" i="64"/>
  <c r="X12" i="64"/>
  <c r="W12" i="64"/>
  <c r="V12" i="64"/>
  <c r="X11" i="64"/>
  <c r="W11" i="64"/>
  <c r="V11" i="64"/>
  <c r="T17" i="64"/>
  <c r="S17" i="64"/>
  <c r="R17" i="64"/>
  <c r="T16" i="64"/>
  <c r="S16" i="64"/>
  <c r="R16" i="64"/>
  <c r="T15" i="64"/>
  <c r="S15" i="64"/>
  <c r="R15" i="64"/>
  <c r="T14" i="64"/>
  <c r="S14" i="64"/>
  <c r="R14" i="64"/>
  <c r="T13" i="64"/>
  <c r="S13" i="64"/>
  <c r="R13" i="64"/>
  <c r="T12" i="64"/>
  <c r="S12" i="64"/>
  <c r="R12" i="64"/>
  <c r="T11" i="64"/>
  <c r="S11" i="64"/>
  <c r="R11" i="64"/>
  <c r="P17" i="64"/>
  <c r="O17" i="64"/>
  <c r="N17" i="64"/>
  <c r="P16" i="64"/>
  <c r="O16" i="64"/>
  <c r="N16" i="64"/>
  <c r="P15" i="64"/>
  <c r="O15" i="64"/>
  <c r="N15" i="64"/>
  <c r="P14" i="64"/>
  <c r="O14" i="64"/>
  <c r="N14" i="64"/>
  <c r="P13" i="64"/>
  <c r="O13" i="64"/>
  <c r="N13" i="64"/>
  <c r="P12" i="64"/>
  <c r="O12" i="64"/>
  <c r="N12" i="64"/>
  <c r="N11" i="64"/>
  <c r="L17" i="64"/>
  <c r="K17" i="64"/>
  <c r="J17" i="64"/>
  <c r="L16" i="64"/>
  <c r="K16" i="64"/>
  <c r="J16" i="64"/>
  <c r="L15" i="64"/>
  <c r="K15" i="64"/>
  <c r="J15" i="64"/>
  <c r="L14" i="64"/>
  <c r="K14" i="64"/>
  <c r="J14" i="64"/>
  <c r="L13" i="64"/>
  <c r="K13" i="64"/>
  <c r="J13" i="64"/>
  <c r="L12" i="64"/>
  <c r="K12" i="64"/>
  <c r="J12" i="64"/>
  <c r="L11" i="64"/>
  <c r="K11" i="64"/>
  <c r="J11" i="64"/>
  <c r="G11" i="64"/>
  <c r="H11" i="64"/>
  <c r="G12" i="64"/>
  <c r="H12" i="64"/>
  <c r="G13" i="64"/>
  <c r="H13" i="64"/>
  <c r="G14" i="64"/>
  <c r="H14" i="64"/>
  <c r="G15" i="64"/>
  <c r="H15" i="64"/>
  <c r="G16" i="64"/>
  <c r="H16" i="64"/>
  <c r="G17" i="64"/>
  <c r="H17" i="64"/>
  <c r="F12" i="64"/>
  <c r="F13" i="64"/>
  <c r="F14" i="64"/>
  <c r="F15" i="64"/>
  <c r="F16" i="64"/>
  <c r="F17" i="64"/>
  <c r="F11" i="64"/>
  <c r="X10" i="60"/>
  <c r="W10" i="60"/>
  <c r="V10" i="60"/>
  <c r="T10" i="60"/>
  <c r="S10" i="60"/>
  <c r="R10" i="60"/>
  <c r="P10" i="60"/>
  <c r="O10" i="60"/>
  <c r="N10" i="60"/>
  <c r="L10" i="60"/>
  <c r="K10" i="60"/>
  <c r="J10" i="60"/>
  <c r="H10" i="60"/>
  <c r="G10" i="60"/>
  <c r="F10" i="60"/>
  <c r="C28" i="62"/>
  <c r="B17" i="62"/>
  <c r="C35" i="62"/>
  <c r="B35" i="62"/>
  <c r="C34" i="62"/>
  <c r="B34" i="62"/>
  <c r="C33" i="62"/>
  <c r="B33" i="62"/>
  <c r="C32" i="62"/>
  <c r="B32" i="62"/>
  <c r="C31" i="62"/>
  <c r="C30" i="62"/>
  <c r="B30" i="62"/>
  <c r="C29" i="62"/>
  <c r="B29" i="62"/>
  <c r="B28" i="62"/>
  <c r="C27" i="62"/>
  <c r="B27" i="62"/>
  <c r="C26" i="62"/>
  <c r="B26" i="62"/>
  <c r="C25" i="62"/>
  <c r="B25" i="62"/>
  <c r="C24" i="62"/>
  <c r="B24" i="62"/>
  <c r="C23" i="62"/>
  <c r="B23" i="62"/>
  <c r="C22" i="62"/>
  <c r="B22" i="62"/>
  <c r="C21" i="62"/>
  <c r="B21" i="62"/>
  <c r="C20" i="62"/>
  <c r="B20" i="62"/>
  <c r="C19" i="62"/>
  <c r="B19" i="62"/>
  <c r="C18" i="62"/>
  <c r="B18" i="62"/>
  <c r="C17" i="62"/>
  <c r="C16" i="62"/>
  <c r="B16" i="62"/>
  <c r="C15" i="62"/>
  <c r="B15" i="62"/>
  <c r="B14" i="62"/>
  <c r="C13" i="62"/>
  <c r="B13" i="62"/>
  <c r="C12" i="60"/>
  <c r="B12" i="60"/>
  <c r="D24" i="64" l="1"/>
  <c r="C10" i="60"/>
  <c r="D14" i="65"/>
  <c r="C12" i="67"/>
  <c r="D18" i="65"/>
  <c r="C15" i="67"/>
  <c r="D15" i="67" s="1"/>
  <c r="D13" i="65"/>
  <c r="D13" i="62"/>
  <c r="D16" i="65"/>
  <c r="B10" i="60"/>
  <c r="D15" i="65"/>
  <c r="D17" i="65"/>
  <c r="G10" i="67"/>
  <c r="D23" i="64"/>
  <c r="F10" i="67"/>
  <c r="J10" i="67"/>
  <c r="C16" i="67"/>
  <c r="D16" i="67" s="1"/>
  <c r="N10" i="67"/>
  <c r="R10" i="67"/>
  <c r="V10" i="67"/>
  <c r="H10" i="67"/>
  <c r="K10" i="67"/>
  <c r="O10" i="67"/>
  <c r="S10" i="67"/>
  <c r="W10" i="67"/>
  <c r="L10" i="67"/>
  <c r="P10" i="67"/>
  <c r="T10" i="67"/>
  <c r="X10" i="67"/>
  <c r="D19" i="68"/>
  <c r="X10" i="64"/>
  <c r="B14" i="67"/>
  <c r="C11" i="67"/>
  <c r="C18" i="68"/>
  <c r="D20" i="68"/>
  <c r="B18" i="68"/>
  <c r="L8" i="68"/>
  <c r="Z8" i="68"/>
  <c r="D14" i="68"/>
  <c r="D15" i="68"/>
  <c r="R8" i="68"/>
  <c r="F8" i="68"/>
  <c r="S8" i="68"/>
  <c r="K8" i="68"/>
  <c r="C13" i="68"/>
  <c r="C10" i="68"/>
  <c r="T8" i="68"/>
  <c r="W8" i="68"/>
  <c r="B9" i="68"/>
  <c r="B10" i="68"/>
  <c r="C11" i="68"/>
  <c r="C9" i="68"/>
  <c r="B11" i="68"/>
  <c r="J8" i="68"/>
  <c r="V8" i="68"/>
  <c r="N8" i="68"/>
  <c r="G8" i="68"/>
  <c r="O8" i="68"/>
  <c r="AA8" i="68"/>
  <c r="H8" i="68"/>
  <c r="P8" i="68"/>
  <c r="AB8" i="68"/>
  <c r="X8" i="68"/>
  <c r="C18" i="67"/>
  <c r="D18" i="67" s="1"/>
  <c r="C13" i="67"/>
  <c r="D13" i="67" s="1"/>
  <c r="C14" i="67"/>
  <c r="B11" i="67"/>
  <c r="B12" i="67"/>
  <c r="D17" i="67"/>
  <c r="C12" i="65"/>
  <c r="D12" i="65" s="1"/>
  <c r="B10" i="65"/>
  <c r="V10" i="64"/>
  <c r="D31" i="64"/>
  <c r="D35" i="64"/>
  <c r="W10" i="64"/>
  <c r="C16" i="64"/>
  <c r="T10" i="64"/>
  <c r="D21" i="64"/>
  <c r="S10" i="64"/>
  <c r="R10" i="64"/>
  <c r="B12" i="64"/>
  <c r="C17" i="64"/>
  <c r="O11" i="64"/>
  <c r="C11" i="64" s="1"/>
  <c r="P28" i="64"/>
  <c r="C28" i="64"/>
  <c r="C15" i="64"/>
  <c r="D32" i="64"/>
  <c r="C13" i="64"/>
  <c r="N10" i="64"/>
  <c r="C14" i="64"/>
  <c r="D26" i="64"/>
  <c r="P10" i="64"/>
  <c r="B17" i="64"/>
  <c r="C19" i="64"/>
  <c r="C12" i="64"/>
  <c r="D30" i="64"/>
  <c r="D34" i="64"/>
  <c r="D22" i="64"/>
  <c r="B16" i="64"/>
  <c r="L10" i="64"/>
  <c r="K10" i="64"/>
  <c r="D20" i="64"/>
  <c r="B14" i="64"/>
  <c r="B13" i="64"/>
  <c r="J10" i="64"/>
  <c r="D25" i="64"/>
  <c r="H10" i="64"/>
  <c r="D33" i="64"/>
  <c r="F10" i="64"/>
  <c r="B15" i="64"/>
  <c r="B28" i="64"/>
  <c r="D29" i="64"/>
  <c r="B19" i="64"/>
  <c r="B11" i="64"/>
  <c r="G10" i="64"/>
  <c r="D23" i="62"/>
  <c r="D27" i="62"/>
  <c r="D24" i="62"/>
  <c r="D35" i="62"/>
  <c r="D19" i="62"/>
  <c r="D32" i="62"/>
  <c r="D17" i="62"/>
  <c r="D21" i="62"/>
  <c r="D25" i="62"/>
  <c r="D18" i="62"/>
  <c r="C12" i="62"/>
  <c r="D20" i="62"/>
  <c r="B31" i="62"/>
  <c r="D31" i="62" s="1"/>
  <c r="C14" i="62"/>
  <c r="D14" i="62" s="1"/>
  <c r="D22" i="62"/>
  <c r="D34" i="62"/>
  <c r="D12" i="60"/>
  <c r="D16" i="62"/>
  <c r="D28" i="62"/>
  <c r="D29" i="62"/>
  <c r="D26" i="62"/>
  <c r="D33" i="62"/>
  <c r="D30" i="62"/>
  <c r="D15" i="62"/>
  <c r="X19" i="59"/>
  <c r="W19" i="59"/>
  <c r="V19" i="59"/>
  <c r="T19" i="59"/>
  <c r="S19" i="59"/>
  <c r="R19" i="59"/>
  <c r="P19" i="59"/>
  <c r="O19" i="59"/>
  <c r="N19" i="59"/>
  <c r="L19" i="59"/>
  <c r="K19" i="59"/>
  <c r="J19" i="59"/>
  <c r="H19" i="59"/>
  <c r="G19" i="59"/>
  <c r="F19" i="59"/>
  <c r="D19" i="59"/>
  <c r="C19" i="59"/>
  <c r="B19" i="59"/>
  <c r="G12" i="59"/>
  <c r="H12" i="59"/>
  <c r="I12" i="59"/>
  <c r="J12" i="59"/>
  <c r="K12" i="59"/>
  <c r="L12" i="59"/>
  <c r="M12" i="59"/>
  <c r="N12" i="59"/>
  <c r="O12" i="59"/>
  <c r="P12" i="59"/>
  <c r="Q12" i="59"/>
  <c r="R12" i="59"/>
  <c r="S12" i="59"/>
  <c r="T12" i="59"/>
  <c r="U12" i="59"/>
  <c r="V12" i="59"/>
  <c r="W12" i="59"/>
  <c r="X12" i="59"/>
  <c r="F12" i="59"/>
  <c r="X14" i="59"/>
  <c r="W14" i="59"/>
  <c r="V14" i="59"/>
  <c r="T14" i="59"/>
  <c r="S14" i="59"/>
  <c r="R14" i="59"/>
  <c r="P14" i="59"/>
  <c r="O14" i="59"/>
  <c r="N14" i="59"/>
  <c r="L14" i="59"/>
  <c r="K14" i="59"/>
  <c r="J14" i="59"/>
  <c r="H14" i="59"/>
  <c r="G14" i="59"/>
  <c r="F14" i="59"/>
  <c r="C14" i="59"/>
  <c r="D14" i="59"/>
  <c r="B14" i="59"/>
  <c r="X11" i="59"/>
  <c r="W11" i="59"/>
  <c r="V11" i="59"/>
  <c r="X10" i="59"/>
  <c r="W10" i="59"/>
  <c r="V10" i="59"/>
  <c r="U11" i="59"/>
  <c r="T11" i="59"/>
  <c r="S11" i="59"/>
  <c r="R11" i="59"/>
  <c r="U10" i="59"/>
  <c r="T10" i="59"/>
  <c r="S10" i="59"/>
  <c r="R10" i="59"/>
  <c r="Q11" i="59"/>
  <c r="P11" i="59"/>
  <c r="O11" i="59"/>
  <c r="N11" i="59"/>
  <c r="Q10" i="59"/>
  <c r="P10" i="59"/>
  <c r="O10" i="59"/>
  <c r="N10" i="59"/>
  <c r="M11" i="59"/>
  <c r="L11" i="59"/>
  <c r="K11" i="59"/>
  <c r="J11" i="59"/>
  <c r="M10" i="59"/>
  <c r="L10" i="59"/>
  <c r="K10" i="59"/>
  <c r="J10" i="59"/>
  <c r="G10" i="59"/>
  <c r="H10" i="59"/>
  <c r="I10" i="59"/>
  <c r="G11" i="59"/>
  <c r="H11" i="59"/>
  <c r="I11" i="59"/>
  <c r="F11" i="59"/>
  <c r="F10" i="59"/>
  <c r="D12" i="67" l="1"/>
  <c r="R9" i="59"/>
  <c r="D14" i="67"/>
  <c r="P9" i="59"/>
  <c r="D10" i="60"/>
  <c r="X9" i="59"/>
  <c r="C10" i="65"/>
  <c r="B10" i="67"/>
  <c r="D18" i="68"/>
  <c r="C10" i="67"/>
  <c r="D11" i="67"/>
  <c r="D13" i="68"/>
  <c r="D10" i="68"/>
  <c r="D11" i="68"/>
  <c r="C8" i="68"/>
  <c r="D9" i="68"/>
  <c r="B8" i="68"/>
  <c r="D11" i="65"/>
  <c r="D10" i="65" s="1"/>
  <c r="D16" i="64"/>
  <c r="D19" i="64"/>
  <c r="D12" i="64"/>
  <c r="D17" i="64"/>
  <c r="D15" i="64"/>
  <c r="D14" i="64"/>
  <c r="O10" i="64"/>
  <c r="D13" i="64"/>
  <c r="C10" i="64"/>
  <c r="D28" i="64"/>
  <c r="B10" i="64"/>
  <c r="D11" i="64"/>
  <c r="C10" i="62"/>
  <c r="B12" i="62"/>
  <c r="B10" i="62" s="1"/>
  <c r="V9" i="59"/>
  <c r="T9" i="59"/>
  <c r="N9" i="59"/>
  <c r="K9" i="59"/>
  <c r="W9" i="59"/>
  <c r="S9" i="59"/>
  <c r="C10" i="59"/>
  <c r="G9" i="59"/>
  <c r="O9" i="59"/>
  <c r="H9" i="59"/>
  <c r="C12" i="59"/>
  <c r="L9" i="59"/>
  <c r="B10" i="59"/>
  <c r="J9" i="59"/>
  <c r="B12" i="59"/>
  <c r="B11" i="59"/>
  <c r="C11" i="59"/>
  <c r="F9" i="59"/>
  <c r="D10" i="67" l="1"/>
  <c r="D8" i="68"/>
  <c r="D10" i="64"/>
  <c r="D12" i="62"/>
  <c r="D10" i="62" s="1"/>
  <c r="D12" i="59"/>
  <c r="D10" i="59"/>
  <c r="C9" i="59"/>
  <c r="B9" i="59"/>
  <c r="D11" i="59"/>
  <c r="E23" i="57"/>
  <c r="B23" i="57" s="1"/>
  <c r="E22" i="57"/>
  <c r="B22" i="57" s="1"/>
  <c r="E21" i="57"/>
  <c r="B21" i="57" s="1"/>
  <c r="E20" i="57"/>
  <c r="B20" i="57" s="1"/>
  <c r="E19" i="57"/>
  <c r="B19" i="57" s="1"/>
  <c r="E18" i="57"/>
  <c r="B18" i="57" s="1"/>
  <c r="E17" i="57"/>
  <c r="B17" i="57" s="1"/>
  <c r="E16" i="57"/>
  <c r="B16" i="57" s="1"/>
  <c r="E15" i="57"/>
  <c r="B15" i="57" s="1"/>
  <c r="E14" i="57"/>
  <c r="B14" i="57" s="1"/>
  <c r="E13" i="57"/>
  <c r="B13" i="57" s="1"/>
  <c r="E12" i="57"/>
  <c r="B12" i="57" s="1"/>
  <c r="E11" i="57"/>
  <c r="B11" i="57" s="1"/>
  <c r="I9" i="57"/>
  <c r="H9" i="57"/>
  <c r="G9" i="57"/>
  <c r="F9" i="57"/>
  <c r="D9" i="57"/>
  <c r="C9" i="57"/>
  <c r="E34" i="56"/>
  <c r="B34" i="56" s="1"/>
  <c r="E33" i="56"/>
  <c r="B33" i="56" s="1"/>
  <c r="E32" i="56"/>
  <c r="B32" i="56" s="1"/>
  <c r="E31" i="56"/>
  <c r="B31" i="56" s="1"/>
  <c r="E30" i="56"/>
  <c r="B30" i="56" s="1"/>
  <c r="E29" i="56"/>
  <c r="B29" i="56" s="1"/>
  <c r="E28" i="56"/>
  <c r="B28" i="56" s="1"/>
  <c r="E27" i="56"/>
  <c r="B27" i="56" s="1"/>
  <c r="E26" i="56"/>
  <c r="B26" i="56" s="1"/>
  <c r="E25" i="56"/>
  <c r="B25" i="56" s="1"/>
  <c r="E23" i="56"/>
  <c r="B23" i="56" s="1"/>
  <c r="E22" i="56"/>
  <c r="B22" i="56" s="1"/>
  <c r="E21" i="56"/>
  <c r="B21" i="56" s="1"/>
  <c r="E20" i="56"/>
  <c r="B20" i="56" s="1"/>
  <c r="E19" i="56"/>
  <c r="B19" i="56" s="1"/>
  <c r="E18" i="56"/>
  <c r="B18" i="56" s="1"/>
  <c r="E17" i="56"/>
  <c r="B17" i="56" s="1"/>
  <c r="E16" i="56"/>
  <c r="B16" i="56" s="1"/>
  <c r="E15" i="56"/>
  <c r="B15" i="56" s="1"/>
  <c r="E14" i="56"/>
  <c r="B14" i="56" s="1"/>
  <c r="E13" i="56"/>
  <c r="B13" i="56" s="1"/>
  <c r="E12" i="56"/>
  <c r="B12" i="56" s="1"/>
  <c r="E11" i="56"/>
  <c r="B11" i="56" s="1"/>
  <c r="I9" i="56"/>
  <c r="H9" i="56"/>
  <c r="G9" i="56"/>
  <c r="F9" i="56"/>
  <c r="D9" i="56"/>
  <c r="C9" i="56"/>
  <c r="F37" i="55"/>
  <c r="B37" i="55" s="1"/>
  <c r="F36" i="55"/>
  <c r="B36" i="55" s="1"/>
  <c r="F35" i="55"/>
  <c r="B35" i="55" s="1"/>
  <c r="F34" i="55"/>
  <c r="B34" i="55" s="1"/>
  <c r="F33" i="55"/>
  <c r="B33" i="55" s="1"/>
  <c r="F32" i="55"/>
  <c r="B32" i="55" s="1"/>
  <c r="F31" i="55"/>
  <c r="B31" i="55" s="1"/>
  <c r="F30" i="55"/>
  <c r="B30" i="55" s="1"/>
  <c r="F29" i="55"/>
  <c r="B29" i="55" s="1"/>
  <c r="F28" i="55"/>
  <c r="B28" i="55" s="1"/>
  <c r="F27" i="55"/>
  <c r="B27" i="55" s="1"/>
  <c r="F26" i="55"/>
  <c r="B26" i="55" s="1"/>
  <c r="F25" i="55"/>
  <c r="B25" i="55" s="1"/>
  <c r="B24" i="55"/>
  <c r="F23" i="55"/>
  <c r="B23" i="55" s="1"/>
  <c r="F22" i="55"/>
  <c r="B22" i="55" s="1"/>
  <c r="F21" i="55"/>
  <c r="B21" i="55" s="1"/>
  <c r="F20" i="55"/>
  <c r="B20" i="55" s="1"/>
  <c r="F19" i="55"/>
  <c r="B19" i="55" s="1"/>
  <c r="F18" i="55"/>
  <c r="B18" i="55" s="1"/>
  <c r="F17" i="55"/>
  <c r="B17" i="55" s="1"/>
  <c r="F16" i="55"/>
  <c r="B16" i="55" s="1"/>
  <c r="F15" i="55"/>
  <c r="B15" i="55" s="1"/>
  <c r="F14" i="55"/>
  <c r="B14" i="55" s="1"/>
  <c r="F13" i="55"/>
  <c r="B13" i="55" s="1"/>
  <c r="F12" i="55"/>
  <c r="B12" i="55" s="1"/>
  <c r="F11" i="55"/>
  <c r="B11" i="55" s="1"/>
  <c r="K9" i="55"/>
  <c r="J9" i="55"/>
  <c r="I9" i="55"/>
  <c r="H9" i="55"/>
  <c r="G9" i="55"/>
  <c r="E9" i="55"/>
  <c r="D9" i="55"/>
  <c r="C9" i="55"/>
  <c r="F37" i="54"/>
  <c r="B37" i="54" s="1"/>
  <c r="F36" i="54"/>
  <c r="B36" i="54" s="1"/>
  <c r="F35" i="54"/>
  <c r="B35" i="54" s="1"/>
  <c r="F34" i="54"/>
  <c r="B34" i="54" s="1"/>
  <c r="F33" i="54"/>
  <c r="B33" i="54" s="1"/>
  <c r="F32" i="54"/>
  <c r="B32" i="54" s="1"/>
  <c r="F31" i="54"/>
  <c r="B31" i="54" s="1"/>
  <c r="F30" i="54"/>
  <c r="B30" i="54" s="1"/>
  <c r="F29" i="54"/>
  <c r="B29" i="54" s="1"/>
  <c r="F28" i="54"/>
  <c r="B28" i="54" s="1"/>
  <c r="F27" i="54"/>
  <c r="B27" i="54" s="1"/>
  <c r="F26" i="54"/>
  <c r="B26" i="54" s="1"/>
  <c r="F25" i="54"/>
  <c r="B25" i="54" s="1"/>
  <c r="B24" i="54"/>
  <c r="F23" i="54"/>
  <c r="B23" i="54" s="1"/>
  <c r="F22" i="54"/>
  <c r="B22" i="54" s="1"/>
  <c r="F21" i="54"/>
  <c r="B21" i="54" s="1"/>
  <c r="F20" i="54"/>
  <c r="B20" i="54" s="1"/>
  <c r="F19" i="54"/>
  <c r="B19" i="54" s="1"/>
  <c r="F18" i="54"/>
  <c r="B18" i="54" s="1"/>
  <c r="F17" i="54"/>
  <c r="B17" i="54" s="1"/>
  <c r="F16" i="54"/>
  <c r="B16" i="54" s="1"/>
  <c r="F15" i="54"/>
  <c r="B15" i="54" s="1"/>
  <c r="F14" i="54"/>
  <c r="B14" i="54" s="1"/>
  <c r="F13" i="54"/>
  <c r="B13" i="54" s="1"/>
  <c r="F12" i="54"/>
  <c r="B12" i="54" s="1"/>
  <c r="F11" i="54"/>
  <c r="K9" i="54"/>
  <c r="J9" i="54"/>
  <c r="I9" i="54"/>
  <c r="H9" i="54"/>
  <c r="G9" i="54"/>
  <c r="E9" i="54"/>
  <c r="D9" i="54"/>
  <c r="C9" i="54"/>
  <c r="D9" i="59" l="1"/>
  <c r="F9" i="55"/>
  <c r="B9" i="55" s="1"/>
  <c r="F9" i="54"/>
  <c r="B9" i="54" s="1"/>
  <c r="E9" i="57"/>
  <c r="B9" i="57" s="1"/>
  <c r="E9" i="56"/>
  <c r="B9" i="56" s="1"/>
  <c r="B11" i="54"/>
  <c r="P41" i="53"/>
  <c r="O41" i="53"/>
  <c r="N41" i="53"/>
  <c r="G41" i="53"/>
  <c r="H41" i="53"/>
  <c r="F41" i="53"/>
  <c r="C34" i="53"/>
  <c r="J24" i="53"/>
  <c r="G24" i="53"/>
  <c r="G23" i="53" s="1"/>
  <c r="F14" i="53"/>
  <c r="H24" i="53" l="1"/>
  <c r="H23" i="53" s="1"/>
  <c r="F24" i="53"/>
  <c r="F23" i="53" s="1"/>
  <c r="P24" i="53"/>
  <c r="P23" i="53" s="1"/>
  <c r="J23" i="53"/>
  <c r="N24" i="53"/>
  <c r="N23" i="53" s="1"/>
  <c r="K24" i="53"/>
  <c r="K23" i="53" s="1"/>
  <c r="L24" i="53"/>
  <c r="L23" i="53" s="1"/>
  <c r="O24" i="53"/>
  <c r="O23" i="53" s="1"/>
  <c r="K36" i="48"/>
  <c r="P14" i="53" l="1"/>
  <c r="O14" i="53"/>
  <c r="N14" i="53"/>
  <c r="L14" i="53"/>
  <c r="K14" i="53"/>
  <c r="J14" i="53"/>
  <c r="G14" i="53"/>
  <c r="H14" i="53"/>
  <c r="D44" i="53"/>
  <c r="C44" i="53"/>
  <c r="D43" i="53"/>
  <c r="C43" i="53"/>
  <c r="D42" i="53"/>
  <c r="C42" i="53"/>
  <c r="D41" i="53"/>
  <c r="C41" i="53"/>
  <c r="B41" i="53" s="1"/>
  <c r="C33" i="53"/>
  <c r="D33" i="53"/>
  <c r="D34" i="53"/>
  <c r="C35" i="53"/>
  <c r="D35" i="53"/>
  <c r="C36" i="53"/>
  <c r="D36" i="53"/>
  <c r="C37" i="53"/>
  <c r="D37" i="53"/>
  <c r="C38" i="53"/>
  <c r="D38" i="53"/>
  <c r="D39" i="53"/>
  <c r="C39" i="53"/>
  <c r="B38" i="53" l="1"/>
  <c r="B36" i="53"/>
  <c r="B39" i="53"/>
  <c r="B35" i="53"/>
  <c r="B42" i="53"/>
  <c r="B44" i="53"/>
  <c r="B43" i="53"/>
  <c r="B34" i="53"/>
  <c r="B37" i="53"/>
  <c r="B33" i="53"/>
  <c r="D14" i="53"/>
  <c r="C14" i="53"/>
  <c r="D32" i="53"/>
  <c r="C32" i="53"/>
  <c r="D24" i="53"/>
  <c r="C24" i="53"/>
  <c r="D23" i="53"/>
  <c r="C23" i="53"/>
  <c r="D21" i="53"/>
  <c r="C21" i="53"/>
  <c r="D20" i="53"/>
  <c r="C20" i="53"/>
  <c r="D19" i="53"/>
  <c r="C19" i="53"/>
  <c r="D18" i="53"/>
  <c r="C18" i="53"/>
  <c r="D17" i="53"/>
  <c r="C17" i="53"/>
  <c r="B14" i="53" l="1"/>
  <c r="B32" i="53"/>
  <c r="B19" i="53"/>
  <c r="B24" i="53"/>
  <c r="B23" i="53"/>
  <c r="B20" i="53"/>
  <c r="B18" i="53"/>
  <c r="B17" i="53"/>
  <c r="B21" i="53"/>
  <c r="P10" i="53"/>
  <c r="P8" i="53" s="1"/>
  <c r="O10" i="53"/>
  <c r="O8" i="53" s="1"/>
  <c r="N10" i="53"/>
  <c r="L10" i="53"/>
  <c r="L8" i="53" s="1"/>
  <c r="K10" i="53"/>
  <c r="K8" i="53" s="1"/>
  <c r="J10" i="53"/>
  <c r="G10" i="53"/>
  <c r="G8" i="53" s="1"/>
  <c r="H10" i="53"/>
  <c r="H8" i="53" s="1"/>
  <c r="F10" i="53"/>
  <c r="N8" i="53" l="1"/>
  <c r="F8" i="53"/>
  <c r="D8" i="53"/>
  <c r="C8" i="53"/>
  <c r="J8" i="53"/>
  <c r="M41" i="53"/>
  <c r="D12" i="53"/>
  <c r="C12" i="53"/>
  <c r="B8" i="53" l="1"/>
  <c r="M24" i="53"/>
  <c r="M23" i="53" s="1"/>
  <c r="B12" i="53"/>
  <c r="C10" i="53"/>
  <c r="D10" i="53"/>
  <c r="K12" i="52"/>
  <c r="K13" i="52"/>
  <c r="K11" i="52"/>
  <c r="K16" i="52"/>
  <c r="K15" i="52" s="1"/>
  <c r="K18" i="51"/>
  <c r="K17" i="51"/>
  <c r="K25" i="51"/>
  <c r="K21" i="51"/>
  <c r="K15" i="51"/>
  <c r="K14" i="51"/>
  <c r="K13" i="51"/>
  <c r="K37" i="50"/>
  <c r="K36" i="50" s="1"/>
  <c r="K32" i="50"/>
  <c r="K28" i="50"/>
  <c r="K11" i="50"/>
  <c r="K25" i="49"/>
  <c r="K19" i="49"/>
  <c r="K20" i="49"/>
  <c r="K21" i="49"/>
  <c r="K11" i="49"/>
  <c r="K36" i="49"/>
  <c r="K32" i="49"/>
  <c r="K28" i="49"/>
  <c r="K24" i="49"/>
  <c r="K23" i="49"/>
  <c r="K20" i="51" l="1"/>
  <c r="K18" i="50"/>
  <c r="B10" i="53"/>
  <c r="K16" i="51"/>
  <c r="K22" i="50"/>
  <c r="K10" i="52"/>
  <c r="K9" i="52" s="1"/>
  <c r="K27" i="50"/>
  <c r="K12" i="51"/>
  <c r="K18" i="49"/>
  <c r="K27" i="49"/>
  <c r="K22" i="49"/>
  <c r="K52" i="48"/>
  <c r="K48" i="48"/>
  <c r="K39" i="48"/>
  <c r="K35" i="48"/>
  <c r="K34" i="48"/>
  <c r="K32" i="48"/>
  <c r="K31" i="48"/>
  <c r="K30" i="48"/>
  <c r="K23" i="48"/>
  <c r="K19" i="48"/>
  <c r="K11" i="48"/>
  <c r="K17" i="50" l="1"/>
  <c r="K9" i="50" s="1"/>
  <c r="K47" i="48"/>
  <c r="K33" i="48"/>
  <c r="K18" i="48"/>
  <c r="K38" i="48"/>
  <c r="K11" i="51"/>
  <c r="K9" i="51" s="1"/>
  <c r="K17" i="49"/>
  <c r="K9" i="49" s="1"/>
  <c r="K29" i="48"/>
  <c r="K53" i="47"/>
  <c r="K49" i="47"/>
  <c r="K43" i="47"/>
  <c r="K39" i="47"/>
  <c r="K23" i="47"/>
  <c r="K19" i="47"/>
  <c r="K11" i="47"/>
  <c r="K53" i="46"/>
  <c r="K49" i="46"/>
  <c r="K43" i="46"/>
  <c r="K39" i="46"/>
  <c r="K36" i="46"/>
  <c r="K35" i="46"/>
  <c r="K34" i="46"/>
  <c r="K32" i="46"/>
  <c r="K31" i="46"/>
  <c r="K30" i="46"/>
  <c r="K23" i="46"/>
  <c r="K19" i="46"/>
  <c r="K11" i="46"/>
  <c r="K28" i="48" l="1"/>
  <c r="K9" i="48" s="1"/>
  <c r="K18" i="46"/>
  <c r="K38" i="46"/>
  <c r="K33" i="46"/>
  <c r="K18" i="47"/>
  <c r="K29" i="46"/>
  <c r="K48" i="46"/>
  <c r="K38" i="47"/>
  <c r="K29" i="47"/>
  <c r="K33" i="47"/>
  <c r="K48" i="47"/>
  <c r="K28" i="46" l="1"/>
  <c r="K9" i="46" s="1"/>
  <c r="K28" i="47"/>
  <c r="K9" i="47" s="1"/>
  <c r="J9" i="45"/>
  <c r="I9" i="45"/>
  <c r="G9" i="45"/>
  <c r="F9" i="45"/>
  <c r="D9" i="45"/>
  <c r="C9" i="45"/>
  <c r="J9" i="44"/>
  <c r="I9" i="44"/>
  <c r="H9" i="44"/>
  <c r="G9" i="44"/>
  <c r="F9" i="44"/>
  <c r="D9" i="44"/>
  <c r="C9" i="44"/>
  <c r="K9" i="43"/>
  <c r="J9" i="43"/>
  <c r="I9" i="43"/>
  <c r="H9" i="43"/>
  <c r="G9" i="43"/>
  <c r="E9" i="43"/>
  <c r="D9" i="43"/>
  <c r="C9" i="43"/>
  <c r="G9" i="42"/>
  <c r="H9" i="42"/>
  <c r="I9" i="42"/>
  <c r="J9" i="42"/>
  <c r="K9" i="42"/>
  <c r="D9" i="42"/>
  <c r="E9" i="42"/>
  <c r="C9" i="42"/>
  <c r="E25" i="45" l="1"/>
  <c r="B25" i="45" s="1"/>
  <c r="E23" i="45"/>
  <c r="B23" i="45" s="1"/>
  <c r="E22" i="45"/>
  <c r="B22" i="45" s="1"/>
  <c r="E21" i="45"/>
  <c r="B21" i="45" s="1"/>
  <c r="E20" i="45"/>
  <c r="B20" i="45" s="1"/>
  <c r="E19" i="45"/>
  <c r="B19" i="45" s="1"/>
  <c r="E18" i="45"/>
  <c r="B18" i="45" s="1"/>
  <c r="E17" i="45"/>
  <c r="B17" i="45" s="1"/>
  <c r="E16" i="45"/>
  <c r="B16" i="45" s="1"/>
  <c r="E15" i="45"/>
  <c r="B15" i="45" s="1"/>
  <c r="E14" i="45"/>
  <c r="B14" i="45" s="1"/>
  <c r="E13" i="45"/>
  <c r="B13" i="45" s="1"/>
  <c r="E12" i="45"/>
  <c r="B12" i="45" s="1"/>
  <c r="E11" i="45"/>
  <c r="B11" i="45" s="1"/>
  <c r="E34" i="44"/>
  <c r="B34" i="44" s="1"/>
  <c r="E33" i="44"/>
  <c r="B33" i="44" s="1"/>
  <c r="E32" i="44"/>
  <c r="B32" i="44" s="1"/>
  <c r="E31" i="44"/>
  <c r="B31" i="44" s="1"/>
  <c r="E30" i="44"/>
  <c r="B30" i="44" s="1"/>
  <c r="E29" i="44"/>
  <c r="B29" i="44" s="1"/>
  <c r="E28" i="44"/>
  <c r="B28" i="44" s="1"/>
  <c r="E27" i="44"/>
  <c r="B27" i="44" s="1"/>
  <c r="E26" i="44"/>
  <c r="B26" i="44" s="1"/>
  <c r="E25" i="44"/>
  <c r="B25" i="44" s="1"/>
  <c r="E23" i="44"/>
  <c r="B23" i="44" s="1"/>
  <c r="E22" i="44"/>
  <c r="B22" i="44" s="1"/>
  <c r="E21" i="44"/>
  <c r="B21" i="44" s="1"/>
  <c r="E20" i="44"/>
  <c r="B20" i="44" s="1"/>
  <c r="E19" i="44"/>
  <c r="B19" i="44" s="1"/>
  <c r="E18" i="44"/>
  <c r="B18" i="44" s="1"/>
  <c r="E17" i="44"/>
  <c r="B17" i="44" s="1"/>
  <c r="E16" i="44"/>
  <c r="B16" i="44" s="1"/>
  <c r="E15" i="44"/>
  <c r="B15" i="44" s="1"/>
  <c r="E14" i="44"/>
  <c r="B14" i="44" s="1"/>
  <c r="E13" i="44"/>
  <c r="B13" i="44" s="1"/>
  <c r="E12" i="44"/>
  <c r="B12" i="44" s="1"/>
  <c r="E11" i="44"/>
  <c r="B11" i="44" s="1"/>
  <c r="F37" i="43"/>
  <c r="B37" i="43" s="1"/>
  <c r="F36" i="43"/>
  <c r="B36" i="43" s="1"/>
  <c r="F35" i="43"/>
  <c r="B35" i="43" s="1"/>
  <c r="F34" i="43"/>
  <c r="B34" i="43" s="1"/>
  <c r="F33" i="43"/>
  <c r="B33" i="43" s="1"/>
  <c r="F32" i="43"/>
  <c r="B32" i="43" s="1"/>
  <c r="F31" i="43"/>
  <c r="B31" i="43" s="1"/>
  <c r="F30" i="43"/>
  <c r="B30" i="43" s="1"/>
  <c r="F29" i="43"/>
  <c r="B29" i="43" s="1"/>
  <c r="F28" i="43"/>
  <c r="B28" i="43" s="1"/>
  <c r="F27" i="43"/>
  <c r="B27" i="43" s="1"/>
  <c r="F26" i="43"/>
  <c r="B26" i="43" s="1"/>
  <c r="F25" i="43"/>
  <c r="B25" i="43" s="1"/>
  <c r="B24" i="43"/>
  <c r="F23" i="43"/>
  <c r="B23" i="43" s="1"/>
  <c r="F22" i="43"/>
  <c r="B22" i="43" s="1"/>
  <c r="F21" i="43"/>
  <c r="B21" i="43" s="1"/>
  <c r="F20" i="43"/>
  <c r="B20" i="43" s="1"/>
  <c r="F19" i="43"/>
  <c r="B19" i="43" s="1"/>
  <c r="F18" i="43"/>
  <c r="B18" i="43" s="1"/>
  <c r="F17" i="43"/>
  <c r="B17" i="43" s="1"/>
  <c r="F16" i="43"/>
  <c r="B16" i="43" s="1"/>
  <c r="F15" i="43"/>
  <c r="B15" i="43" s="1"/>
  <c r="F14" i="43"/>
  <c r="B14" i="43" s="1"/>
  <c r="F13" i="43"/>
  <c r="B13" i="43" s="1"/>
  <c r="F12" i="43"/>
  <c r="B12" i="43" s="1"/>
  <c r="F11" i="43"/>
  <c r="B11" i="43" l="1"/>
  <c r="F9" i="43"/>
  <c r="B9" i="43" s="1"/>
  <c r="E9" i="45"/>
  <c r="B9" i="45" s="1"/>
  <c r="E9" i="44"/>
  <c r="B9" i="44" s="1"/>
  <c r="F12" i="42"/>
  <c r="B12" i="42" s="1"/>
  <c r="F13" i="42"/>
  <c r="B13" i="42" s="1"/>
  <c r="F14" i="42"/>
  <c r="B14" i="42" s="1"/>
  <c r="F15" i="42"/>
  <c r="B15" i="42" s="1"/>
  <c r="F16" i="42"/>
  <c r="B16" i="42" s="1"/>
  <c r="F17" i="42"/>
  <c r="B17" i="42" s="1"/>
  <c r="F18" i="42"/>
  <c r="B18" i="42" s="1"/>
  <c r="F19" i="42"/>
  <c r="B19" i="42" s="1"/>
  <c r="F20" i="42"/>
  <c r="B20" i="42" s="1"/>
  <c r="F21" i="42"/>
  <c r="B21" i="42" s="1"/>
  <c r="F22" i="42"/>
  <c r="B22" i="42" s="1"/>
  <c r="F23" i="42"/>
  <c r="B23" i="42" s="1"/>
  <c r="B24" i="42"/>
  <c r="F25" i="42"/>
  <c r="B25" i="42" s="1"/>
  <c r="F26" i="42"/>
  <c r="B26" i="42" s="1"/>
  <c r="F27" i="42"/>
  <c r="B27" i="42" s="1"/>
  <c r="F28" i="42"/>
  <c r="B28" i="42" s="1"/>
  <c r="F29" i="42"/>
  <c r="B29" i="42" s="1"/>
  <c r="F30" i="42"/>
  <c r="B30" i="42" s="1"/>
  <c r="F31" i="42"/>
  <c r="B31" i="42" s="1"/>
  <c r="F32" i="42"/>
  <c r="B32" i="42" s="1"/>
  <c r="F33" i="42"/>
  <c r="B33" i="42" s="1"/>
  <c r="F34" i="42"/>
  <c r="B34" i="42" s="1"/>
  <c r="F35" i="42"/>
  <c r="B35" i="42" s="1"/>
  <c r="F36" i="42"/>
  <c r="B36" i="42" s="1"/>
  <c r="F37" i="42"/>
  <c r="B37" i="42" s="1"/>
  <c r="F11" i="42"/>
  <c r="B11" i="42" s="1"/>
  <c r="F9" i="42" l="1"/>
  <c r="B9" i="42" s="1"/>
  <c r="X9" i="33" l="1"/>
  <c r="W9" i="33"/>
  <c r="V9" i="33"/>
  <c r="T9" i="33"/>
  <c r="S9" i="33"/>
  <c r="R9" i="33"/>
  <c r="P9" i="33"/>
  <c r="O9" i="33"/>
  <c r="N9" i="33"/>
  <c r="L9" i="33"/>
  <c r="K9" i="33"/>
  <c r="J9" i="33"/>
  <c r="H9" i="33"/>
  <c r="G9" i="33"/>
  <c r="F9" i="33"/>
  <c r="D9" i="33"/>
  <c r="C9" i="33"/>
  <c r="B9" i="33"/>
  <c r="P9" i="31" l="1"/>
  <c r="O9" i="31"/>
  <c r="N9" i="31"/>
  <c r="L9" i="31"/>
  <c r="K9" i="31"/>
  <c r="J9" i="31"/>
  <c r="G9" i="31"/>
  <c r="H9" i="31"/>
  <c r="F9" i="31"/>
  <c r="D18" i="32"/>
  <c r="D20" i="32"/>
  <c r="C20" i="32"/>
  <c r="C18" i="32"/>
  <c r="B20" i="32"/>
  <c r="B18" i="32"/>
  <c r="D9" i="31" l="1"/>
  <c r="C9" i="31"/>
  <c r="K36" i="22"/>
  <c r="K35" i="22"/>
  <c r="K34" i="22"/>
  <c r="K31" i="22"/>
  <c r="K32" i="22"/>
  <c r="K30" i="22"/>
  <c r="K53" i="22"/>
  <c r="K49" i="22"/>
  <c r="K43" i="22"/>
  <c r="K39" i="22"/>
  <c r="K23" i="22"/>
  <c r="K19" i="22"/>
  <c r="K11" i="22"/>
  <c r="I42" i="21"/>
  <c r="I29" i="21"/>
  <c r="I26" i="21"/>
  <c r="I15" i="21"/>
  <c r="I10" i="21"/>
  <c r="K42" i="21"/>
  <c r="H42" i="21"/>
  <c r="G42" i="21"/>
  <c r="F42" i="21"/>
  <c r="E42" i="21"/>
  <c r="D42" i="21"/>
  <c r="C42" i="21"/>
  <c r="B42" i="21"/>
  <c r="H33" i="21"/>
  <c r="C33" i="21"/>
  <c r="B33" i="21"/>
  <c r="H29" i="21"/>
  <c r="G29" i="21"/>
  <c r="F29" i="21"/>
  <c r="E29" i="21"/>
  <c r="D29" i="21"/>
  <c r="C29" i="21"/>
  <c r="B29" i="21"/>
  <c r="G27" i="21"/>
  <c r="G26" i="21" s="1"/>
  <c r="F27" i="21"/>
  <c r="F26" i="21" s="1"/>
  <c r="E27" i="21"/>
  <c r="E26" i="21" s="1"/>
  <c r="D27" i="21"/>
  <c r="D26" i="21" s="1"/>
  <c r="H26" i="21"/>
  <c r="C26" i="21"/>
  <c r="B26" i="21"/>
  <c r="K15" i="21"/>
  <c r="H15" i="21"/>
  <c r="G15" i="21"/>
  <c r="F15" i="21"/>
  <c r="E15" i="21"/>
  <c r="D15" i="21"/>
  <c r="C15" i="21"/>
  <c r="B15" i="21"/>
  <c r="K10" i="21"/>
  <c r="H10" i="21"/>
  <c r="G10" i="21"/>
  <c r="F10" i="21"/>
  <c r="E10" i="21"/>
  <c r="D10" i="21"/>
  <c r="C10" i="21"/>
  <c r="B10" i="21"/>
  <c r="B9" i="31" l="1"/>
  <c r="C25" i="21"/>
  <c r="B25" i="21"/>
  <c r="B24" i="21" s="1"/>
  <c r="B8" i="21" s="1"/>
  <c r="K38" i="22"/>
  <c r="H25" i="21"/>
  <c r="H24" i="21" s="1"/>
  <c r="H8" i="21" s="1"/>
  <c r="E25" i="21"/>
  <c r="E24" i="21" s="1"/>
  <c r="E8" i="21" s="1"/>
  <c r="F25" i="21"/>
  <c r="F24" i="21" s="1"/>
  <c r="F8" i="21" s="1"/>
  <c r="I25" i="21"/>
  <c r="I24" i="21" s="1"/>
  <c r="I8" i="21" s="1"/>
  <c r="K48" i="22"/>
  <c r="G25" i="21"/>
  <c r="D25" i="21"/>
  <c r="K33" i="22"/>
  <c r="K29" i="22"/>
  <c r="K18" i="22"/>
  <c r="K24" i="21"/>
  <c r="K8" i="21" s="1"/>
  <c r="G24" i="21" l="1"/>
  <c r="G8" i="21" s="1"/>
  <c r="D24" i="21"/>
  <c r="D8" i="21" s="1"/>
  <c r="C24" i="21"/>
  <c r="C8" i="21" s="1"/>
  <c r="K28" i="22"/>
  <c r="K9" i="22" s="1"/>
  <c r="B9" i="17"/>
  <c r="B10" i="17"/>
  <c r="B11" i="17"/>
  <c r="B12" i="17"/>
  <c r="B13" i="17"/>
  <c r="B14" i="17"/>
  <c r="B15" i="17"/>
  <c r="B16" i="17"/>
  <c r="B17" i="17"/>
  <c r="B18" i="17"/>
  <c r="B20" i="17"/>
  <c r="B8" i="17"/>
  <c r="F9" i="19"/>
  <c r="B9" i="19" s="1"/>
  <c r="F10" i="19"/>
  <c r="B10" i="19" s="1"/>
  <c r="F11" i="19"/>
  <c r="B11" i="19" s="1"/>
  <c r="F12" i="19"/>
  <c r="B12" i="19" s="1"/>
  <c r="F13" i="19"/>
  <c r="B13" i="19" s="1"/>
  <c r="F14" i="19"/>
  <c r="B14" i="19" s="1"/>
  <c r="F15" i="19"/>
  <c r="B15" i="19" s="1"/>
  <c r="F16" i="19"/>
  <c r="B16" i="19" s="1"/>
  <c r="F17" i="19"/>
  <c r="B17" i="19" s="1"/>
  <c r="F18" i="19"/>
  <c r="B18" i="19" s="1"/>
  <c r="B20" i="19"/>
  <c r="F8" i="19"/>
  <c r="B8" i="19" s="1"/>
  <c r="D21" i="16" l="1"/>
  <c r="C21" i="16"/>
  <c r="B21" i="16"/>
  <c r="B9" i="15"/>
  <c r="C9" i="15"/>
  <c r="D9" i="15"/>
  <c r="B10" i="15"/>
  <c r="C10" i="15"/>
  <c r="D10" i="15"/>
  <c r="B11" i="15"/>
  <c r="C11" i="15"/>
  <c r="D11" i="15"/>
  <c r="B12" i="15"/>
  <c r="C12" i="15"/>
  <c r="D12" i="15"/>
  <c r="B13" i="15"/>
  <c r="C13" i="15"/>
  <c r="D13" i="15"/>
  <c r="B14" i="15"/>
  <c r="C14" i="15"/>
  <c r="D14" i="15"/>
  <c r="B15" i="15"/>
  <c r="C15" i="15"/>
  <c r="D15" i="15"/>
  <c r="B16" i="15"/>
  <c r="C16" i="15"/>
  <c r="D16" i="15"/>
  <c r="B17" i="15"/>
  <c r="C17" i="15"/>
  <c r="D17" i="15"/>
  <c r="B18" i="15"/>
  <c r="C18" i="15"/>
  <c r="D18" i="15"/>
  <c r="B20" i="15"/>
  <c r="C20" i="15"/>
  <c r="D20" i="15"/>
  <c r="C8" i="15"/>
  <c r="D8" i="15"/>
  <c r="B8" i="15"/>
  <c r="T10" i="14" l="1"/>
  <c r="S10" i="14"/>
  <c r="R10" i="14"/>
  <c r="P10" i="14"/>
  <c r="O10" i="14"/>
  <c r="N10" i="14"/>
  <c r="L10" i="14"/>
  <c r="K10" i="14"/>
  <c r="J10" i="14"/>
  <c r="H10" i="14"/>
  <c r="G10" i="14"/>
  <c r="F10" i="14"/>
  <c r="B13" i="14"/>
  <c r="C13" i="14"/>
  <c r="D13" i="14"/>
  <c r="B14" i="14"/>
  <c r="C14" i="14"/>
  <c r="D14" i="14"/>
  <c r="B15" i="14"/>
  <c r="C15" i="14"/>
  <c r="D15" i="14"/>
  <c r="B16" i="14"/>
  <c r="C16" i="14"/>
  <c r="D16" i="14"/>
  <c r="B17" i="14"/>
  <c r="C17" i="14"/>
  <c r="D17" i="14"/>
  <c r="B18" i="14"/>
  <c r="C18" i="14"/>
  <c r="D18" i="14"/>
  <c r="B19" i="14"/>
  <c r="C19" i="14"/>
  <c r="D19" i="14"/>
  <c r="B20" i="14"/>
  <c r="C20" i="14"/>
  <c r="D20" i="14"/>
  <c r="B21" i="14"/>
  <c r="C21" i="14"/>
  <c r="D21" i="14"/>
  <c r="B22" i="14"/>
  <c r="C22" i="14"/>
  <c r="D22" i="14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B32" i="14"/>
  <c r="C32" i="14"/>
  <c r="D32" i="14"/>
  <c r="B33" i="14"/>
  <c r="C33" i="14"/>
  <c r="D33" i="14"/>
  <c r="D12" i="14"/>
  <c r="C12" i="14"/>
  <c r="B12" i="14"/>
  <c r="D14" i="13"/>
  <c r="D11" i="13" s="1"/>
  <c r="D9" i="13" s="1"/>
  <c r="C14" i="13"/>
  <c r="C11" i="13" s="1"/>
  <c r="C9" i="13" s="1"/>
  <c r="X9" i="12"/>
  <c r="W9" i="12"/>
  <c r="V9" i="12"/>
  <c r="T9" i="12"/>
  <c r="S9" i="12"/>
  <c r="R9" i="12"/>
  <c r="P9" i="12"/>
  <c r="O9" i="12"/>
  <c r="N9" i="12"/>
  <c r="L9" i="12"/>
  <c r="K9" i="12"/>
  <c r="J9" i="12"/>
  <c r="H9" i="12"/>
  <c r="G9" i="12"/>
  <c r="F9" i="12"/>
  <c r="D9" i="12"/>
  <c r="C9" i="12"/>
  <c r="B9" i="12"/>
  <c r="C10" i="14" l="1"/>
  <c r="D10" i="14"/>
  <c r="B10" i="14"/>
  <c r="B14" i="13"/>
  <c r="B11" i="13"/>
  <c r="B9" i="13" s="1"/>
  <c r="X11" i="11"/>
  <c r="T11" i="11"/>
  <c r="P11" i="11"/>
  <c r="L11" i="11"/>
  <c r="H11" i="11"/>
  <c r="X10" i="11"/>
  <c r="T10" i="11"/>
  <c r="P10" i="11"/>
  <c r="L10" i="11"/>
  <c r="H10" i="11"/>
  <c r="C10" i="11"/>
  <c r="B10" i="11"/>
  <c r="X9" i="11"/>
  <c r="T9" i="11"/>
  <c r="P9" i="11"/>
  <c r="L9" i="11"/>
  <c r="H9" i="11"/>
  <c r="C9" i="11"/>
  <c r="B9" i="11"/>
  <c r="X8" i="11"/>
  <c r="T8" i="11"/>
  <c r="P8" i="11"/>
  <c r="L8" i="11"/>
  <c r="H8" i="11"/>
  <c r="D9" i="11" l="1"/>
  <c r="D10" i="11"/>
  <c r="D21" i="6"/>
  <c r="C21" i="6"/>
  <c r="B21" i="6"/>
  <c r="R19" i="6"/>
  <c r="N19" i="6"/>
  <c r="J19" i="6"/>
  <c r="F19" i="6"/>
  <c r="D19" i="6"/>
  <c r="C19" i="6"/>
  <c r="D20" i="5"/>
  <c r="C20" i="5"/>
  <c r="B20" i="5"/>
  <c r="N18" i="5"/>
  <c r="J18" i="5"/>
  <c r="F18" i="5"/>
  <c r="D18" i="5"/>
  <c r="C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T10" i="4"/>
  <c r="S10" i="4"/>
  <c r="R10" i="4"/>
  <c r="P10" i="4"/>
  <c r="O10" i="4"/>
  <c r="N10" i="4"/>
  <c r="L10" i="4"/>
  <c r="K10" i="4"/>
  <c r="J10" i="4"/>
  <c r="H10" i="4"/>
  <c r="G10" i="4"/>
  <c r="F10" i="4"/>
  <c r="D14" i="3"/>
  <c r="D11" i="3" s="1"/>
  <c r="D9" i="3" s="1"/>
  <c r="C14" i="3"/>
  <c r="C11" i="3" s="1"/>
  <c r="B18" i="5" l="1"/>
  <c r="C10" i="4"/>
  <c r="B10" i="4"/>
  <c r="B19" i="6"/>
  <c r="D10" i="4"/>
  <c r="B11" i="3"/>
  <c r="B9" i="3" s="1"/>
  <c r="B14" i="3"/>
  <c r="C9" i="3"/>
  <c r="T9" i="2" l="1"/>
  <c r="S9" i="2"/>
  <c r="R9" i="2"/>
  <c r="P9" i="2"/>
  <c r="O9" i="2"/>
  <c r="N9" i="2"/>
  <c r="L9" i="2"/>
  <c r="K9" i="2"/>
  <c r="J9" i="2"/>
  <c r="H9" i="2"/>
  <c r="G9" i="2"/>
  <c r="F9" i="2"/>
  <c r="D9" i="2"/>
  <c r="C9" i="2"/>
  <c r="B9" i="2"/>
  <c r="D30" i="1" l="1"/>
  <c r="C30" i="1"/>
  <c r="D29" i="1"/>
  <c r="C29" i="1"/>
  <c r="D28" i="1"/>
  <c r="C28" i="1"/>
  <c r="C23" i="1"/>
  <c r="D23" i="1"/>
  <c r="C24" i="1"/>
  <c r="D24" i="1"/>
  <c r="C25" i="1"/>
  <c r="D25" i="1"/>
  <c r="P27" i="1"/>
  <c r="O27" i="1"/>
  <c r="N27" i="1"/>
  <c r="L27" i="1"/>
  <c r="K27" i="1"/>
  <c r="J27" i="1"/>
  <c r="H27" i="1"/>
  <c r="G27" i="1"/>
  <c r="F27" i="1"/>
  <c r="P22" i="1"/>
  <c r="O22" i="1"/>
  <c r="N22" i="1"/>
  <c r="L22" i="1"/>
  <c r="K22" i="1"/>
  <c r="J22" i="1"/>
  <c r="G22" i="1"/>
  <c r="H22" i="1"/>
  <c r="F22" i="1"/>
  <c r="B28" i="1" l="1"/>
  <c r="J21" i="1"/>
  <c r="B24" i="1"/>
  <c r="B23" i="1"/>
  <c r="K21" i="1"/>
  <c r="L21" i="1"/>
  <c r="O21" i="1"/>
  <c r="D22" i="1"/>
  <c r="C22" i="1"/>
  <c r="C27" i="1"/>
  <c r="F21" i="1"/>
  <c r="P21" i="1"/>
  <c r="B25" i="1"/>
  <c r="D27" i="1"/>
  <c r="N21" i="1"/>
  <c r="H21" i="1"/>
  <c r="B30" i="1"/>
  <c r="G21" i="1"/>
  <c r="B29" i="1"/>
  <c r="B11" i="1"/>
  <c r="F10" i="1"/>
  <c r="D19" i="1"/>
  <c r="C12" i="1"/>
  <c r="K10" i="1"/>
  <c r="C32" i="1"/>
  <c r="C19" i="1"/>
  <c r="B19" i="1"/>
  <c r="C17" i="1"/>
  <c r="C15" i="1"/>
  <c r="C14" i="1"/>
  <c r="C13" i="1"/>
  <c r="C11" i="1"/>
  <c r="O10" i="1"/>
  <c r="O8" i="1" s="1"/>
  <c r="G10" i="1"/>
  <c r="G8" i="1" s="1"/>
  <c r="D32" i="1"/>
  <c r="B22" i="1" l="1"/>
  <c r="K8" i="1"/>
  <c r="D21" i="1"/>
  <c r="B27" i="1"/>
  <c r="F8" i="1"/>
  <c r="C21" i="1"/>
  <c r="B17" i="1"/>
  <c r="B15" i="1"/>
  <c r="N10" i="1"/>
  <c r="N8" i="1" s="1"/>
  <c r="B13" i="1"/>
  <c r="B12" i="1"/>
  <c r="J10" i="1"/>
  <c r="J8" i="1" s="1"/>
  <c r="B14" i="1"/>
  <c r="P10" i="1"/>
  <c r="P8" i="1" s="1"/>
  <c r="D15" i="1"/>
  <c r="L10" i="1"/>
  <c r="L8" i="1" s="1"/>
  <c r="D14" i="1"/>
  <c r="D13" i="1"/>
  <c r="C10" i="1"/>
  <c r="H10" i="1"/>
  <c r="H8" i="1" s="1"/>
  <c r="D11" i="1"/>
  <c r="D12" i="1"/>
  <c r="D17" i="1"/>
  <c r="B21" i="1" l="1"/>
  <c r="C8" i="1"/>
  <c r="B10" i="1"/>
  <c r="D10" i="1"/>
  <c r="D8" i="1" s="1"/>
  <c r="B8" i="1" l="1"/>
  <c r="B9" i="193"/>
  <c r="C12" i="193" l="1"/>
  <c r="C13" i="193"/>
  <c r="C14" i="193"/>
  <c r="C9" i="193" l="1"/>
</calcChain>
</file>

<file path=xl/sharedStrings.xml><?xml version="1.0" encoding="utf-8"?>
<sst xmlns="http://schemas.openxmlformats.org/spreadsheetml/2006/main" count="9418" uniqueCount="1088">
  <si>
    <t>Total</t>
  </si>
  <si>
    <t>Pública</t>
  </si>
  <si>
    <t>Privada</t>
  </si>
  <si>
    <t>Preescolar</t>
  </si>
  <si>
    <t xml:space="preserve">     Interactivo I</t>
  </si>
  <si>
    <t xml:space="preserve">     Interactivo II</t>
  </si>
  <si>
    <t>I y II Ciclos</t>
  </si>
  <si>
    <t>Escuelas  Nocturnas</t>
  </si>
  <si>
    <t>.</t>
  </si>
  <si>
    <t>Educación Diversificada</t>
  </si>
  <si>
    <t>Diurna</t>
  </si>
  <si>
    <t xml:space="preserve">     Académica</t>
  </si>
  <si>
    <t xml:space="preserve">     Técnica</t>
  </si>
  <si>
    <t xml:space="preserve">     Artística</t>
  </si>
  <si>
    <t>Nocturna</t>
  </si>
  <si>
    <t>Hom-
bres</t>
  </si>
  <si>
    <t>Mu-
jeres</t>
  </si>
  <si>
    <t xml:space="preserve">     Maternal II</t>
  </si>
  <si>
    <t xml:space="preserve">     Otros niveles</t>
  </si>
  <si>
    <t xml:space="preserve">     Sección Técnica</t>
  </si>
  <si>
    <t xml:space="preserve">
Subvencionada</t>
  </si>
  <si>
    <r>
      <t>Educación  Especial</t>
    </r>
    <r>
      <rPr>
        <b/>
        <i/>
        <vertAlign val="superscript"/>
        <sz val="10"/>
        <rFont val="Calibri"/>
        <family val="2"/>
        <scheme val="minor"/>
      </rPr>
      <t xml:space="preserve"> 1/</t>
    </r>
  </si>
  <si>
    <t>MATRÍCULA INICIAL EN EDUCACIÓN TRADICIONAL</t>
  </si>
  <si>
    <t>MATRÍCULA INICIAL EN ESCUELAS NOCTURNAS</t>
  </si>
  <si>
    <t>I</t>
  </si>
  <si>
    <t>II</t>
  </si>
  <si>
    <t>III</t>
  </si>
  <si>
    <t>IV</t>
  </si>
  <si>
    <t>Dirección Regional</t>
  </si>
  <si>
    <t>San José Oeste</t>
  </si>
  <si>
    <t>Cartago</t>
  </si>
  <si>
    <t>Heredia</t>
  </si>
  <si>
    <t>EDUCACIÓN COMUNITARIA (IPEC)</t>
  </si>
  <si>
    <t>DEPENDENCIA:  PÚBLICA</t>
  </si>
  <si>
    <t>Ofertas</t>
  </si>
  <si>
    <t>Hombres</t>
  </si>
  <si>
    <t>Mujeres</t>
  </si>
  <si>
    <t>Educación Convencional</t>
  </si>
  <si>
    <t>- I Nivel</t>
  </si>
  <si>
    <t>- II Nivel</t>
  </si>
  <si>
    <t>- III Nivel</t>
  </si>
  <si>
    <t>Académica</t>
  </si>
  <si>
    <t>Técnica</t>
  </si>
  <si>
    <t>Cursos Libres</t>
  </si>
  <si>
    <t>Plan Nacional</t>
  </si>
  <si>
    <t>--EDUCACIÓN CONVENCIONAL--</t>
  </si>
  <si>
    <t>Dirección
Regional</t>
  </si>
  <si>
    <t>I Nivel</t>
  </si>
  <si>
    <t>II Nivel</t>
  </si>
  <si>
    <t>III Nivel (Académico)</t>
  </si>
  <si>
    <t>III Nivel (Técnico)</t>
  </si>
  <si>
    <t>San José Central</t>
  </si>
  <si>
    <t>Alajuela</t>
  </si>
  <si>
    <t>Liberia</t>
  </si>
  <si>
    <t>Cañas</t>
  </si>
  <si>
    <t>Puntarenas</t>
  </si>
  <si>
    <t>Coto</t>
  </si>
  <si>
    <t>Años</t>
  </si>
  <si>
    <t>San José Norte</t>
  </si>
  <si>
    <t>Desamparados</t>
  </si>
  <si>
    <t>Puriscal</t>
  </si>
  <si>
    <t>Pérez Zeledón</t>
  </si>
  <si>
    <t>Occidente</t>
  </si>
  <si>
    <t>San Carlos</t>
  </si>
  <si>
    <t>Zona Norte-Norte</t>
  </si>
  <si>
    <t>Turrialba</t>
  </si>
  <si>
    <t>Sarapiqui</t>
  </si>
  <si>
    <t>Nicoya</t>
  </si>
  <si>
    <t>Santa Cruz</t>
  </si>
  <si>
    <t>Grande de Térraba</t>
  </si>
  <si>
    <t>Peninsular</t>
  </si>
  <si>
    <t>Limón</t>
  </si>
  <si>
    <t>Guápiles</t>
  </si>
  <si>
    <t>Sulá</t>
  </si>
  <si>
    <t>Educación Emergente</t>
  </si>
  <si>
    <t>7º</t>
  </si>
  <si>
    <t>8º</t>
  </si>
  <si>
    <t>9º</t>
  </si>
  <si>
    <t>10º</t>
  </si>
  <si>
    <t>11º</t>
  </si>
  <si>
    <t xml:space="preserve">Años </t>
  </si>
  <si>
    <t>Los Santos</t>
  </si>
  <si>
    <t>Aguirre</t>
  </si>
  <si>
    <t>EDUCACION DE ADULTOS (CINDEA)</t>
  </si>
  <si>
    <t>Proyectos de Educación Abierta</t>
  </si>
  <si>
    <t>x</t>
  </si>
  <si>
    <t>x=Datos incluidos en III Nivel (Académico).</t>
  </si>
  <si>
    <t>POR NIVEL CURSADO Y SEXO, SEGÚN DIRECCIÓN REGIONAL</t>
  </si>
  <si>
    <t>DEPENDENCIA: PÚBLICA</t>
  </si>
  <si>
    <t>POR DEPENDENCIA Y SEXO, SEGÚN NIVEL DE ENSEÑANZA</t>
  </si>
  <si>
    <t>POR SEXO, SEGÚN OFERTAS</t>
  </si>
  <si>
    <t>POR NIVEL Y SEXO, SEGÚN DIRECCIÓN REGIONAL</t>
  </si>
  <si>
    <t>POR TIPO DE ENSEÑANZA Y SEXO</t>
  </si>
  <si>
    <t>POR NIVEL Y SEXO</t>
  </si>
  <si>
    <t>DEPENDENCIA: PÚBLICA Y PRIVADA</t>
  </si>
  <si>
    <t>MATRICULA INICIAL EN EL COLEGIO NACIONAL VIRTUAL, MARCO TULIO SALAZAR</t>
  </si>
  <si>
    <t xml:space="preserve">POR AÑO CURSADO Y SEXO, SEGÚN DIRECCIÓN REGIONAL </t>
  </si>
  <si>
    <t>POR AÑO CURSADO Y SEXO</t>
  </si>
  <si>
    <t>DEPENDENCIA:  PÚBLICA, PRIVADA Y SUBVENCIONADA</t>
  </si>
  <si>
    <t>III Ciclo y Educación Diversificada</t>
  </si>
  <si>
    <t>Año</t>
  </si>
  <si>
    <t>Diurno</t>
  </si>
  <si>
    <t>Nocturno</t>
  </si>
  <si>
    <t xml:space="preserve">    MATRICULA INICIAL EN EDUCACION DIVERSIFICADA, TECNICA DIURNA Y NOCTURNA</t>
  </si>
  <si>
    <t>12º</t>
  </si>
  <si>
    <t>Comercial y de Servicios</t>
  </si>
  <si>
    <t>Acoounting</t>
  </si>
  <si>
    <t>Administración y Operación Aduanera</t>
  </si>
  <si>
    <t>Bilingual Secretary</t>
  </si>
  <si>
    <t>Computer Networking</t>
  </si>
  <si>
    <t>Computer Science in Software Development</t>
  </si>
  <si>
    <t>Contabilidad</t>
  </si>
  <si>
    <t>Contabilidad y Auditoría</t>
  </si>
  <si>
    <t>Contabilidad y Costos</t>
  </si>
  <si>
    <t>Contabilidad y Finanzas</t>
  </si>
  <si>
    <t>Diseño y Desarrollo Digital</t>
  </si>
  <si>
    <t>Ejecutivo para Centros de Servicios</t>
  </si>
  <si>
    <t>Executive Service Center</t>
  </si>
  <si>
    <t>Informática Empresarial</t>
  </si>
  <si>
    <t>Informática en Desarrollo de Software</t>
  </si>
  <si>
    <t>Informática en Redes de Computadoras</t>
  </si>
  <si>
    <t>Informática en Soporte</t>
  </si>
  <si>
    <t>Salud Ocupacional</t>
  </si>
  <si>
    <t>Secretariado Ejecutivo</t>
  </si>
  <si>
    <t>Turismo Ecológico</t>
  </si>
  <si>
    <t>Turismo en Alimentos y Bebidas</t>
  </si>
  <si>
    <t>Turismo en Hotelería y Eventos Especiales</t>
  </si>
  <si>
    <t>Turismo Rural</t>
  </si>
  <si>
    <t>Industrial</t>
  </si>
  <si>
    <t>Administración, Logística y Distribución</t>
  </si>
  <si>
    <t>Automotriz</t>
  </si>
  <si>
    <t>Autorremodelado</t>
  </si>
  <si>
    <t>Construcción Civil</t>
  </si>
  <si>
    <t>Dibujo Arquitectónico</t>
  </si>
  <si>
    <t>Dibujo Técnico</t>
  </si>
  <si>
    <t>Diseño Gráfico</t>
  </si>
  <si>
    <t>Diseño Publicitario</t>
  </si>
  <si>
    <t>Diseño y Confección de la Moda</t>
  </si>
  <si>
    <t>Electromecánica</t>
  </si>
  <si>
    <t>Electrónica en Mantenimiento de Equipo de Cómputo</t>
  </si>
  <si>
    <t>Electrónica en Telecomunicaciones</t>
  </si>
  <si>
    <t>Electrónica Industrial</t>
  </si>
  <si>
    <t>Electrotecnia</t>
  </si>
  <si>
    <t>Mantenimiento Industrial</t>
  </si>
  <si>
    <t>Mecánica de Precisión</t>
  </si>
  <si>
    <t>Mecánica General</t>
  </si>
  <si>
    <t>Productividad y Calidad</t>
  </si>
  <si>
    <t>Refrigeración y Aire Acondicionado</t>
  </si>
  <si>
    <t>Agropecuaria</t>
  </si>
  <si>
    <t>Agro Jardinería</t>
  </si>
  <si>
    <t>Agroecología</t>
  </si>
  <si>
    <t>Agroindustria Alimentaria con Tecnología Agrícola</t>
  </si>
  <si>
    <t>Agroindustria Alimentaria con Tecnología Pecuaria</t>
  </si>
  <si>
    <t>Agropecuario en Producción Agrícola</t>
  </si>
  <si>
    <t>Agropecuario en Producción Pecuaria</t>
  </si>
  <si>
    <t>Riego y Drenaje</t>
  </si>
  <si>
    <t>Educación Preescolar</t>
  </si>
  <si>
    <t>Educación Tradicional</t>
  </si>
  <si>
    <t xml:space="preserve">Educación Especial </t>
  </si>
  <si>
    <t>Educación Primaria</t>
  </si>
  <si>
    <t>I y II Ciclos (Tradicional)</t>
  </si>
  <si>
    <t>Escuelas Nocturnas</t>
  </si>
  <si>
    <t>Aula Edad</t>
  </si>
  <si>
    <t>Educación Secundaria</t>
  </si>
  <si>
    <t>Secundaria por suficiencia -MEP-</t>
  </si>
  <si>
    <t>Educación para el Trabajo</t>
  </si>
  <si>
    <t>CAIPAD</t>
  </si>
  <si>
    <t xml:space="preserve">     I Ciclo</t>
  </si>
  <si>
    <t>1º</t>
  </si>
  <si>
    <t>2º</t>
  </si>
  <si>
    <t>3º</t>
  </si>
  <si>
    <t xml:space="preserve">     II Ciclo</t>
  </si>
  <si>
    <t>4º</t>
  </si>
  <si>
    <t>5º</t>
  </si>
  <si>
    <t>6º</t>
  </si>
  <si>
    <t xml:space="preserve">     III Ciclo</t>
  </si>
  <si>
    <t>Técnica Diurna</t>
  </si>
  <si>
    <t>DEPENDENCIA:  PRIVADA</t>
  </si>
  <si>
    <t>DEPENDENCIA:  SUBVENCIONADA</t>
  </si>
  <si>
    <t>Técnica Nocturna</t>
  </si>
  <si>
    <t>DEPENDENCIA: PRIVADA</t>
  </si>
  <si>
    <t xml:space="preserve">MATRÍCULA INICIAL EN EL SISTEMA EDUCATIVO </t>
  </si>
  <si>
    <t>Primaria por suficiencia -MEP-</t>
  </si>
  <si>
    <t>CINDEA -Educación Emergente-</t>
  </si>
  <si>
    <t>Colegio a Distancia (CONED)</t>
  </si>
  <si>
    <t>IPEC -III Nivel-</t>
  </si>
  <si>
    <t>CINDEA -III Nivel-</t>
  </si>
  <si>
    <t>IPEC -II Nivel-</t>
  </si>
  <si>
    <t>CINDEA -II Nivel-</t>
  </si>
  <si>
    <t>CINDEA -I Nivel-</t>
  </si>
  <si>
    <t>IPEC -I Nivel-</t>
  </si>
  <si>
    <t>III Ciclo y Educ.Diversif. (Tradicional)</t>
  </si>
  <si>
    <t>Cursos 
Libres</t>
  </si>
  <si>
    <t>Plan
Nacional</t>
  </si>
  <si>
    <t>Proyectos de
Educación Abierta</t>
  </si>
  <si>
    <t>Educación
Emergente</t>
  </si>
  <si>
    <t>IPEC -Cursos Libres -</t>
  </si>
  <si>
    <t>SEGÚN NIVEL DE ENSEÑANZA</t>
  </si>
  <si>
    <t>SEGÚN NIVEL DE ENSEÑANZA, CICLO Y AÑO CURSADO</t>
  </si>
  <si>
    <t>DEPENDENCIA: PÚBLICA, PRIVADA Y SUBVENCIONADA</t>
  </si>
  <si>
    <t>HORARIO: DIURNO</t>
  </si>
  <si>
    <t>MATRÍCULA INICIAL EN AULA EDAD</t>
  </si>
  <si>
    <t>III Nivel</t>
  </si>
  <si>
    <t>Subvencionada</t>
  </si>
  <si>
    <t>DEPENDENCIA: SUBVENCIONADA</t>
  </si>
  <si>
    <t>Rural</t>
  </si>
  <si>
    <t>Urbana</t>
  </si>
  <si>
    <t>Académica Diurna</t>
  </si>
  <si>
    <t>Académica Nocturna</t>
  </si>
  <si>
    <t>Escuelas
Nocturnas</t>
  </si>
  <si>
    <t>Sarapiquí</t>
  </si>
  <si>
    <t>Académica  Diurna</t>
  </si>
  <si>
    <t>HORARIO: NOCTURNO</t>
  </si>
  <si>
    <t>Escuela Nocturna</t>
  </si>
  <si>
    <t>IV Nivel</t>
  </si>
  <si>
    <t>Académica  Nocturna</t>
  </si>
  <si>
    <t>MATRÍCULA INICIAL EN EL SISTEMA EDUCATIVO</t>
  </si>
  <si>
    <t>Nivel de Enseñanza</t>
  </si>
  <si>
    <t>Nivel de Enseñanza,
Ciclo y Año Cursado</t>
  </si>
  <si>
    <t>Nivel de
Enseñanza</t>
  </si>
  <si>
    <t>Red de Cuido</t>
  </si>
  <si>
    <r>
      <t>Preescolar</t>
    </r>
    <r>
      <rPr>
        <b/>
        <i/>
        <vertAlign val="superscript"/>
        <sz val="10"/>
        <rFont val="Calibri"/>
        <family val="2"/>
        <scheme val="minor"/>
      </rPr>
      <t xml:space="preserve"> 1/</t>
    </r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</si>
  <si>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>3/</t>
    </r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</si>
  <si>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 xml:space="preserve">2/ </t>
    </r>
  </si>
  <si>
    <r>
      <t>Académica Diurna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</si>
  <si>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r>
      <t xml:space="preserve">Académica Diurna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</si>
  <si>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t>Colegio Nacional Virtual Marco Tulio Salazar</t>
  </si>
  <si>
    <t>POR NIVEL CURSADO Y SEXO, SEGÚN EDAD EN AÑOS CUMPLIDOS</t>
  </si>
  <si>
    <t>25 - 29</t>
  </si>
  <si>
    <t>30 - 34</t>
  </si>
  <si>
    <t>35 - 39</t>
  </si>
  <si>
    <t>40 - 44</t>
  </si>
  <si>
    <t>45 - 49</t>
  </si>
  <si>
    <t>50 y más</t>
  </si>
  <si>
    <t>POR DEPENDENCIA Y ZONA, SEGÚN NIVEL DE ENSEÑANZA</t>
  </si>
  <si>
    <t>MATRICULA INICIAL EN EDUCACIÓN PREESCOLAR</t>
  </si>
  <si>
    <t>Ciclo Materno Infantil</t>
  </si>
  <si>
    <t>Otros Niveles</t>
  </si>
  <si>
    <t>Maternal II</t>
  </si>
  <si>
    <t>Interactivo I</t>
  </si>
  <si>
    <t>Interactivo II</t>
  </si>
  <si>
    <t>Zona y
Dependencia</t>
  </si>
  <si>
    <t>POR NIVEL CURSADO Y SEXO, SEGÚN ZONA Y DEPENDENCIA</t>
  </si>
  <si>
    <t>Ciclo de Transición</t>
  </si>
  <si>
    <t>POR NIVEL CURSADO Y SEXO, SEGÚN ZONA Y PROVINCIA</t>
  </si>
  <si>
    <t>Zona y
Provincia</t>
  </si>
  <si>
    <t>San José</t>
  </si>
  <si>
    <t>Guanacaste</t>
  </si>
  <si>
    <t xml:space="preserve">Edad en
años
cumplidos </t>
  </si>
  <si>
    <t>DEPENDENCIA: PRIVADA Y SUBVENCIONADA</t>
  </si>
  <si>
    <t>MATRICULA INICIAL EN I Y II CICLOS</t>
  </si>
  <si>
    <t>POR AÑO CURSADO Y SEXO, SEGÚN ZONA Y DEPENDENCIA</t>
  </si>
  <si>
    <t>POR AÑO CURSADO Y SEXO, SEGÚN DIRECCIÓN REGIONAL</t>
  </si>
  <si>
    <t>POR AÑO CURSADO Y SEXO, SEGÚN ZONA Y PROVINCIA</t>
  </si>
  <si>
    <t>POR AÑO CURSADO Y SEXO, SEGÚN EDAD EN AÑOS CUMPLIDOS</t>
  </si>
  <si>
    <t>MATRICULA INICIAL EN III CICLO Y EDUCACIÓN DIVERSIFICADA, DIURNA Y NOCTURNA</t>
  </si>
  <si>
    <t xml:space="preserve"> </t>
  </si>
  <si>
    <t>MATRICULA INICIAL EN III CICLO Y EDUCACIÓN DIVERSIFICADA, ACADÉMICA DIURNA</t>
  </si>
  <si>
    <t>1/  Incluye Colegios Artísticos.</t>
  </si>
  <si>
    <t>Nota: Incluye Colegios Artísticos.</t>
  </si>
  <si>
    <t>MATRICULA INICIAL EN III CICLO Y EDUCACIÓN DIVERSIFICADA, TÉCNICA DIURNA</t>
  </si>
  <si>
    <t xml:space="preserve">   SEGÚN MODALIDAD Y ESPECIALIDAD</t>
  </si>
  <si>
    <t xml:space="preserve">   DEPENDENCIA: PÚBLICA, PRIVADA Y SUBVENCIONADA</t>
  </si>
  <si>
    <t xml:space="preserve">    MATRICULA INICIAL EN EDUCACION DIVERSIFICADA, TECNICA DIURNA</t>
  </si>
  <si>
    <t>Ciberseguridad</t>
  </si>
  <si>
    <t>Configuración y Soporte de Redes de Comunicación y Sistemas Operativos</t>
  </si>
  <si>
    <t>Diseño Web</t>
  </si>
  <si>
    <t>Banca y  Finanzas</t>
  </si>
  <si>
    <t>Diseño y Construcción de Muebles y Estructuras</t>
  </si>
  <si>
    <t>Reparación de los Sistemas de Vehículos Livianos</t>
  </si>
  <si>
    <t xml:space="preserve">    MATRICULA INICIAL EN EDUCACION DIVERSIFICADA, TECNICA NOCTURNA</t>
  </si>
  <si>
    <t>MATRICULA INICIAL EN III CICLO Y EDUCACIÓN DIVERSIFICADA, ACADÉMICA NOCTURNA</t>
  </si>
  <si>
    <t>MATRICULA INICIAL EN III CICLO Y EDUCACIÓN DIVERSIFICADA, TÉCNICA NOCTURNA</t>
  </si>
  <si>
    <t>DEPENDENCIA: PÚBLICA Y SUBVENCIONADA</t>
  </si>
  <si>
    <t>Canadá</t>
  </si>
  <si>
    <t>Estados Unidos</t>
  </si>
  <si>
    <t>México</t>
  </si>
  <si>
    <t>Belice</t>
  </si>
  <si>
    <t>Guatemala</t>
  </si>
  <si>
    <t>Honduras</t>
  </si>
  <si>
    <t>El Salvador</t>
  </si>
  <si>
    <t>Nicaragua</t>
  </si>
  <si>
    <t>Panamá</t>
  </si>
  <si>
    <t>Cuba</t>
  </si>
  <si>
    <t>Haití</t>
  </si>
  <si>
    <t>República Dominicana</t>
  </si>
  <si>
    <t>Colombia</t>
  </si>
  <si>
    <t>Ecuador</t>
  </si>
  <si>
    <t>Perú</t>
  </si>
  <si>
    <t>Bolivia</t>
  </si>
  <si>
    <t>Chile</t>
  </si>
  <si>
    <t>Argentina</t>
  </si>
  <si>
    <t>Paraguay</t>
  </si>
  <si>
    <t>Uruguay</t>
  </si>
  <si>
    <t>Brasil</t>
  </si>
  <si>
    <t>Venezuela</t>
  </si>
  <si>
    <t>Guyana</t>
  </si>
  <si>
    <t>Europa</t>
  </si>
  <si>
    <t>África</t>
  </si>
  <si>
    <t>Asia</t>
  </si>
  <si>
    <t>Oceanía</t>
  </si>
  <si>
    <t>Antártida</t>
  </si>
  <si>
    <t>Otros países y dependencias de América</t>
  </si>
  <si>
    <t>SEGÚN NACIONALIDAD</t>
  </si>
  <si>
    <t>Nacionalidad</t>
  </si>
  <si>
    <t>IPEC</t>
  </si>
  <si>
    <t>Cifras Absolutas</t>
  </si>
  <si>
    <t>CONED</t>
  </si>
  <si>
    <t>Cifras Relativas</t>
  </si>
  <si>
    <t xml:space="preserve">CINDEA </t>
  </si>
  <si>
    <r>
      <t xml:space="preserve">Educación Especial </t>
    </r>
    <r>
      <rPr>
        <b/>
        <vertAlign val="superscript"/>
        <sz val="10"/>
        <rFont val="Calibri"/>
        <family val="2"/>
        <scheme val="minor"/>
      </rPr>
      <t>1/</t>
    </r>
  </si>
  <si>
    <t>POR NIVEL DE ENSEÑANZA, SEGÚN NACIONALIDAD</t>
  </si>
  <si>
    <t>ESTUDIANTES EXTRANJEROS EN EL SISTEMA EDUCATIVO</t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</si>
  <si>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 xml:space="preserve">1/ </t>
    </r>
  </si>
  <si>
    <t>1/ Incluye Preescolar Independiente y Dependiente.</t>
  </si>
  <si>
    <t>2/ Incluye los servicios educativos de Sección Técnica Nocturna.</t>
  </si>
  <si>
    <t>1/ Incluye Preescolar Independiente.</t>
  </si>
  <si>
    <t>Prees-
colar</t>
  </si>
  <si>
    <t>Colegio Nacional Virtual MTS</t>
  </si>
  <si>
    <t>III Ciclo y Educ. Diversif.</t>
  </si>
  <si>
    <t>Escuelas
Noctur-
nas</t>
  </si>
  <si>
    <t>Aula 
Edad</t>
  </si>
  <si>
    <t>I y II
 Ciclos</t>
  </si>
  <si>
    <t>POR NIVEL DE ENSEÑANZA, SEGÚN DIRECCIÓN REGIONAL</t>
  </si>
  <si>
    <t>ESTUDIANTES NICARAGÜENSES EN EL SISTEMA EDUCATIVO</t>
  </si>
  <si>
    <r>
      <t xml:space="preserve">IPEC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</si>
  <si>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CINDEA </t>
    </r>
    <r>
      <rPr>
        <b/>
        <vertAlign val="superscript"/>
        <sz val="10"/>
        <rFont val="Calibri"/>
        <family val="2"/>
        <scheme val="minor"/>
      </rPr>
      <t>2/</t>
    </r>
  </si>
  <si>
    <t>2/ Considera solamente Educación Convencional.</t>
  </si>
  <si>
    <t>Notas:</t>
  </si>
  <si>
    <t>1/ Incluye Centros de Educación Especial, Aula Integrada, Servicio Educativo para niños y niñas desde el nacimiento hasta los 6 años con Discapacidad o riesgo en el Desarrollo y
     Plan Nacional.</t>
  </si>
  <si>
    <t>3/ Incluye Centros de Educación Especial, Aula Integrada, Servicio Educativo para niños y niñas desde el nacimiento hasta los 6 años con Discapacidad
    o riesgo en el Desarrollo y Plan Nacional.</t>
  </si>
  <si>
    <t>1/ Incluye Centros de Educación Especial, Aula Integrada, Servicio Educativo para niños y niñas desde el nacimiento hasta los 6 años con
     Discapacidad o riesgo en el Desarrollo y Plan Nacional.</t>
  </si>
  <si>
    <t>ESTUDIANTES REFUGIADOS EN EL SISTEMA EDUCATIVO</t>
  </si>
  <si>
    <t>ESTUDIANTES SOLICITANTES DE ASILO EN EL SISTEMA EDUCATIVO</t>
  </si>
  <si>
    <t>1/ Incluye Centros de Educación Especial, Aula Integrada, Servicio Educativo para niños y niñas desde
     el nacimiento hasta los 6 años con Discapacidad o riesgo en el Desarrollo y Plan Nacional.</t>
  </si>
  <si>
    <t>1/ Incluye Centros de Educación Especial, Aula Integrada, Servicio Educativo para niños y niñas 
     desde el nacimiento hasta los 6 años con Discapacidad o riesgo en el Desarrollo y Plan Nacional.</t>
  </si>
  <si>
    <t>MATRICULA INICIAL EN EDUCACIÓN ESPECIAL, ATENCIÓN DIRECTA</t>
  </si>
  <si>
    <t>I Ciclo</t>
  </si>
  <si>
    <t>II Ciclo</t>
  </si>
  <si>
    <t>III Ciclo</t>
  </si>
  <si>
    <t>IV Ciclo</t>
  </si>
  <si>
    <t>Nota: Incluye Centros de Educación Especial, Aula Integrada, Servicio Educativo para niños y niñas desde el nacimiento hasta los 6 años con Discapacidad o riesgo en el Desarrollo y Plan Nacional.</t>
  </si>
  <si>
    <t>III y IV Ciclos</t>
  </si>
  <si>
    <t>Centros de Educación Especial</t>
  </si>
  <si>
    <t>Servicio Educativo para niños y niñas de 0 a 6 años</t>
  </si>
  <si>
    <t>Aula Integrada</t>
  </si>
  <si>
    <t>POR SERVICIO Y SEXO, SEGÚN NIVEL DE ENSEÑANZA</t>
  </si>
  <si>
    <t>POR CICLO CURSADO Y SEXO, SEGÚN ZONA Y DEPENDENCIA</t>
  </si>
  <si>
    <t>POR CICLO CURSADO Y SEXO, SEGÚN DIRECCIÓN REGIONAL</t>
  </si>
  <si>
    <t>2/ Incluye Centros de Educación Especial, Aula Integrada, Servicio Educativo para niños y niñas desde el nacimiento hasta los 6 años con Discapacidad o riesgo en el Desarrollo, y Plan Nacional.</t>
  </si>
  <si>
    <t>1/ Incluye Centros de Educación Especial, Aula Integrada, Servicio Educativo para niños y niñas desde el nacimiento hasta los 6 años con Discapacidad o riesgo en el Desarrollo, y Plan Nacional.</t>
  </si>
  <si>
    <t>Discapacidad Motora</t>
  </si>
  <si>
    <t>Discapacidad Múltiple</t>
  </si>
  <si>
    <t>Ceguera</t>
  </si>
  <si>
    <t>Baja Visión</t>
  </si>
  <si>
    <t xml:space="preserve">Discapacidad Intelectual (Retraso Mental) </t>
  </si>
  <si>
    <t>Síndrome de Down</t>
  </si>
  <si>
    <t>Sordera</t>
  </si>
  <si>
    <t>UTILIZAN prótesis auditivas (audífonos)</t>
  </si>
  <si>
    <t>UTILIZAN implante coclear</t>
  </si>
  <si>
    <t>Pérdida Auditiva</t>
  </si>
  <si>
    <t>Sordo Ceguera</t>
  </si>
  <si>
    <t xml:space="preserve">Trastorno del Espectro Autista (TEA) </t>
  </si>
  <si>
    <t xml:space="preserve">Otro tipo de Condición </t>
  </si>
  <si>
    <t>Matrícula Inicial</t>
  </si>
  <si>
    <t>Alfabetizados</t>
  </si>
  <si>
    <t>Educación
Preescolar</t>
  </si>
  <si>
    <t>MATRICULA INICIAL EN AULA INTEGRADA</t>
  </si>
  <si>
    <t>Retraso
Mental</t>
  </si>
  <si>
    <t>Discapacidad
Múltiple</t>
  </si>
  <si>
    <t>Audición y
Lenguaje</t>
  </si>
  <si>
    <r>
      <t xml:space="preserve">NO UTILIZAN </t>
    </r>
    <r>
      <rPr>
        <i/>
        <vertAlign val="superscript"/>
        <sz val="10"/>
        <rFont val="Calibri"/>
        <family val="2"/>
      </rPr>
      <t>1/</t>
    </r>
  </si>
  <si>
    <t>MATRICULA INICIAL Y ALFABETIZADOS EN AULA INTEGRADA Y EN PLAN NACIONAL</t>
  </si>
  <si>
    <t>Porcentaje de Alfabetizados</t>
  </si>
  <si>
    <t>POR CICLO CURSADO Y SEXO, SEGÚN EDAD EN AÑOS CUMPLIDOS</t>
  </si>
  <si>
    <t>PERSONAS USUARIAS EN CENTROS DE ATENCIÓN INTEGRAL A PERSONAS CON DISCAPACIDAD (CAIPAD)</t>
  </si>
  <si>
    <t>POR SEXO, SEGÚN EDAD EN AÑOS CUMPLIDOS</t>
  </si>
  <si>
    <t xml:space="preserve">Edad en años
cumplidos </t>
  </si>
  <si>
    <t>PERSONAS USUARIAS EN CENTROS DE ATENCIÓN</t>
  </si>
  <si>
    <t>INTEGRAL A PERSONAS CON DISCAPACIDAD (CAIPAD)</t>
  </si>
  <si>
    <t>POR NIVEL DE ENSEÑANZA Y SEXO, SEGÚN ZONA Y DEPENDENCIA</t>
  </si>
  <si>
    <t>POR NIVEL DE ENSEÑANZA Y SEXO, SEGÚN DIRECCIÓN REGIONAL</t>
  </si>
  <si>
    <t xml:space="preserve">Dirección
Regional </t>
  </si>
  <si>
    <t>Aula
Integrada</t>
  </si>
  <si>
    <t>Educación
Diversificada</t>
  </si>
  <si>
    <t>POR NIVEL-CICLO DE ENSEÑANZA Y SEXO, SEGÚN DISCAPACIDAD</t>
  </si>
  <si>
    <t>Discapacidad</t>
  </si>
  <si>
    <t>POR TIPO DE AULA Y SEXO, SEGÚN DISCAPACIDAD</t>
  </si>
  <si>
    <t>POR SEXO, SEGÚN DISCAPACIDAD</t>
  </si>
  <si>
    <t>POR NIVEL DE ENSEÑANZA Y SEXO, SEGÚN DISCAPACIDAD</t>
  </si>
  <si>
    <t>Trastorno del Lenguaje</t>
  </si>
  <si>
    <r>
      <t>Situación Conductual Problemática</t>
    </r>
    <r>
      <rPr>
        <vertAlign val="superscript"/>
        <sz val="10"/>
        <rFont val="Calibri"/>
        <family val="2"/>
        <scheme val="minor"/>
      </rPr>
      <t xml:space="preserve"> 2/</t>
    </r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</si>
  <si>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3/</t>
    </r>
  </si>
  <si>
    <t>1/ prótesis auditivas (audífonos), implante coclear u otro dispositivo.</t>
  </si>
  <si>
    <t>POR NIVEL CURSADO Y SEXO</t>
  </si>
  <si>
    <t>MATRICULA INICIAL EN AULA EDAD</t>
  </si>
  <si>
    <t>QUE RECIBEN AL MENOS UN SERVICIO DE APOYO EDUCATIVO Y ALFABETIZADAS</t>
  </si>
  <si>
    <t>PERSONAS ESTUDIANTES MATRICULADAS EN AULA EDAD CON ALGUNA DISCAPACIDAD O CONDICIÓN,</t>
  </si>
  <si>
    <t>Con Discapacidad o Condición</t>
  </si>
  <si>
    <t>Con Discapacidad 
o Condición</t>
  </si>
  <si>
    <t>Reciben Apoyo
 Educativo</t>
  </si>
  <si>
    <t>Alfabetizadas</t>
  </si>
  <si>
    <t>MATRÍCULA INICIAL EN EL INSTITUTO PROFESIONAL DE EDUCACIÓN COMUNITARIA (IPEC)</t>
  </si>
  <si>
    <t>MATRÍCULA INICIAL EN EL INSTITUTO PROFESIONAL DE</t>
  </si>
  <si>
    <t>MATRICULA INICIAL EN EL INSTITUTO PROFESIONAL DE EDUCACIÓN COMUNITARIA (IPEC)</t>
  </si>
  <si>
    <t>PERSONAS ESTUDIANTES MATRICULADAS EN EL INSTITUTO PROFESIONAL DE EDUCACIÓN COMUNITARIA (IPEC)</t>
  </si>
  <si>
    <t>Reciben Servicios de Apoyo Educativo</t>
  </si>
  <si>
    <t xml:space="preserve">PERSONAS ESTUDIANTES MATRICULADAS EN EL COLEGIO NACIONAL VIRTUAL, MARCO TULIO SALAZAR </t>
  </si>
  <si>
    <t>CON ALGUNA DISCAPACIDAD O CONDICIÓN, LAS QUE RECIBEN AL MENOS UN SERVICIO</t>
  </si>
  <si>
    <t>DE APOYO EDUCATIVO Y LAS ALFABETIZADAS</t>
  </si>
  <si>
    <t>MATRÍCULA INICIAL EN EL CENTRO INTEGRADO DE EDUCACION DE ADULTOS (CINDEA)</t>
  </si>
  <si>
    <t>MATRÍCULA INICIAL EN EL CENTRO INTEGRADO DE</t>
  </si>
  <si>
    <t>MATRICULA INICIAL EN EL CENTRO INTEGRADO DE EDUCACION DE ADULTOS (CINDEA)</t>
  </si>
  <si>
    <t>PERSONAS ESTUDIANTES MATRICULADAS EN EL CENTRO INTEGRADO DE EDUCACION DE ADULTOS (CINDEA)</t>
  </si>
  <si>
    <r>
      <t>Situación Conductual Problemática</t>
    </r>
    <r>
      <rPr>
        <vertAlign val="superscript"/>
        <sz val="10"/>
        <rFont val="Calibri"/>
        <family val="2"/>
        <scheme val="minor"/>
      </rPr>
      <t xml:space="preserve"> 1/</t>
    </r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</si>
  <si>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2/</t>
    </r>
  </si>
  <si>
    <t>1/ antes Problemas de Aprendizaje.</t>
  </si>
  <si>
    <t>MATRICULA INICIAL EN EL COLEGIO NACIONAL DE EDUCACIÓN A DISTANCIA (CONED)</t>
  </si>
  <si>
    <t>…</t>
  </si>
  <si>
    <t>PERSONAS ESTUDIANTES MATRICULADAS EN EL COLEGIO NACIONAL DE EDUCACIÓN A DISTANCIA (CONED)</t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</si>
  <si>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1/</t>
    </r>
  </si>
  <si>
    <t xml:space="preserve">TASA BRUTA DE ESCOLARIDAD EN EL SISTEMA EDUCATIVO </t>
  </si>
  <si>
    <t>Educación Diversificada (Tradicional)</t>
  </si>
  <si>
    <t>FUENTES:</t>
  </si>
  <si>
    <t xml:space="preserve">TASA NETA DE ESCOLARIDAD EN EL SISTEMA EDUCATIVO </t>
  </si>
  <si>
    <t>6 - 8</t>
  </si>
  <si>
    <t>9 - 11</t>
  </si>
  <si>
    <t>12 - 14</t>
  </si>
  <si>
    <t>15 - 16</t>
  </si>
  <si>
    <t>DEPENDENCIA: PUBLICA, PRIVADA Y SUBVENCIONADA</t>
  </si>
  <si>
    <t>III Ciclo (Tradicional)</t>
  </si>
  <si>
    <t>2- Centro Centroamericano de Población, Estimaciones marzo, 2013.</t>
  </si>
  <si>
    <t>IPEC/CINDEA -I Nivel-</t>
  </si>
  <si>
    <t>2/ Incluye Proyectos de Educación Abierta financiados por el MEP.</t>
  </si>
  <si>
    <t>NOTA: Las edades consideradas son las siguientes:  Interactivo II -4 años-, Ciclo de Transición -5 años-, Primaria -de 6  a 11 años- y Secundaria -de 12 a 16 años-.</t>
  </si>
  <si>
    <t>IPEC/CINDEA -II y III Nivel-</t>
  </si>
  <si>
    <t>IPEC/CINDEA -II Nivel-</t>
  </si>
  <si>
    <t>IPEC/CINDEA -III Nivel-</t>
  </si>
  <si>
    <r>
      <t xml:space="preserve">Primaria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</si>
  <si>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Secundaria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</si>
  <si>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III Ciclo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</si>
  <si>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Diversificada por suficiencia -MEP- </t>
    </r>
    <r>
      <rPr>
        <b/>
        <vertAlign val="superscript"/>
        <sz val="10"/>
        <rFont val="Calibri"/>
        <family val="2"/>
        <scheme val="minor"/>
      </rPr>
      <t>2-3/</t>
    </r>
  </si>
  <si>
    <t>3/ Incluye Bachillerato por Madurez y Educación Diversificada a Distancia.</t>
  </si>
  <si>
    <t>POR SEXO, SEGÚN NIVEL DE ENSEÑANZA</t>
  </si>
  <si>
    <t xml:space="preserve">                      </t>
  </si>
  <si>
    <t>TASA BRUTA Y NETA DE ESCOLARIDAD EN INTERACTIVO II Y EN EL CICLO DE TRANSICIÓN</t>
  </si>
  <si>
    <t>(No incluye Educación Especial)</t>
  </si>
  <si>
    <t>POR CICLO Y SEXO</t>
  </si>
  <si>
    <t>Tasa Bruta</t>
  </si>
  <si>
    <t>Tasa Neta</t>
  </si>
  <si>
    <t>Ciclo de Transición e Interactivo II</t>
  </si>
  <si>
    <t>NOTA: Las edades consideradas son las siguientes:  Interactivo II -4 años-, Ciclo de Transición -5 años-.</t>
  </si>
  <si>
    <t>Instituto
Helen Keller</t>
  </si>
  <si>
    <t>1/ Incluye Centro de Apoyos Infanto Juvenil Hospital Calderón Guardia y Centro de Apoyo en Pedagogía Hospitalaria (CEAPH).</t>
  </si>
  <si>
    <r>
      <t xml:space="preserve">NO UTILIZAN </t>
    </r>
    <r>
      <rPr>
        <i/>
        <vertAlign val="superscript"/>
        <sz val="10"/>
        <rFont val="Calibri"/>
        <family val="2"/>
      </rPr>
      <t>2/</t>
    </r>
  </si>
  <si>
    <r>
      <t>Situación Conductual Problemática</t>
    </r>
    <r>
      <rPr>
        <vertAlign val="superscript"/>
        <sz val="10"/>
        <rFont val="Calibri"/>
        <family val="2"/>
        <scheme val="minor"/>
      </rPr>
      <t xml:space="preserve"> 3/</t>
    </r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</si>
  <si>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4/</t>
    </r>
  </si>
  <si>
    <t>Enfermedades Neurodegenerativas</t>
  </si>
  <si>
    <t>Nota: Dato estimado a partir de lo reportado por los directores en la Plataforma SABER. La estructura porcentual total representa un 99,0% respecto a los datos indicados en el Censo Escolar-Informe Inicial.</t>
  </si>
  <si>
    <t>Nota: Dato estimado a partir de lo reportado por los directores en la Plataforma SABER. La estructura porcentual total representa un 91,9% respecto a los datos indicados en el Censo Escolar-Informe Inicial.</t>
  </si>
  <si>
    <t>Nota: Dato estimado a partir de lo reportado por los directores en la Plataforma SABER. La estructura porcentual total representa un 97,1% respecto a los datos indicados en el Censo Escolar-Informe Inicial.</t>
  </si>
  <si>
    <t>Nota: Dato estimado a partir de lo reportado por los directores en la Plataforma SABER. La estructura porcentual total representa un 96,6% respecto a los datos indicados en el Censo Escolar-Informe Inicial.</t>
  </si>
  <si>
    <t>MATRÍCULA INICIAL EN PROYECTOS DE EDUCACIÓN ABIERTA</t>
  </si>
  <si>
    <t>POR PROGRAMA Y SEXO</t>
  </si>
  <si>
    <t>Primaria por
Suficiencia</t>
  </si>
  <si>
    <t>III Ciclo por
Suficiencia</t>
  </si>
  <si>
    <t>Bachillerato por
Madurez</t>
  </si>
  <si>
    <t>Diversificada a
Distancia</t>
  </si>
  <si>
    <t>POR PROGRAMA Y SEXO, SEGÚN DIRECCIÓN REGIONAL</t>
  </si>
  <si>
    <t>POR PROGRAMA Y SEXO, SEGÚN EDAD EN AÑOS CUMPLIDOS</t>
  </si>
  <si>
    <t>Nota: Dato estimado a partir de lo reportado por los directores en la Plataforma SABER. La estructura porcentual total representa un 100,0% respecto a los datos indicados en el Censo Escolar-Informe Inicial.</t>
  </si>
  <si>
    <t>TASA BRUTA Y NETA DE ESCOLARIDAD EN I Y II CICLOS</t>
  </si>
  <si>
    <t>TASA BRUTA Y NETA DE ESCOLARIDAD EN III CICLO Y EDUCACIÓN DIVERSIFICADA</t>
  </si>
  <si>
    <t>NOTA: Las edades consideradas son de 6  a 11 años.</t>
  </si>
  <si>
    <t>NOTA: Las edades consideradas son de 12 a 16 años.</t>
  </si>
  <si>
    <t>SEGÚN EDAD SIMPLE Y GRUPOS DE EDAD</t>
  </si>
  <si>
    <t xml:space="preserve">TASA DE COBERTURA EN EL SISTEMA EDUCATIVO </t>
  </si>
  <si>
    <t>Edad Simple y
Grupos de Edad</t>
  </si>
  <si>
    <t>Grupos de Edad</t>
  </si>
  <si>
    <t>NOTA: La tasa se refiere a la edad o grupo correspondiente, independiente del nivel educativo al que asista.</t>
  </si>
  <si>
    <t xml:space="preserve">TASA ESPECÍFICA DE ESCOLARIDAD EN EL SISTEMA EDUCATIVO </t>
  </si>
  <si>
    <t>Población</t>
  </si>
  <si>
    <t>Matrícula</t>
  </si>
  <si>
    <r>
      <t xml:space="preserve">Secundaria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</si>
  <si>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Diversificada por Suficiencia -MEP- </t>
    </r>
    <r>
      <rPr>
        <b/>
        <vertAlign val="superscript"/>
        <sz val="10"/>
        <rFont val="Calibri"/>
        <family val="2"/>
        <scheme val="minor"/>
      </rPr>
      <t>2-3/</t>
    </r>
  </si>
  <si>
    <t>III Ciclo por Suficiencia</t>
  </si>
  <si>
    <t>2/ Incluye Bachillerato por Madurez y Educación Diversificada a Distancia.</t>
  </si>
  <si>
    <r>
      <t xml:space="preserve">Diversificada por Suficiencia -MEP- </t>
    </r>
    <r>
      <rPr>
        <b/>
        <vertAlign val="superscript"/>
        <sz val="10"/>
        <rFont val="Calibri"/>
        <family val="2"/>
        <scheme val="minor"/>
      </rPr>
      <t>2/</t>
    </r>
  </si>
  <si>
    <t>Primaria por Suficiencia</t>
  </si>
  <si>
    <t>IPEC/CINDEA -I, II y III Nivel-</t>
  </si>
  <si>
    <t>Edad Simple</t>
  </si>
  <si>
    <t>Tasa Específica</t>
  </si>
  <si>
    <t>III Ciclo y Educación Diversificada (Tradicional)</t>
  </si>
  <si>
    <t>III Ciclo y Educac. Diversificada (Tradicional)</t>
  </si>
  <si>
    <t>INSTITUCIONES CLASIFICADAS SEGÚN TIPO DE DIRECCIÓN</t>
  </si>
  <si>
    <t>Unidocente</t>
  </si>
  <si>
    <t>Dirección 1</t>
  </si>
  <si>
    <t>Dirección 2</t>
  </si>
  <si>
    <t>Dirección 3</t>
  </si>
  <si>
    <t>Dirección 4</t>
  </si>
  <si>
    <t>Dirección 5</t>
  </si>
  <si>
    <t>Colegios
Académicos</t>
  </si>
  <si>
    <t>Colegios
Técnicos</t>
  </si>
  <si>
    <t>Tipo de
Dirección</t>
  </si>
  <si>
    <t>1. Se considera la matrícula total de la institución.</t>
  </si>
  <si>
    <t>Dirección 1: hasta 89 alumnos</t>
  </si>
  <si>
    <t>Dirección 2: de 90 a 199 alumnos</t>
  </si>
  <si>
    <t>Dirección 3: más de 199 alumnos</t>
  </si>
  <si>
    <t>4. Rangos de matrícula (Resolución MEP-1004-2021):</t>
  </si>
  <si>
    <t>Dirección 1: de 31 a 90 alumnos</t>
  </si>
  <si>
    <t>Dirección 2: de 91 a 200 alumnos</t>
  </si>
  <si>
    <t>Dirección 3: de 201 a 400 alumnos</t>
  </si>
  <si>
    <t>Dirección 4: de 401 a 800 alumnos</t>
  </si>
  <si>
    <t>Dirección 5: más de 800 alumnos</t>
  </si>
  <si>
    <t>Unidocente: hasta 30 alumnos</t>
  </si>
  <si>
    <t>Dirección 1: hasta 500 alumnos</t>
  </si>
  <si>
    <t>Dirección 2: de 501 a 1000 alumnos</t>
  </si>
  <si>
    <t>Dirección 3: más de 1000 alumnos</t>
  </si>
  <si>
    <t>Dirección 1: hasta 350 alumnos</t>
  </si>
  <si>
    <t>Dirección 2: de 351 a 500 alumnos</t>
  </si>
  <si>
    <t>Dirección 3: más de 500 alumnos</t>
  </si>
  <si>
    <t>Dirección 1: hasta 400 alumnos</t>
  </si>
  <si>
    <t>Dirección 2: de 401 a 600 alumnos</t>
  </si>
  <si>
    <t>Dirección 3: de 601 a 750 alumnos</t>
  </si>
  <si>
    <t>3. En Colegios Académicos y Técnicos (diurnos y nocturnos -no secciones-) se incluye Plan Nacional. No se considera en la clasificación a las Telesecundarias, Colegios Científicos, Colegios Humanísticos, IEGB, Unidades Pedagógicas.</t>
  </si>
  <si>
    <t>MATRÍCULA INICIAL EN I Y II CICLOS</t>
  </si>
  <si>
    <t>POR TIPO DE DIRECCIÓN, SEGÚN DIRECCIÓN REGIONAL</t>
  </si>
  <si>
    <t>Tipo de Dirección</t>
  </si>
  <si>
    <t>D1</t>
  </si>
  <si>
    <t>D2</t>
  </si>
  <si>
    <t>D3</t>
  </si>
  <si>
    <t>D4</t>
  </si>
  <si>
    <t>D5</t>
  </si>
  <si>
    <t>Unido-
cente</t>
  </si>
  <si>
    <t>1. Se consideran los servicios de Educación Preescolar, Aula Edad y Aula Integrada. Se consideran las Unidades Pedagógicas y las IEGB.</t>
  </si>
  <si>
    <t>2. Rangos de matrícula (Resolución MEP-1004-2021):</t>
  </si>
  <si>
    <t>(Cifras Relativas)</t>
  </si>
  <si>
    <t>INSTITUCIONES EN I Y II CICLOS</t>
  </si>
  <si>
    <t>PROMEDIO DE ESTUDIANTES EN I Y II CICLOS</t>
  </si>
  <si>
    <t xml:space="preserve">    Ciclo de Transición </t>
  </si>
  <si>
    <t>SECCIONES EN EDUCACIÓN TRADICIONAL</t>
  </si>
  <si>
    <r>
      <t xml:space="preserve">QUE </t>
    </r>
    <r>
      <rPr>
        <b/>
        <u/>
        <sz val="11"/>
        <rFont val="Calibri"/>
        <family val="2"/>
        <scheme val="minor"/>
      </rPr>
      <t>RECIBEN AL MENOS UN SERVICIO DE APOYO EDUCATIVO</t>
    </r>
  </si>
  <si>
    <r>
      <t xml:space="preserve">QUE SON </t>
    </r>
    <r>
      <rPr>
        <b/>
        <u/>
        <sz val="11"/>
        <rFont val="Calibri"/>
        <family val="2"/>
        <scheme val="minor"/>
      </rPr>
      <t>ALFABETIZADAS</t>
    </r>
  </si>
  <si>
    <t>INSTITUCIONES Y SERVICIOS EN EDUCACIÓN TRADICIONAL</t>
  </si>
  <si>
    <t>INSTITUCIONES EN EDUCACIÓN TRADICIONAL</t>
  </si>
  <si>
    <t xml:space="preserve">     Educación Diversificada</t>
  </si>
  <si>
    <r>
      <t xml:space="preserve">III Ciclo y Educación Diversificada </t>
    </r>
    <r>
      <rPr>
        <b/>
        <i/>
        <vertAlign val="superscript"/>
        <sz val="10"/>
        <rFont val="Calibri"/>
        <family val="2"/>
        <scheme val="minor"/>
      </rPr>
      <t>2/</t>
    </r>
  </si>
  <si>
    <r>
      <t xml:space="preserve">Total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</si>
  <si>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r>
      <t xml:space="preserve">Atención
Directa </t>
    </r>
    <r>
      <rPr>
        <b/>
        <vertAlign val="superscript"/>
        <sz val="10"/>
        <color theme="0"/>
        <rFont val="Calibri"/>
        <family val="2"/>
        <scheme val="minor"/>
      </rPr>
      <t>3/</t>
    </r>
  </si>
  <si>
    <r>
      <t>1</t>
    </r>
    <r>
      <rPr>
        <b/>
        <sz val="10"/>
        <color theme="0"/>
        <rFont val="Cambria"/>
        <family val="1"/>
      </rPr>
      <t>º</t>
    </r>
  </si>
  <si>
    <r>
      <t>2</t>
    </r>
    <r>
      <rPr>
        <b/>
        <sz val="10"/>
        <color theme="0"/>
        <rFont val="Cambria"/>
        <family val="1"/>
      </rPr>
      <t>º</t>
    </r>
  </si>
  <si>
    <r>
      <t>3</t>
    </r>
    <r>
      <rPr>
        <b/>
        <sz val="10"/>
        <color theme="0"/>
        <rFont val="Cambria"/>
        <family val="1"/>
      </rPr>
      <t>º</t>
    </r>
  </si>
  <si>
    <r>
      <t>4</t>
    </r>
    <r>
      <rPr>
        <b/>
        <sz val="10"/>
        <color theme="0"/>
        <rFont val="Cambria"/>
        <family val="1"/>
      </rPr>
      <t>º</t>
    </r>
  </si>
  <si>
    <r>
      <t>5</t>
    </r>
    <r>
      <rPr>
        <b/>
        <sz val="10"/>
        <color theme="0"/>
        <rFont val="Cambria"/>
        <family val="1"/>
      </rPr>
      <t>º</t>
    </r>
  </si>
  <si>
    <r>
      <t>6</t>
    </r>
    <r>
      <rPr>
        <b/>
        <sz val="10"/>
        <color theme="0"/>
        <rFont val="Cambria"/>
        <family val="1"/>
      </rPr>
      <t>º</t>
    </r>
  </si>
  <si>
    <t>Secciones</t>
  </si>
  <si>
    <t>Promedio de Alumnos por Sección</t>
  </si>
  <si>
    <t>POR NIVEL CURSADO, SEGÚN ZONA Y DEPENDENCIA</t>
  </si>
  <si>
    <r>
      <t>7</t>
    </r>
    <r>
      <rPr>
        <b/>
        <sz val="10"/>
        <color theme="0"/>
        <rFont val="Cambria"/>
        <family val="1"/>
      </rPr>
      <t>º</t>
    </r>
  </si>
  <si>
    <r>
      <t>8</t>
    </r>
    <r>
      <rPr>
        <b/>
        <sz val="10"/>
        <color theme="0"/>
        <rFont val="Cambria"/>
        <family val="1"/>
      </rPr>
      <t>º</t>
    </r>
  </si>
  <si>
    <r>
      <t>9</t>
    </r>
    <r>
      <rPr>
        <b/>
        <sz val="10"/>
        <color theme="0"/>
        <rFont val="Cambria"/>
        <family val="1"/>
      </rPr>
      <t>º</t>
    </r>
  </si>
  <si>
    <r>
      <t>10</t>
    </r>
    <r>
      <rPr>
        <b/>
        <sz val="10"/>
        <color theme="0"/>
        <rFont val="Cambria"/>
        <family val="1"/>
      </rPr>
      <t>º</t>
    </r>
  </si>
  <si>
    <r>
      <t>11</t>
    </r>
    <r>
      <rPr>
        <b/>
        <sz val="10"/>
        <color theme="0"/>
        <rFont val="Cambria"/>
        <family val="1"/>
      </rPr>
      <t>º</t>
    </r>
  </si>
  <si>
    <r>
      <t>12</t>
    </r>
    <r>
      <rPr>
        <b/>
        <sz val="10"/>
        <color theme="0"/>
        <rFont val="Cambria"/>
        <family val="1"/>
      </rPr>
      <t>º</t>
    </r>
  </si>
  <si>
    <t>SECCIONES Y PROMEDIO DE ALUMNOS POR SECCIÓN EN EDUCACIÓN PREESCOLAR</t>
  </si>
  <si>
    <t>SECCIONES Y PROMEDIO DE ALUMNOS POR SECCIÓN EN I Y II CICLOS</t>
  </si>
  <si>
    <t>POR AÑO CURSADO, SEGÚN ZONA Y DEPENDENCIA</t>
  </si>
  <si>
    <t>SECCIONES Y PROMEDIO DE ALUMNOS POR SECCIÓN EN III CICLO Y EDUCACIÓN DIVERSIFICADA</t>
  </si>
  <si>
    <t>Direc-
ción 1</t>
  </si>
  <si>
    <t>Direc-
ción 2</t>
  </si>
  <si>
    <t>Direc-
ción 3</t>
  </si>
  <si>
    <t>Direc-
ción 4</t>
  </si>
  <si>
    <t>Direc-
ción 5</t>
  </si>
  <si>
    <t>Contenido</t>
  </si>
  <si>
    <t>Serie Histórica de Matrícula Inicial, 2010-2021</t>
  </si>
  <si>
    <t>III Ciclo y Educación Diversificada, Diurna y Nocturna</t>
  </si>
  <si>
    <t>III Ciclo y Educación Diversificada, Académica Diurna</t>
  </si>
  <si>
    <t>III Ciclo y Educación Diversificada, Técnica Diurna</t>
  </si>
  <si>
    <t>III Ciclo y Educación Diversificada, Académica Nocturna</t>
  </si>
  <si>
    <t>III Ciclo y Educación Diversificada, Técnica Nocturna</t>
  </si>
  <si>
    <t>Educación Especial 
-Atención Directa-</t>
  </si>
  <si>
    <t>Centros de Atención Integral a Personas con Discapacidad
(CAIPAD)</t>
  </si>
  <si>
    <t>Estudiantes con alguna Discapacidad o Condición, en "Aulas Regulares"</t>
  </si>
  <si>
    <r>
      <t xml:space="preserve">Hospitales </t>
    </r>
    <r>
      <rPr>
        <b/>
        <vertAlign val="superscript"/>
        <sz val="10"/>
        <color theme="0"/>
        <rFont val="Calibri"/>
        <family val="2"/>
        <scheme val="minor"/>
      </rPr>
      <t>1/</t>
    </r>
  </si>
  <si>
    <t>Colegio Nacional Virtual 
Marco Tulio Salazar</t>
  </si>
  <si>
    <r>
      <t xml:space="preserve">CON ALGUNA DISCAPACIDAD O CONDICIÓN Y LAS QUE </t>
    </r>
    <r>
      <rPr>
        <b/>
        <u/>
        <sz val="11"/>
        <rFont val="Calibri"/>
        <family val="2"/>
        <scheme val="minor"/>
      </rPr>
      <t>RECIBEN AL MENOS UN SERVICIO DE APOYO EDUCATIVO</t>
    </r>
  </si>
  <si>
    <r>
      <t xml:space="preserve">PERSONAS ESTUDIANTES MATRICULADAS EN EL INSTITUTO PROFESIONAL DE EDUCACIÓN COMUNITARIA (IPEC) </t>
    </r>
    <r>
      <rPr>
        <b/>
        <u/>
        <sz val="11"/>
        <rFont val="Calibri"/>
        <family val="2"/>
        <scheme val="minor"/>
      </rPr>
      <t>ALFABETIZADAS</t>
    </r>
  </si>
  <si>
    <r>
      <t xml:space="preserve">PERSONAS ESTUDIANTES MATRICULADAS EN EL CENTRO INTEGRADO DE EDUCACION DE ADULTOS (CINDEA) </t>
    </r>
    <r>
      <rPr>
        <b/>
        <u/>
        <sz val="11"/>
        <rFont val="Calibri"/>
        <family val="2"/>
        <scheme val="minor"/>
      </rPr>
      <t>ALFABETIZADAS</t>
    </r>
  </si>
  <si>
    <t>Centro Integrado de 
Educación de Adultos
(CINDEA)</t>
  </si>
  <si>
    <t xml:space="preserve"> Instituto Profesional de
Educación Comunitaria
(IPEC)</t>
  </si>
  <si>
    <t>Colegio Nacional de
Educación a Distancia
(CONED)</t>
  </si>
  <si>
    <t>Proyectos de 
Educación Abierta</t>
  </si>
  <si>
    <t>Tasas de Escolaridad</t>
  </si>
  <si>
    <t>Estudiantes Nicaragüenses</t>
  </si>
  <si>
    <t>Estudiantes Extranjeros</t>
  </si>
  <si>
    <r>
      <t xml:space="preserve">Educación Especial </t>
    </r>
    <r>
      <rPr>
        <b/>
        <vertAlign val="superscript"/>
        <sz val="10"/>
        <color theme="0"/>
        <rFont val="Calibri"/>
        <family val="2"/>
        <scheme val="minor"/>
      </rPr>
      <t>1/</t>
    </r>
  </si>
  <si>
    <r>
      <t xml:space="preserve">IPEC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</si>
  <si>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r>
      <t xml:space="preserve">CINDEA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</si>
  <si>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t>Estudiantes Refugiados</t>
  </si>
  <si>
    <t>Estudiantes Solicitantes
de Asilo</t>
  </si>
  <si>
    <t>Instituciones y Servicios</t>
  </si>
  <si>
    <r>
      <t>Preescolar</t>
    </r>
    <r>
      <rPr>
        <b/>
        <vertAlign val="superscript"/>
        <sz val="10"/>
        <color theme="0"/>
        <rFont val="Calibri"/>
        <family val="2"/>
        <scheme val="minor"/>
      </rPr>
      <t xml:space="preserve"> 1/</t>
    </r>
  </si>
  <si>
    <t>Instituciones clasificadas según Tipo de Dirección</t>
  </si>
  <si>
    <t>POR AÑO CURSADO, SEGÚN TIPO DE DIRECCIÓN</t>
  </si>
  <si>
    <t>Portada</t>
  </si>
  <si>
    <t>Funcionarios que participaron en la publicación</t>
  </si>
  <si>
    <t>Resumen de Matrícula Inicial, Curso Lectivo 2021</t>
  </si>
  <si>
    <t>Educación Especial -Atención Directa-</t>
  </si>
  <si>
    <t>Centros de Atención Integral a Personas con Discapacidad (CAIPAD)</t>
  </si>
  <si>
    <t>Instituto Profesional de Educación Comunitaria (IPEC)</t>
  </si>
  <si>
    <t>Centro Integrado de Educación de Adultos (CINDEA)</t>
  </si>
  <si>
    <t>Colegio Nacional de Educación a Distancia (CONED)</t>
  </si>
  <si>
    <t>Estudiantes Solicitantes de Asilo</t>
  </si>
  <si>
    <t>2/ Incluye Centros de Educación Especial y CAIPAD.</t>
  </si>
  <si>
    <t xml:space="preserve">Educación 
Convencional </t>
  </si>
  <si>
    <t>Por Dependencia y Sexo, según Nivel de Enseñanza</t>
  </si>
  <si>
    <t>Sistema Educativo según Nivel de Enseñanza</t>
  </si>
  <si>
    <t>Educación Tradicional según Nivel de Enseñanza, Horario Diurno, todas las Dependencias</t>
  </si>
  <si>
    <t>Educación Tradicional según Nivel de Enseñanza, Horario Diurno, Dependencia Pública</t>
  </si>
  <si>
    <t>Educación Tradicional según Nivel de Enseñanza, Horario Diurno, Dependencia Privada</t>
  </si>
  <si>
    <t>Educación Tradicional según Nivel de Enseñanza, Horario Diurno, Dependencia Subvencionada</t>
  </si>
  <si>
    <t>Educación Tradicional según Nivel de Enseñanza, Horario Nocturno, todas las Dependencias</t>
  </si>
  <si>
    <t>Educación Tradicional según Nivel de Enseñanza, Horario Nocturno, Dependencia Pública</t>
  </si>
  <si>
    <t>Educación Tradicional según Nivel de Enseñanza, Horario Nocturno, Dependencia Privada</t>
  </si>
  <si>
    <t>Educación Tradicional según Nivel de Enseñanza, Horario Nocturno, Dependencia Subvencionada</t>
  </si>
  <si>
    <t>Sistema Educativo por Dependencia y Sexo, según Nivel de Enseñanza</t>
  </si>
  <si>
    <t>Educación Tradicional por Dependencia y Sexo, según Nivel de Enseñanza</t>
  </si>
  <si>
    <t>Educación Tradicional por Nivel de Enseñanza, según Dirección Regional, todas las Dependencias</t>
  </si>
  <si>
    <t>Educación Tradicional por Nivel de Enseñanza, según Dirección Regional, Dependencia Pública</t>
  </si>
  <si>
    <t>Educación Tradicional por Nivel de Enseñanza, según Dirección Regional, Dependencia Privada</t>
  </si>
  <si>
    <t>Educación Tradicional por Nivel de Enseñanza, según Dirección Regional, Dependencia subvencionada</t>
  </si>
  <si>
    <t>Por Nivel Cursado y Sexo, según Zona y Dependencia</t>
  </si>
  <si>
    <t>Por Nivel Cursado y Sexo, según Dirección Regional, todas las Dependencias</t>
  </si>
  <si>
    <t>Por Nivel Cursado y Sexo, según Dirección Regional, Dependencia Pública</t>
  </si>
  <si>
    <t>Por Nivel Cursado y Sexo, según Dirección Regional, Dependencia Privada</t>
  </si>
  <si>
    <t>Por Nivel Cursado y Sexo, según Dirección Regional, Dependencia Subvencionada</t>
  </si>
  <si>
    <t>Por Nivel Cursado y Sexo, según Zona y Provincia, todas las Dependencias</t>
  </si>
  <si>
    <t>Por Nivel Cursado y Sexo, según Edad en años cumplidos, todas las Dependencias</t>
  </si>
  <si>
    <t>Por Nivel Cursado y Sexo, según Edad en años cumplidos, Dependencia Pública</t>
  </si>
  <si>
    <t>Por Nivel Cursado y Sexo, según Edad en años cumplidos, Dependencia Privada y Subvencionadas</t>
  </si>
  <si>
    <t>Por Año Cursado y Sexo, según Zona y Dependencia</t>
  </si>
  <si>
    <t>Por Año Cursado y Sexo, según Dirección Regional, todas las Dependencias</t>
  </si>
  <si>
    <t>Por Año Cursado y Sexo, según Dirección Regional, Dependencia Pública</t>
  </si>
  <si>
    <t>Por Año Cursado y Sexo, según Dirección Regional, Dependencia Privada</t>
  </si>
  <si>
    <t>Por Año Cursado y Sexo, según Dirección Regional, Dependencia Subvencionada</t>
  </si>
  <si>
    <t>Por Año Cursado y Sexo, según Zona y Provincia, todas las Dependencias</t>
  </si>
  <si>
    <t>Por Año Cursado y Sexo, según Edad en años cumplidos, todas las Dependencias</t>
  </si>
  <si>
    <t>Por Año Cursado y Sexo, según Edad en años cumplidos, Dependencia Pública</t>
  </si>
  <si>
    <t>Por Año Cursado y Sexo, según Edad en años cumplidos, Dependencia Privada y Subvencionadas</t>
  </si>
  <si>
    <t>Por Año Cursado y Sexo, según Dirección Regional, Dependencia Privada y Subvencionada</t>
  </si>
  <si>
    <t>Por Año Cursado y Sexo, según Dirección Regional, Dependencia Pública y Privada</t>
  </si>
  <si>
    <t>Por Año Cursado y Sexo, según Edad en años cumplidos, Dependencia Pública y Privada</t>
  </si>
  <si>
    <t>Detalle de cuadros</t>
  </si>
  <si>
    <t>Por Año Cursado y Sexo, según Dirección Regional, Dependencia Pública y Subvencionada</t>
  </si>
  <si>
    <t>Por Año Cursado y Sexo, según Edad en años cumplidos, Dependencia Pública y Subvencionada</t>
  </si>
  <si>
    <t>Por Ciclo Cursado y Sexo, según Zona y Dependencia</t>
  </si>
  <si>
    <t>Por Servicio y Sexo, según Nivel de Enseñanza</t>
  </si>
  <si>
    <t>Por Ciclo Cursado y Sexo, según Dirección Regional, todas las Dependencias</t>
  </si>
  <si>
    <t>Por Nivel-Ciclo de Enseñanza y Sexo, según Discapacidad, todas las Dependencias</t>
  </si>
  <si>
    <t>Aula Integrada: por Tipo de Aula y Sexo, según Discapacidad, todas las Dependencias</t>
  </si>
  <si>
    <t>Matrícula Inicial y Alfabetizados en Aula Integrada y Plan Nacional: por Sexo, según Discapacidad, todas las Dependencias</t>
  </si>
  <si>
    <t>Por Ciclo Cursado y Sexo, según Edad en años cumplidos, todas las Dependencias</t>
  </si>
  <si>
    <t>Por Ciclo Cursado y Sexo, según Edad en años cumplidos, Dependencia Pública</t>
  </si>
  <si>
    <t>Por Ciclo Cursado y Sexo, según Edad en años cumplidos, Dependencia Privada y Subvencionada</t>
  </si>
  <si>
    <t>Matrícula Inicial y Alfabetizados por Sexo, según Discapacidad, Dependencia Subvencionada</t>
  </si>
  <si>
    <t>Por Sexo, según Edad en años cumplidos, Dependencia Subvencionada</t>
  </si>
  <si>
    <t>Reciben al menos un Servicio de Apoyo Educativo por Nivel de Enseñanza y Sexo, según Dirección Regional, todas las Dependencias</t>
  </si>
  <si>
    <t>Alfabetizados por Nivel de Enseñanza y Sexo, según Dirección Regional, todas las Dependencias</t>
  </si>
  <si>
    <t>Alfabetizados por Nivel de Enseñanza y Sexo, según Discapacidad, todas las Dependencias</t>
  </si>
  <si>
    <t>Reciben al menos un Servicio de Apoyo Educativo por Nivel de Enseñanza y Sexo, según Discapacidad, todas las Dependencias</t>
  </si>
  <si>
    <t>Serie Histórica, por Nivel Cursado y Sexo, Dependencia Pública y Privada</t>
  </si>
  <si>
    <t>Con Discapacidad/Condición por Nivel de Enseñanza y Sexo, según Zona y Dependencia</t>
  </si>
  <si>
    <t>Con Discapacidad/Condiciónl por Nivel de Enseñanza y Sexo, según Dirección Regional, todas las Dependencias</t>
  </si>
  <si>
    <t>Con Discapacidad/Condición por Nivel de Enseñanza y Sexo, según Discapacidad, todas las Dependencias</t>
  </si>
  <si>
    <t>Con Discapacidad/Condición, Reciben al menos un Servicio de Apoyo Educativo y Alfabetizados por Sexo, según Discapacidad, Dependencia Pública</t>
  </si>
  <si>
    <t>Serie Histórica, por Año Cursado y Sexo, Dependencia Pública</t>
  </si>
  <si>
    <t>Serie Histórica, por Tipo de Enseñanza y Sexo, Dependencia Pública</t>
  </si>
  <si>
    <t>Serie Histórica de Educación Convencional, por Nivel y Sexo, Dependencia Pública</t>
  </si>
  <si>
    <t>Por Sexo, según Ofertas, Dependencia Pública</t>
  </si>
  <si>
    <t>POR NIVEL Y SEXO, SEGÚN EDAD EN AÑOS CUMPLIDOS</t>
  </si>
  <si>
    <t>POR NIVEL Y SEXO, SEGÚN DISCAPACIDAD</t>
  </si>
  <si>
    <t>Serie Histórica, por Tipo de Enseñanza y Sexo, Dependencia Pública y Privada</t>
  </si>
  <si>
    <t>Serie Histórica de Educación Convencional, por Nivel y Sexo, Dependencia Pública y Privada</t>
  </si>
  <si>
    <t>Por Sexo, según Ofertas, Dependencia Pública y Privada</t>
  </si>
  <si>
    <t>Educación Convencional por Nivel y Sexo, según Dirección Regional, Dependencia Pública</t>
  </si>
  <si>
    <t>Educación Convencional por Nivel y Sexo, según Edad en años cumplidos, Dependencia Pública</t>
  </si>
  <si>
    <t>Educación Convencional con Discapacidad/Condición y Reciben al menos un Servicio de Apoyo Educativo por Nivel y Sexo, según Discapacidad, Dependencia Pública</t>
  </si>
  <si>
    <t>Educación Convencional Alfabetizados por Nivel y Sexo, según Discapacidad, Dependencia Pública</t>
  </si>
  <si>
    <t>Educación Convencional por Nivel y Sexo, según Dirección Regional, Dependencia Pública y Privada</t>
  </si>
  <si>
    <t>Educación Convencional por Nivel y Sexo, según Edad en años cumplidos, Dependencia Pública y Privada</t>
  </si>
  <si>
    <t>Educación Convencional con Discapacidad/Condición y Reciben al menos un Servicio de Apoyo Educativo por Nivel y Sexo, según Discapacidad, Dependencia Pública y Privada</t>
  </si>
  <si>
    <t>Educación Convencional Alfabetizados por Nivel y Sexo, según Discapacidad, Dependencia Pública y Privada</t>
  </si>
  <si>
    <t>Serie Histórica, por Programa y Sexo, Dependencia Pública</t>
  </si>
  <si>
    <t>Por Programa y Sexo, según Dirección Regional, Dependencia Pública</t>
  </si>
  <si>
    <t>Por Programa y Sexo, según Edad en años cumplidos, Dependencia Pública</t>
  </si>
  <si>
    <t>Serie Histórica, por Nivel de Enseñanza, Ciclo y Año Cursado, todas las Dependencias</t>
  </si>
  <si>
    <t>Secciones y Promedio de Alumnos por Sección</t>
  </si>
  <si>
    <t>Educación Preescolar, por Nivel Cursado, según Zona y Dependencia</t>
  </si>
  <si>
    <t>I y II Ciclos, por Año Cursado, según Zona y Dependencia</t>
  </si>
  <si>
    <t>III Ciclo y Educación Diversificada, por Año Cursado, según Zona y Dependencia</t>
  </si>
  <si>
    <t>POR NIVEL DE ENSEÑANZA</t>
  </si>
  <si>
    <t>Por Nivel de Enseñanza, según Tipo de Dirección, Dependencia Pública</t>
  </si>
  <si>
    <t>I y II Ciclos, por Año Cursado, según Tipo de Dirección, Dependencia Pública</t>
  </si>
  <si>
    <t>Matrícula Inicial en I y II Ciclos por Tipo de Dirección, según Dirección Regional, Dependencia Pública</t>
  </si>
  <si>
    <t>Matrícula Inicial en I y II Ciclos por Tipo de Dirección, según Dirección Regional, Dependencia Pública. Cifras Relativas</t>
  </si>
  <si>
    <t>Instituciones en I y II Ciclos por Tipo de Dirección, según Dirección Regional, Dependencia Pública</t>
  </si>
  <si>
    <t>Instituciones en I y II Ciclos por Tipo de Dirección, según Dirección Regional, Dependencia Pública. Cifras Relativas</t>
  </si>
  <si>
    <t>Promedio de Estudiantes en I y II Ciclos por Tipo de Dirección, según Dirección Regional, Dependencia Pública</t>
  </si>
  <si>
    <t>Serie Histórica Instituciones y Servicios, por Nivel de Enseñanza, todas las Dependencias</t>
  </si>
  <si>
    <t>Serie Histórica Instituciones, por Nivel de Enseñanza, todas las Dependencias</t>
  </si>
  <si>
    <t>Instituciones y Servicios, por Dependencia y Zona, según Nivel de Enseñanza</t>
  </si>
  <si>
    <t>Instituciones, por Dependencia y Zona, según Nivel de Enseñanza</t>
  </si>
  <si>
    <t>Instituciones y Servicios, por Nivel de Enseñanza, según Dirección Regional, todas las Dependencias</t>
  </si>
  <si>
    <t>Instituciones y Servicios, por Nivel de Enseñanza, según Dirección Regional, Dependencia Pública</t>
  </si>
  <si>
    <t>Instituciones y Servicios, por Nivel de Enseñanza, según Dirección Regional, Dependencia Privada</t>
  </si>
  <si>
    <t>Instituciones y Servicios, por Nivel de Enseñanza, según Dirección Regional, Dependencia Subvencionada</t>
  </si>
  <si>
    <t>Por Nivel de Enseñanza, según Nacionalidad, todas las Dependencias</t>
  </si>
  <si>
    <t>Por Nivel de Enseñanza, según Dirección Regional, todas las Dependencias</t>
  </si>
  <si>
    <t>Por Nivel de Enseñanza, según Dirección Regional, todas las Dependencias. Cifras Relativas</t>
  </si>
  <si>
    <t>Serie Histórica, según Nacionalidad, todas las Dependencias</t>
  </si>
  <si>
    <t>Interactivo II y Ciclo de Transición: Serie Histórica, por Ciclo y Sexo, todas las Dependencias</t>
  </si>
  <si>
    <t>I y II Ciclo: Serie Histórica, por Ciclo y Sexo, todas las Dependencias</t>
  </si>
  <si>
    <t>III Ciclo y Educación Diversificada: Serie Histórica, por Ciclo y Sexo, todas las Dependencias</t>
  </si>
  <si>
    <t>Tasa Bruta: Serie Histórica, según Nivel de Enseñanza, todas las Dependencias</t>
  </si>
  <si>
    <t>Tasa Bruta: Serie Histórica, por Sexo, según Nivel de Enseñanza, todas las Dependencias</t>
  </si>
  <si>
    <t>Tasa Neta: Serie Histórica, según Nivel de Enseñanza, todas las Dependencias</t>
  </si>
  <si>
    <t>Tasa Neta: Serie Histórica, por Sexo, según Nivel de Enseñanza, todas las Dependencias</t>
  </si>
  <si>
    <t>Tasa de Cobertura en el Sistema Educativo, según Edad Simple y Grupos de Edad, todas las Dependencias</t>
  </si>
  <si>
    <t>Tasa Específica en el Sistema Educativo, por Edad Simple, según Nivel de Enseñanza</t>
  </si>
  <si>
    <t>POR EDAD SIMPLE, SEGÚN NIVEL DE ENSEÑANZA</t>
  </si>
  <si>
    <t>1. Dato estimado a partir de lo reportado por los directores en la Plataforma SABER. Ver la estructura porcentual total que representa cada Rama de Enseñanza.</t>
  </si>
  <si>
    <t>2. Incluye Colegios Artísticos.</t>
  </si>
  <si>
    <t>1. Dato estimado a partir de lo reportado por los directores en la Plataforma SABER. La estructura porcentual total representa un 100,0% respecto a los datos indicados en el Censo Escolar-Informe Inicial.</t>
  </si>
  <si>
    <t>2. Incluye Centros de Educación Especial, Aula Integrada, Servicio Educativo para niños y niñas desde el nacimiento hasta los 6 años con Discapacidad o riesgo en el Desarrollo y Plan Nacional.</t>
  </si>
  <si>
    <t>1/ Incluye Centros de Educación Especial, Aula Integrada, Servicio Educativo para niños y niñas desde el nacimiento hasta los 6 años con Discapacidad o riesgo en el Desarrollo y Plan Nacional.</t>
  </si>
  <si>
    <t>… Continuación Cuadro 55</t>
  </si>
  <si>
    <t>CUADRO 1</t>
  </si>
  <si>
    <t>CUADRO 165</t>
  </si>
  <si>
    <t>CUADRO 164</t>
  </si>
  <si>
    <t>CUADRO 163</t>
  </si>
  <si>
    <t>CUADRO 162</t>
  </si>
  <si>
    <t>CUADRO 161</t>
  </si>
  <si>
    <t>CUADRO 160</t>
  </si>
  <si>
    <t>CUADRO 159</t>
  </si>
  <si>
    <t>CUADRO 158</t>
  </si>
  <si>
    <t>CUADRO 157</t>
  </si>
  <si>
    <t>CUADRO 156</t>
  </si>
  <si>
    <t>CUADRO 155</t>
  </si>
  <si>
    <t>CUADRO 154</t>
  </si>
  <si>
    <t>CUADRO 153</t>
  </si>
  <si>
    <t>CUADRO 152</t>
  </si>
  <si>
    <t>CUADRO 151</t>
  </si>
  <si>
    <t>CUADRO 150</t>
  </si>
  <si>
    <t>CUADRO 149</t>
  </si>
  <si>
    <t>CUADRO 148</t>
  </si>
  <si>
    <t>CUADRO 147</t>
  </si>
  <si>
    <t>CUADRO 146</t>
  </si>
  <si>
    <t>CUADRO 145</t>
  </si>
  <si>
    <t>CUADRO 144</t>
  </si>
  <si>
    <t>CUADRO 143</t>
  </si>
  <si>
    <t>CUADRO 142</t>
  </si>
  <si>
    <t>CUADRO 141</t>
  </si>
  <si>
    <t>CUADRO 140</t>
  </si>
  <si>
    <t>CUADRO 139</t>
  </si>
  <si>
    <t>CUADRO 138</t>
  </si>
  <si>
    <t>CUADRO 137</t>
  </si>
  <si>
    <t>CUADRO 136</t>
  </si>
  <si>
    <t>CUADRO 135</t>
  </si>
  <si>
    <t>CUADRO 134</t>
  </si>
  <si>
    <t>CUADRO 133</t>
  </si>
  <si>
    <t>CUADRO 132</t>
  </si>
  <si>
    <t>CUADRO 131</t>
  </si>
  <si>
    <t>CUADRO 130</t>
  </si>
  <si>
    <t>CUADRO 129</t>
  </si>
  <si>
    <t>CUADRO 128</t>
  </si>
  <si>
    <t>CUADRO 127</t>
  </si>
  <si>
    <t>CUADRO 126</t>
  </si>
  <si>
    <t>CUADRO 125</t>
  </si>
  <si>
    <t>CUADRO 124</t>
  </si>
  <si>
    <t>CUADRO 123</t>
  </si>
  <si>
    <t>CUADRO 122</t>
  </si>
  <si>
    <t>CUADRO 121</t>
  </si>
  <si>
    <t>CUADRO 120</t>
  </si>
  <si>
    <t>CUADRO 119</t>
  </si>
  <si>
    <t>CUADRO 118</t>
  </si>
  <si>
    <t>CUADRO 117</t>
  </si>
  <si>
    <t>CUADRO 116</t>
  </si>
  <si>
    <t>CUADRO 115</t>
  </si>
  <si>
    <t>CUADRO 114</t>
  </si>
  <si>
    <t>CUADRO 113</t>
  </si>
  <si>
    <t>CUADRO 112</t>
  </si>
  <si>
    <t>CUADRO 111</t>
  </si>
  <si>
    <t>CUADRO 110</t>
  </si>
  <si>
    <t>CUADRO 109</t>
  </si>
  <si>
    <t>CUADRO 108</t>
  </si>
  <si>
    <t>CUADRO 107</t>
  </si>
  <si>
    <t>CUADRO 106</t>
  </si>
  <si>
    <t>CUADRO 105</t>
  </si>
  <si>
    <t>CUADRO 104</t>
  </si>
  <si>
    <t>CUADRO 103</t>
  </si>
  <si>
    <t>CUADRO 102</t>
  </si>
  <si>
    <t>CUADRO 101</t>
  </si>
  <si>
    <t>CUADRO 100</t>
  </si>
  <si>
    <t>CUADRO 99</t>
  </si>
  <si>
    <t>CUADRO 98</t>
  </si>
  <si>
    <t>CUADRO 97</t>
  </si>
  <si>
    <t>CUADRO 96</t>
  </si>
  <si>
    <t>CUADRO 95</t>
  </si>
  <si>
    <t>CUADRO 94</t>
  </si>
  <si>
    <t>CUADRO 93</t>
  </si>
  <si>
    <t>CUADRO 92</t>
  </si>
  <si>
    <t>CUADRO 91</t>
  </si>
  <si>
    <t>CUADRO 90</t>
  </si>
  <si>
    <t>CUADRO 89</t>
  </si>
  <si>
    <t>CUADRO 88</t>
  </si>
  <si>
    <t>CUADRO 87</t>
  </si>
  <si>
    <t>CUADRO 86</t>
  </si>
  <si>
    <t>CUADRO 85</t>
  </si>
  <si>
    <t>CUADRO 84</t>
  </si>
  <si>
    <t>CUADRO 83</t>
  </si>
  <si>
    <t>CUADRO 82</t>
  </si>
  <si>
    <t>CUADRO 81</t>
  </si>
  <si>
    <t>CUADRO 80</t>
  </si>
  <si>
    <t>CUADRO 79</t>
  </si>
  <si>
    <t>CUADRO 78</t>
  </si>
  <si>
    <t>CUADRO 77</t>
  </si>
  <si>
    <t>CUADRO 76</t>
  </si>
  <si>
    <t>CUADRO 75</t>
  </si>
  <si>
    <t>CUADRO 74</t>
  </si>
  <si>
    <t>CUADRO 73</t>
  </si>
  <si>
    <t>CUADRO 72</t>
  </si>
  <si>
    <t xml:space="preserve">    CUADRO 71</t>
  </si>
  <si>
    <t>CUADRO 70</t>
  </si>
  <si>
    <t>CUADRO 69</t>
  </si>
  <si>
    <t>CUADRO 68</t>
  </si>
  <si>
    <t>CUADRO 67</t>
  </si>
  <si>
    <t>CUADRO 66</t>
  </si>
  <si>
    <t>CUADRO 65</t>
  </si>
  <si>
    <t>CUADRO 64</t>
  </si>
  <si>
    <t>CUADRO 63</t>
  </si>
  <si>
    <t>CUADRO 62</t>
  </si>
  <si>
    <t>CUADRO 61</t>
  </si>
  <si>
    <t>CUADRO 60</t>
  </si>
  <si>
    <t>CUADRO 59</t>
  </si>
  <si>
    <t>CUADRO 58</t>
  </si>
  <si>
    <t>CUADRO 57</t>
  </si>
  <si>
    <t xml:space="preserve">    CUADRO 56</t>
  </si>
  <si>
    <t xml:space="preserve">    CUADRO 55</t>
  </si>
  <si>
    <t>CUADRO 54</t>
  </si>
  <si>
    <t>CUADRO 53</t>
  </si>
  <si>
    <t>CUADRO 52</t>
  </si>
  <si>
    <t>CUADRO 51</t>
  </si>
  <si>
    <t>CUADRO 50</t>
  </si>
  <si>
    <t>CUADRO 49</t>
  </si>
  <si>
    <t>CUADRO 48</t>
  </si>
  <si>
    <t>CUADRO 47</t>
  </si>
  <si>
    <t>CUADRO 46</t>
  </si>
  <si>
    <t>CUADRO 45</t>
  </si>
  <si>
    <t>CUADRO 44</t>
  </si>
  <si>
    <t>CUADRO 43</t>
  </si>
  <si>
    <t>CUADRO 42</t>
  </si>
  <si>
    <t>CUADRO 41</t>
  </si>
  <si>
    <t>CUADRO 40</t>
  </si>
  <si>
    <t>CUADRO 39</t>
  </si>
  <si>
    <t>CUADRO 38</t>
  </si>
  <si>
    <t>CUADRO 37</t>
  </si>
  <si>
    <t>CUADRO 36</t>
  </si>
  <si>
    <t>CUADRO 35</t>
  </si>
  <si>
    <t>CUADRO 34</t>
  </si>
  <si>
    <t>CUADRO 33</t>
  </si>
  <si>
    <t>CUADRO 32</t>
  </si>
  <si>
    <t>CUADRO 31</t>
  </si>
  <si>
    <t>CUADRO 30</t>
  </si>
  <si>
    <t>CUADRO 29</t>
  </si>
  <si>
    <t>CUADRO 28</t>
  </si>
  <si>
    <t>CUADRO 27</t>
  </si>
  <si>
    <t>CUADRO 26</t>
  </si>
  <si>
    <t>CUADRO 25</t>
  </si>
  <si>
    <t>CUADRO 24</t>
  </si>
  <si>
    <t>CUADRO 23</t>
  </si>
  <si>
    <t>CUADRO 22</t>
  </si>
  <si>
    <t>CUADRO 21</t>
  </si>
  <si>
    <t>CUADRO 20</t>
  </si>
  <si>
    <t>CUADRO 19</t>
  </si>
  <si>
    <t>CUADRO 18</t>
  </si>
  <si>
    <t>CUADRO 17</t>
  </si>
  <si>
    <t>CUADRO 16</t>
  </si>
  <si>
    <t>CUADRO 15</t>
  </si>
  <si>
    <t>CUADRO 14</t>
  </si>
  <si>
    <t>CUADRO 13</t>
  </si>
  <si>
    <t>CUADRO 12</t>
  </si>
  <si>
    <t>CUADRO 11</t>
  </si>
  <si>
    <t>CUADRO 10</t>
  </si>
  <si>
    <t>CUADRO 9</t>
  </si>
  <si>
    <t>CUADRO 8</t>
  </si>
  <si>
    <t>CUADRO 7</t>
  </si>
  <si>
    <t>CUADRO 6</t>
  </si>
  <si>
    <t>CUADRO 5</t>
  </si>
  <si>
    <t>CUADRO 4</t>
  </si>
  <si>
    <t>CUADRO 3</t>
  </si>
  <si>
    <t>CUADRO 2</t>
  </si>
  <si>
    <t>Continúa …</t>
  </si>
  <si>
    <t>… Continuación Cuadro 56</t>
  </si>
  <si>
    <t>Modalidad y Especialidad</t>
  </si>
  <si>
    <t>55_1</t>
  </si>
  <si>
    <t>55_2</t>
  </si>
  <si>
    <t>56_1</t>
  </si>
  <si>
    <t>56_2</t>
  </si>
  <si>
    <t>… Continuación Cuadro 71</t>
  </si>
  <si>
    <t>EN EDUCACIÓN TRADICIONAL, HOSPITALES E INSTITUTO HELEN KELLER</t>
  </si>
  <si>
    <t>MATRÍCULA INICIAL DE ESTUDIANTES CON ALGUNA DISCAPACIDAD O CONDICIÓN,</t>
  </si>
  <si>
    <r>
      <t xml:space="preserve">EN EDUCACIÓN TRADICIONAL QUE SON </t>
    </r>
    <r>
      <rPr>
        <b/>
        <u/>
        <sz val="11"/>
        <rFont val="Calibri"/>
        <family val="2"/>
        <scheme val="minor"/>
      </rPr>
      <t>ALFABETIZADAS</t>
    </r>
  </si>
  <si>
    <t>Reciben al menos un Servicio de Apoyo Educativo por Nivel de Enseñanza y Sexo, según Zona y Dependencia. Cifras Absolutas y Relativas</t>
  </si>
  <si>
    <t>Alfabetizados por Nivel de Enseñanza y Sexo, según Zona y Dependencia. Cifras Absolutas y Relativas</t>
  </si>
  <si>
    <t>(Cifras Absolutas y Relativas)</t>
  </si>
  <si>
    <t>Nota: Una persona refugiada es aquella que se ha visto obligada a abandonar su país debido a fundados temores de persecución por motivos de su raza, religión, nacionalidad, pertenencia a un determinado grupo social, opiniones políticas o género y no quieren o no pueden acogerse a la protección de su país de origen. Las personas refugiadas han sido víctimas de graves violaciones de derechos humanos por situaciones de violencia y conflicto, por lo cual deben buscar en un país extranjero la protección que no tuvieron en su propio país.</t>
  </si>
  <si>
    <t>Escuelas
Noc-
turnas</t>
  </si>
  <si>
    <t>Nota: Una persona solicitante de la condición de refugiado o también llamado solicitante de asilo, es aquella que ha presentado una solicitud para que se le reconozca como refugiada en un país diferente al de su origen y se encuentra a la espera de que dicha solicitud sea aceptada o rechazada. Es importante tomar en cuenta que cuando una persona es solicitante de la condición de refugiado, tiene un estatus migratorio regular y está autorizada a permanecer en el país mientras se resuelve su solicitud.</t>
  </si>
  <si>
    <t>Por Año Cursado y Sexo, según Modalidad y Especialidad, Técnica Diurna y Nocturna, todas las Dependencias. Modalidad Comercial y de Servicios</t>
  </si>
  <si>
    <t>Por Año Cursado y Sexo, según Modalidad y Especialidad, Técnica Diurna y Nocturna, todas las Dependencias. Modalidad Industrial y Agropecuaria</t>
  </si>
  <si>
    <t>Por Año Cursado y Sexo, según Modalidad y Especialidad, Técnica Diurna, todas las Dependencias. Modalidad Comercial y de Servicios</t>
  </si>
  <si>
    <t>71_1</t>
  </si>
  <si>
    <t>Por Año Cursado y Sexo, según Modalidad y Especialidad, todas las Dependencias. Modalidad Comercial y de Servicios</t>
  </si>
  <si>
    <t>71_2</t>
  </si>
  <si>
    <t>Por Año Cursado y Sexo, según Modalidad y Especialidad, Técnica Diurna, todas las Dependencias. Modalidad Industrial y Agropecuaria</t>
  </si>
  <si>
    <t>Por Año Cursado y Sexo, según Modalidad y Especialidad, todas las Dependencias. Modalidad Industrial y Agropecuaria</t>
  </si>
  <si>
    <t>pública</t>
  </si>
  <si>
    <t>Diversificada</t>
  </si>
  <si>
    <t>AÑO: 2022</t>
  </si>
  <si>
    <t>Fuente: Censo Escolar 2022-Informe Inicial, Departamento de Análisis Estadístico, MEP.</t>
  </si>
  <si>
    <t>Nota: Dato estimado a partir de lo registrado por los directores en la Plataforma SABER. La estructura porcentual total representa un 99,4% respecto a los datos reportados en el Censo Escolar-Informe Inicial.</t>
  </si>
  <si>
    <t>PERIODO: 2010 - 2022</t>
  </si>
  <si>
    <t>AÑO:  2022</t>
  </si>
  <si>
    <t>Nota: Dato estimado a partir de lo reportado por los directores en la Plataforma SABER. La estructura porcentual total representa un 104,7% respecto a los datos indicados en el Censo Escolar-Informe Inicial.</t>
  </si>
  <si>
    <t>1/ Antes Problemas de Aprendizaje.</t>
  </si>
  <si>
    <t>Trastorno del Espectro Autista (TEA)</t>
  </si>
  <si>
    <t>Situación Conductual Problemática</t>
  </si>
  <si>
    <t>Serie</t>
  </si>
  <si>
    <t>Resumen</t>
  </si>
  <si>
    <t>I-IIC</t>
  </si>
  <si>
    <t>Esc.Noct</t>
  </si>
  <si>
    <t>Acad.Diur</t>
  </si>
  <si>
    <t>Tec.Diur</t>
  </si>
  <si>
    <t>Acad.Noct</t>
  </si>
  <si>
    <t>Tec.Noct</t>
  </si>
  <si>
    <t>Atenc.Dir</t>
  </si>
  <si>
    <t>Aula_E</t>
  </si>
  <si>
    <t>CNV</t>
  </si>
  <si>
    <t>CINDEA</t>
  </si>
  <si>
    <t>Preesc</t>
  </si>
  <si>
    <t>Colegios</t>
  </si>
  <si>
    <t>III Ciclo y Educación Diversificada,
Diurna y Nocturna</t>
  </si>
  <si>
    <t>III Ciclo y Educación Diversificada, 
Académica Diurna</t>
  </si>
  <si>
    <t>III Ciclo y Educación Diversificada,
Técnica Diurna</t>
  </si>
  <si>
    <t>III Ciclo y Educación Diversificada,
Académica Nocturna</t>
  </si>
  <si>
    <t>III Ciclo y Educación Diversificada,
Técnica Nocturna</t>
  </si>
  <si>
    <t>Estudiantes con alguna Discapacidad o Condición, 
en "Aulas Regulares"</t>
  </si>
  <si>
    <t>Proyec</t>
  </si>
  <si>
    <t>Tasas</t>
  </si>
  <si>
    <t>Extranj</t>
  </si>
  <si>
    <t>Nicarag</t>
  </si>
  <si>
    <t>Refug</t>
  </si>
  <si>
    <t>Asilo</t>
  </si>
  <si>
    <t>Instituc</t>
  </si>
  <si>
    <t>Tipo_Dir</t>
  </si>
  <si>
    <t>Resumen de Matrícula Inicial, Curso Lectivo 2022</t>
  </si>
  <si>
    <r>
      <t xml:space="preserve">Primaria por
Suficiencia </t>
    </r>
    <r>
      <rPr>
        <b/>
        <vertAlign val="superscript"/>
        <sz val="10"/>
        <color theme="0"/>
        <rFont val="Calibri"/>
        <family val="2"/>
        <scheme val="minor"/>
      </rPr>
      <t>1/</t>
    </r>
  </si>
  <si>
    <t>1/ Incluye Alfabetización.</t>
  </si>
  <si>
    <t>AÑO :  2022</t>
  </si>
  <si>
    <t>Nota: Dato estimado a partir de lo reportado por los directores en la Plataforma SABER. La estructura porcentual total representa un 78,0% respecto a los datos indicados en el Censo Escolar-Informe Inicial.</t>
  </si>
  <si>
    <t>III Nivel-Académico</t>
  </si>
  <si>
    <t>III Nivel-Técnico</t>
  </si>
  <si>
    <t>Nota: Dato estimado a partir de lo reportado por los directores en la Plataforma SABER. La estructura porcentual total representa un 99,1% respecto a los datos indicados en el Censo Escolar-Informe Inicial.</t>
  </si>
  <si>
    <t>Nota: Dato estimado a partir de lo reportado por los directores en la Plataforma SABER. La estructura porcentual total representa un 92,9% respecto a los datos indicados en el Censo Escolar-Informe Inicial.</t>
  </si>
  <si>
    <t>PERIODO: 2010 - 2011, 2014 - 2022</t>
  </si>
  <si>
    <t>Discap-Reg</t>
  </si>
  <si>
    <t>Bebés y Maternal I</t>
  </si>
  <si>
    <t>Bebés y
Maternal I</t>
  </si>
  <si>
    <t>Ciclo de
Transición</t>
  </si>
  <si>
    <t>Modalidad A</t>
  </si>
  <si>
    <t>Modalidad B</t>
  </si>
  <si>
    <t>Nota: Dato estimado a partir de lo reportado por los directores en la Plataforma SABER. La estructura porcentual total representa un 99,8% respecto a los datos indicados en el Censo Escolar-Informe Inicial.</t>
  </si>
  <si>
    <r>
      <t xml:space="preserve">Atención
Directa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</si>
  <si>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>2/</t>
    </r>
  </si>
  <si>
    <t>Nota: Dato estimado a partir de lo reportado por los directores en la Plataforma SABER. La estructura porcentual total representa un 95,7% respecto a los datos indicados en el Censo Escolar-Informe Inicial.</t>
  </si>
  <si>
    <t>Nota: Dato estimado a partir de lo reportado por los directores en la Plataforma SABER. La estructura porcentual total representa un 99,6% respecto a los datos indicados en el Censo Escolar-Informe Inicial.</t>
  </si>
  <si>
    <t>Nota: Dato estimado a partir de lo reportado por los directores en la Plataforma SABER. La estructura porcentual total representa un 74,0% respecto a los datos indicados en el Censo Escolar-Informe Inicial.</t>
  </si>
  <si>
    <t>Secciones Técnicas</t>
  </si>
  <si>
    <t>1/ Incluye matrícula en Atención Directa: Centros de Educación Especial, Aula Integrada, Servicio Educativo para niños y niñas desde el nacimiento hasta los 6 años con Discapacidad o riesgo en el Desarrollo, y Plan Nacional.</t>
  </si>
  <si>
    <t>Nota: En el periodo 2010-2016, se incluye solamente Educación Preescolar, I y II Ciclos, Colegios, Escuelas Nocturnas.</t>
  </si>
  <si>
    <t>Nota: Dato estimado a partir de lo reportado por los directores en la Plataforma SABER. La estructura porcentual total representa un 99,7% respecto a los datos indicados en el Censo Escolar-Informe Inicial.</t>
  </si>
  <si>
    <t>1- Censo Escolar 2022-Informe Inicial, Departamento de Análisis Estadístico, MEP.</t>
  </si>
  <si>
    <t>2-  Centro Centroamericano de Población, Estimaciones marzo, 2013.</t>
  </si>
  <si>
    <t>Serie Histórica de Matrícula Inicial, 2013-2022</t>
  </si>
  <si>
    <t>PERIODO: 2013 - 2022</t>
  </si>
  <si>
    <t>PERSONAL DEL DEPARTAMENTO DE ANÁLISIS ESTADÍSTICO</t>
  </si>
  <si>
    <t>QUE PARTICIPÓ EN ESTA PUBLICACIÓN</t>
  </si>
  <si>
    <t>Digitación de los datos:</t>
  </si>
  <si>
    <t>Carlos Luis Nájera Morales</t>
  </si>
  <si>
    <t>Jorge Soto Calderón</t>
  </si>
  <si>
    <t>Luis Carlos Garro Montero</t>
  </si>
  <si>
    <t>María del Carmen Zúñiga García</t>
  </si>
  <si>
    <t>Nicole Oviedo Chacón</t>
  </si>
  <si>
    <t>Olga Leitón Aguilar</t>
  </si>
  <si>
    <t>Tattiana Román Méndez</t>
  </si>
  <si>
    <t>Tareas Secreatariales:</t>
  </si>
  <si>
    <t>Mayra Quirós Jiménez</t>
  </si>
  <si>
    <t>Dirección General:</t>
  </si>
  <si>
    <t>Dixie E. Brenes Vindas</t>
  </si>
  <si>
    <t>3/ Incluye Centros de Educación Especial, Aula Integrada, Servicio Educativo para niños y niñas desde el nacimiento hasta los 6 años con Discapacidad o riesgo en el Desarrollo y Plan Nacional.</t>
  </si>
  <si>
    <t>1.Dato estimado a partir de lo reportado por los directores en la Plataforma SABER. La estructura porcentual total representa un 99,2% respecto a los datos indicados en el Censo Escolar-Informe Inicial.</t>
  </si>
  <si>
    <t xml:space="preserve">  AÑO: 2022</t>
  </si>
  <si>
    <t>Desarrollo Web</t>
  </si>
  <si>
    <t>Ecoturismo</t>
  </si>
  <si>
    <t>Information 
Technology Support</t>
  </si>
  <si>
    <t>Mercadeo</t>
  </si>
  <si>
    <t>Operaciones de Empresas
de Alojamiento</t>
  </si>
  <si>
    <t>Turismo Costero</t>
  </si>
  <si>
    <t>Contabilidad y Control Interno</t>
  </si>
  <si>
    <t>Ejecutivo Comercial y Servicio al Cliente</t>
  </si>
  <si>
    <t>Producción Agrícola y Pecuaria</t>
  </si>
  <si>
    <t>Dibujo y Modelado de Edificaciones</t>
  </si>
  <si>
    <t>Impresión Offset</t>
  </si>
  <si>
    <t>Logistic Administration and Distribution</t>
  </si>
  <si>
    <t>Mecánica Naval</t>
  </si>
  <si>
    <t>Productivity and Quality</t>
  </si>
  <si>
    <t>Bachillerato por Madurez</t>
  </si>
  <si>
    <t>Diversificada a Distancia</t>
  </si>
  <si>
    <t>Resumen de Matrícula Inicial,
Curso Lectivo 2022</t>
  </si>
  <si>
    <t>Primaria por Suficiencia -MEP-</t>
  </si>
  <si>
    <t>Secundaria por Suficiencia -MEP-</t>
  </si>
  <si>
    <t>PERIODO: 2015 - 2022</t>
  </si>
  <si>
    <t>35-39</t>
  </si>
  <si>
    <t>40-44</t>
  </si>
  <si>
    <t>45-49</t>
  </si>
  <si>
    <r>
      <t xml:space="preserve">Situación Conductual Problemática </t>
    </r>
    <r>
      <rPr>
        <b/>
        <vertAlign val="superscript"/>
        <sz val="10"/>
        <rFont val="Calibri"/>
        <family val="2"/>
      </rPr>
      <t>2/</t>
    </r>
  </si>
  <si>
    <r>
      <t xml:space="preserve">Trastorno Específico de Aprendizaje </t>
    </r>
    <r>
      <rPr>
        <b/>
        <vertAlign val="superscript"/>
        <sz val="10"/>
        <rFont val="Calibri"/>
        <family val="2"/>
        <scheme val="minor"/>
      </rPr>
      <t>3/</t>
    </r>
  </si>
  <si>
    <r>
      <t xml:space="preserve">Trastorno Específico de Aprendizaje </t>
    </r>
    <r>
      <rPr>
        <b/>
        <vertAlign val="superscript"/>
        <sz val="10"/>
        <rFont val="Calibri"/>
        <family val="2"/>
      </rPr>
      <t>3/</t>
    </r>
  </si>
  <si>
    <t>MATRICULA INICIAL EN CURSOS LIBRES Y EDUCACIÓN EMERGENTE</t>
  </si>
  <si>
    <t>IPEC Y CINDEA</t>
  </si>
  <si>
    <t>Nota: Dato estimado a partir de lo reportado por los directores en la Plataforma SABER. La estructura porcentual total representa un97,2% en los Cursos Libres y un 98,3% en Educación Emergente, respecto a los datos indicados en el Censo Escolar-Informe Inicial.</t>
  </si>
  <si>
    <r>
      <t xml:space="preserve">Educación Especial </t>
    </r>
    <r>
      <rPr>
        <b/>
        <vertAlign val="superscript"/>
        <sz val="10"/>
        <color theme="1"/>
        <rFont val="Calibri"/>
        <family val="2"/>
        <scheme val="minor"/>
      </rPr>
      <t>1/</t>
    </r>
  </si>
  <si>
    <r>
      <t xml:space="preserve">IPEC </t>
    </r>
    <r>
      <rPr>
        <b/>
        <vertAlign val="superscript"/>
        <sz val="10"/>
        <color theme="1"/>
        <rFont val="Calibri"/>
        <family val="2"/>
        <scheme val="minor"/>
      </rPr>
      <t>2/</t>
    </r>
  </si>
  <si>
    <r>
      <t xml:space="preserve">CINDEA </t>
    </r>
    <r>
      <rPr>
        <b/>
        <vertAlign val="superscript"/>
        <sz val="10"/>
        <color theme="1"/>
        <rFont val="Calibri"/>
        <family val="2"/>
        <scheme val="minor"/>
      </rPr>
      <t>2/</t>
    </r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</si>
  <si>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</si>
  <si>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</si>
  <si>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</si>
  <si>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</si>
  <si>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</si>
  <si>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</si>
  <si>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</si>
  <si>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</si>
  <si>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</si>
  <si>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</si>
  <si>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</si>
  <si>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</si>
  <si>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</si>
  <si>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</si>
  <si>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</si>
  <si>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</si>
  <si>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</si>
  <si>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</si>
  <si>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</si>
  <si>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</si>
  <si>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</si>
  <si>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</si>
  <si>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</si>
  <si>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</si>
  <si>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</si>
  <si>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</si>
  <si>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</si>
  <si>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Serie Histórica de 
Matrícula Inicial, 
2013-2022</t>
  </si>
  <si>
    <t>1/ Prótesis auditivas (audífonos), implante coclear u otro dispositivo.</t>
  </si>
  <si>
    <t>2/ Prótesis auditivas (audífonos), implante coclear u otro dispositivo.</t>
  </si>
  <si>
    <t>3/ Antes Problemas Emocionales y de Conducta.</t>
  </si>
  <si>
    <t>4/ Antes Problemas de Aprendizaje.</t>
  </si>
  <si>
    <t>2/ Antes Problemas Emocionales y de Conducta.</t>
  </si>
  <si>
    <t>3/ Antes Problemas de Aprendizaje.</t>
  </si>
  <si>
    <t>1/ Antes Problemas Emocionales y de Conducta.</t>
  </si>
  <si>
    <t>2/ Antes Problemas de Aprendizaje.</t>
  </si>
  <si>
    <t>3/ Incluye Centros de Educación Especial, Aula Integrada, Servicio Educativo para niños y niñas desde el nacimiento hasta los 6 años con Discapacidad o riesgo en el Desarrollo, Plan Nacional y CAIPAD.</t>
  </si>
  <si>
    <r>
      <t xml:space="preserve">I y II Ciclos </t>
    </r>
    <r>
      <rPr>
        <b/>
        <sz val="8.5"/>
        <rFont val="Calibri"/>
        <family val="2"/>
        <scheme val="minor"/>
      </rPr>
      <t xml:space="preserve">(Artículo 5): </t>
    </r>
  </si>
  <si>
    <r>
      <t xml:space="preserve">Educación Preescolar </t>
    </r>
    <r>
      <rPr>
        <b/>
        <sz val="8.5"/>
        <rFont val="Calibri"/>
        <family val="2"/>
        <scheme val="minor"/>
      </rPr>
      <t>(Artículo 2):</t>
    </r>
  </si>
  <si>
    <r>
      <t xml:space="preserve">III Ciclo y Educación Diversificada -Académica- </t>
    </r>
    <r>
      <rPr>
        <b/>
        <sz val="8.5"/>
        <rFont val="Calibri"/>
        <family val="2"/>
        <scheme val="minor"/>
      </rPr>
      <t>(Artículo 14):</t>
    </r>
  </si>
  <si>
    <r>
      <t xml:space="preserve">III Ciclo y Educación Diversificada -Técnica- </t>
    </r>
    <r>
      <rPr>
        <b/>
        <sz val="8.5"/>
        <rFont val="Calibri"/>
        <family val="2"/>
        <scheme val="minor"/>
      </rPr>
      <t>(Artículo 20):</t>
    </r>
  </si>
  <si>
    <r>
      <t xml:space="preserve">III Ciclo y Educación Diversificada -Liceo Experimental Bilingüe- </t>
    </r>
    <r>
      <rPr>
        <b/>
        <sz val="8.5"/>
        <rFont val="Calibri"/>
        <family val="2"/>
        <scheme val="minor"/>
      </rPr>
      <t>(Artículo 26):</t>
    </r>
  </si>
  <si>
    <t>2. En I y II Ciclos se consideran los servicios de Educación Preescolar, Aula Edad y Aula Integrada. Se consideran las Unidades Pedagógicas y las IEGB, pero solo la matrícula en I y II Ciclos.</t>
  </si>
  <si>
    <t>SSN-1409-0422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</si>
</sst>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General_)"/>
    <numFmt numFmtId="166" formatCode="_(* #.##0.00_);_(* \(#.##0.00\);_(* &quot;-&quot;??_);_(@_)"/>
    <numFmt numFmtId="167" formatCode="#,##0.0"/>
    <numFmt numFmtId="168" formatCode="0.0"/>
    <numFmt numFmtId="169" formatCode="_-* #,##0.00\ _P_t_s_-;\-* #,##0.00\ _P_t_s_-;_-* &quot;-&quot;??\ _P_t_s_-;_-@_-"/>
    <numFmt numFmtId="170" formatCode="#\ ###\ ##0"/>
    <numFmt numFmtId="171" formatCode="#,##0.000"/>
  </numFmts>
  <fonts count="96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b/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  <scheme val="minor"/>
    </font>
    <font>
      <sz val="10"/>
      <name val="Courier"/>
      <family val="3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theme="1"/>
      <name val="Calibri"/>
      <family val="2"/>
    </font>
    <font>
      <sz val="10"/>
      <name val="Book Antiqua"/>
      <family val="1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sz val="10"/>
      <color indexed="8"/>
      <name val="Calibri"/>
      <family val="2"/>
    </font>
    <font>
      <sz val="9"/>
      <name val="Calibri"/>
      <family val="2"/>
    </font>
    <font>
      <i/>
      <sz val="10"/>
      <name val="Calibri"/>
      <family val="2"/>
    </font>
    <font>
      <b/>
      <i/>
      <sz val="10"/>
      <color theme="1"/>
      <name val="Calibri"/>
      <family val="2"/>
      <scheme val="minor"/>
    </font>
    <font>
      <i/>
      <vertAlign val="superscript"/>
      <sz val="10"/>
      <name val="Calibri"/>
      <family val="2"/>
    </font>
    <font>
      <vertAlign val="superscript"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mbria"/>
      <family val="1"/>
    </font>
    <font>
      <b/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u/>
      <sz val="1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C00000"/>
      <name val="Calibri"/>
      <family val="2"/>
      <scheme val="minor"/>
    </font>
    <font>
      <b/>
      <i/>
      <sz val="36"/>
      <name val="Segoe UI"/>
      <family val="2"/>
    </font>
    <font>
      <sz val="10"/>
      <name val="Segoe UI"/>
      <family val="2"/>
    </font>
    <font>
      <u/>
      <sz val="11"/>
      <color rgb="FF002060"/>
      <name val="Segoe UI"/>
      <family val="2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</font>
    <font>
      <sz val="9"/>
      <color rgb="FFD60093"/>
      <name val="Calibri"/>
      <family val="2"/>
      <scheme val="minor"/>
    </font>
    <font>
      <sz val="10"/>
      <color rgb="FFD60093"/>
      <name val="Calibri"/>
      <family val="2"/>
      <scheme val="minor"/>
    </font>
    <font>
      <sz val="9"/>
      <color rgb="FFFF0066"/>
      <name val="Calibri"/>
      <family val="2"/>
      <scheme val="minor"/>
    </font>
    <font>
      <sz val="10"/>
      <color rgb="FFFF0066"/>
      <name val="Calibri"/>
      <family val="2"/>
      <scheme val="minor"/>
    </font>
    <font>
      <b/>
      <sz val="11"/>
      <name val="Segoe UI"/>
      <family val="2"/>
    </font>
    <font>
      <b/>
      <sz val="10"/>
      <name val="Segoe UI"/>
      <family val="2"/>
    </font>
    <font>
      <u/>
      <sz val="11"/>
      <color theme="3" tint="-0.24997711111789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9"/>
      <color rgb="FF7030A0"/>
      <name val="Calibri"/>
      <family val="2"/>
      <scheme val="minor"/>
    </font>
    <font>
      <b/>
      <vertAlign val="superscript"/>
      <sz val="10"/>
      <name val="Calibri"/>
      <family val="2"/>
    </font>
    <font>
      <b/>
      <vertAlign val="superscript"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b/>
      <i/>
      <sz val="8.5"/>
      <name val="Calibri"/>
      <family val="2"/>
      <scheme val="minor"/>
    </font>
    <font>
      <b/>
      <sz val="8.5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164" fontId="0" fillId="0" borderId="0"/>
    <xf numFmtId="0" fontId="10" fillId="0" borderId="0"/>
    <xf numFmtId="0" fontId="12" fillId="0" borderId="0"/>
    <xf numFmtId="0" fontId="2" fillId="2" borderId="3" applyNumberFormat="0" applyFont="0" applyAlignment="0" applyProtection="0"/>
    <xf numFmtId="0" fontId="13" fillId="0" borderId="0"/>
    <xf numFmtId="165" fontId="14" fillId="0" borderId="0"/>
    <xf numFmtId="0" fontId="10" fillId="0" borderId="0"/>
    <xf numFmtId="0" fontId="2" fillId="0" borderId="0"/>
    <xf numFmtId="166" fontId="10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9" fillId="0" borderId="0"/>
    <xf numFmtId="165" fontId="21" fillId="0" borderId="0"/>
    <xf numFmtId="0" fontId="10" fillId="0" borderId="0"/>
    <xf numFmtId="165" fontId="23" fillId="0" borderId="0"/>
    <xf numFmtId="165" fontId="14" fillId="0" borderId="0"/>
    <xf numFmtId="164" fontId="14" fillId="0" borderId="0"/>
    <xf numFmtId="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65" fontId="14" fillId="0" borderId="0"/>
    <xf numFmtId="0" fontId="72" fillId="0" borderId="0" applyNumberFormat="0" applyFill="0" applyBorder="0" applyAlignment="0" applyProtection="0"/>
    <xf numFmtId="0" fontId="73" fillId="0" borderId="10" applyNumberFormat="0" applyFill="0" applyAlignment="0" applyProtection="0"/>
    <xf numFmtId="0" fontId="74" fillId="0" borderId="11" applyNumberFormat="0" applyFill="0" applyAlignment="0" applyProtection="0"/>
    <xf numFmtId="0" fontId="75" fillId="0" borderId="12" applyNumberFormat="0" applyFill="0" applyAlignment="0" applyProtection="0"/>
    <xf numFmtId="0" fontId="75" fillId="0" borderId="0" applyNumberFormat="0" applyFill="0" applyBorder="0" applyAlignment="0" applyProtection="0"/>
    <xf numFmtId="0" fontId="76" fillId="7" borderId="0" applyNumberFormat="0" applyBorder="0" applyAlignment="0" applyProtection="0"/>
    <xf numFmtId="0" fontId="77" fillId="8" borderId="0" applyNumberFormat="0" applyBorder="0" applyAlignment="0" applyProtection="0"/>
    <xf numFmtId="0" fontId="78" fillId="9" borderId="0" applyNumberFormat="0" applyBorder="0" applyAlignment="0" applyProtection="0"/>
    <xf numFmtId="0" fontId="79" fillId="10" borderId="13" applyNumberFormat="0" applyAlignment="0" applyProtection="0"/>
    <xf numFmtId="0" fontId="80" fillId="11" borderId="14" applyNumberFormat="0" applyAlignment="0" applyProtection="0"/>
    <xf numFmtId="0" fontId="81" fillId="11" borderId="13" applyNumberFormat="0" applyAlignment="0" applyProtection="0"/>
    <xf numFmtId="0" fontId="82" fillId="0" borderId="15" applyNumberFormat="0" applyFill="0" applyAlignment="0" applyProtection="0"/>
    <xf numFmtId="0" fontId="46" fillId="12" borderId="16" applyNumberFormat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17" applyNumberFormat="0" applyFill="0" applyAlignment="0" applyProtection="0"/>
    <xf numFmtId="0" fontId="8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86" fillId="24" borderId="0" applyNumberFormat="0" applyBorder="0" applyAlignment="0" applyProtection="0"/>
    <xf numFmtId="0" fontId="8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86" fillId="28" borderId="0" applyNumberFormat="0" applyBorder="0" applyAlignment="0" applyProtection="0"/>
    <xf numFmtId="0" fontId="8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6" fillId="32" borderId="0" applyNumberFormat="0" applyBorder="0" applyAlignment="0" applyProtection="0"/>
    <xf numFmtId="0" fontId="8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86" fillId="36" borderId="0" applyNumberFormat="0" applyBorder="0" applyAlignment="0" applyProtection="0"/>
    <xf numFmtId="0" fontId="1" fillId="0" borderId="0"/>
    <xf numFmtId="0" fontId="1" fillId="2" borderId="3" applyNumberFormat="0" applyFont="0" applyAlignment="0" applyProtection="0"/>
    <xf numFmtId="0" fontId="1" fillId="0" borderId="0"/>
    <xf numFmtId="0" fontId="87" fillId="0" borderId="0"/>
    <xf numFmtId="0" fontId="87" fillId="0" borderId="0"/>
    <xf numFmtId="0" fontId="88" fillId="0" borderId="0"/>
    <xf numFmtId="0" fontId="87" fillId="0" borderId="0"/>
    <xf numFmtId="0" fontId="87" fillId="0" borderId="0"/>
  </cellStyleXfs>
  <cellXfs count="699">
    <xf numFmtId="164" fontId="0" fillId="0" borderId="0" xfId="0"/>
    <xf numFmtId="164" fontId="4" fillId="0" borderId="0" xfId="0" applyFont="1"/>
    <xf numFmtId="164" fontId="5" fillId="0" borderId="0" xfId="0" applyFont="1"/>
    <xf numFmtId="164" fontId="6" fillId="0" borderId="0" xfId="0" applyFont="1"/>
    <xf numFmtId="164" fontId="7" fillId="0" borderId="0" xfId="0" applyFont="1" applyAlignment="1">
      <alignment horizontal="left"/>
    </xf>
    <xf numFmtId="164" fontId="5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/>
    </xf>
    <xf numFmtId="164" fontId="7" fillId="0" borderId="0" xfId="0" quotePrefix="1" applyFont="1" applyAlignment="1">
      <alignment horizontal="left"/>
    </xf>
    <xf numFmtId="164" fontId="7" fillId="0" borderId="2" xfId="0" quotePrefix="1" applyFont="1" applyBorder="1" applyAlignment="1">
      <alignment horizontal="left"/>
    </xf>
    <xf numFmtId="37" fontId="4" fillId="0" borderId="0" xfId="0" applyNumberFormat="1" applyFont="1"/>
    <xf numFmtId="164" fontId="4" fillId="0" borderId="0" xfId="0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11" fillId="0" borderId="0" xfId="1" applyNumberFormat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1" fontId="4" fillId="0" borderId="0" xfId="1" applyNumberFormat="1" applyFont="1"/>
    <xf numFmtId="0" fontId="4" fillId="0" borderId="0" xfId="1" applyFont="1" applyAlignment="1">
      <alignment horizontal="left"/>
    </xf>
    <xf numFmtId="0" fontId="6" fillId="0" borderId="0" xfId="2" applyFont="1"/>
    <xf numFmtId="0" fontId="5" fillId="0" borderId="2" xfId="2" applyFont="1" applyBorder="1" applyAlignment="1">
      <alignment horizontal="left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4" fillId="0" borderId="0" xfId="2" applyNumberFormat="1" applyFont="1"/>
    <xf numFmtId="0" fontId="7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quotePrefix="1" applyFont="1" applyAlignment="1">
      <alignment horizontal="left" indent="1"/>
    </xf>
    <xf numFmtId="0" fontId="4" fillId="0" borderId="0" xfId="2" applyFont="1" applyAlignment="1">
      <alignment horizontal="left"/>
    </xf>
    <xf numFmtId="3" fontId="6" fillId="0" borderId="0" xfId="2" applyNumberFormat="1" applyFont="1"/>
    <xf numFmtId="1" fontId="6" fillId="0" borderId="0" xfId="2" applyNumberFormat="1" applyFont="1"/>
    <xf numFmtId="0" fontId="5" fillId="0" borderId="2" xfId="2" applyFont="1" applyBorder="1" applyAlignment="1">
      <alignment horizontal="center"/>
    </xf>
    <xf numFmtId="0" fontId="7" fillId="0" borderId="0" xfId="2" applyFont="1"/>
    <xf numFmtId="0" fontId="5" fillId="0" borderId="0" xfId="2" applyFont="1"/>
    <xf numFmtId="1" fontId="4" fillId="0" borderId="0" xfId="2" applyNumberFormat="1" applyFont="1"/>
    <xf numFmtId="0" fontId="4" fillId="0" borderId="0" xfId="2" applyFont="1"/>
    <xf numFmtId="0" fontId="4" fillId="0" borderId="0" xfId="4" applyFont="1"/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2" xfId="4" applyFont="1" applyBorder="1" applyAlignment="1">
      <alignment horizontal="center"/>
    </xf>
    <xf numFmtId="1" fontId="4" fillId="0" borderId="0" xfId="4" applyNumberFormat="1" applyFont="1"/>
    <xf numFmtId="0" fontId="5" fillId="0" borderId="0" xfId="4" quotePrefix="1" applyFont="1" applyAlignment="1">
      <alignment horizontal="left"/>
    </xf>
    <xf numFmtId="0" fontId="5" fillId="0" borderId="0" xfId="4" applyFont="1" applyAlignment="1">
      <alignment horizontal="left"/>
    </xf>
    <xf numFmtId="0" fontId="7" fillId="0" borderId="0" xfId="4" quotePrefix="1" applyFont="1" applyAlignment="1">
      <alignment horizontal="left"/>
    </xf>
    <xf numFmtId="1" fontId="6" fillId="0" borderId="0" xfId="4" applyNumberFormat="1" applyFont="1"/>
    <xf numFmtId="0" fontId="5" fillId="0" borderId="0" xfId="4" applyFont="1" applyAlignment="1">
      <alignment horizontal="left" wrapText="1"/>
    </xf>
    <xf numFmtId="0" fontId="5" fillId="0" borderId="2" xfId="4" applyFont="1" applyBorder="1" applyAlignment="1">
      <alignment horizontal="left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6" applyFont="1"/>
    <xf numFmtId="165" fontId="5" fillId="0" borderId="0" xfId="5" applyFont="1" applyAlignment="1">
      <alignment horizontal="center"/>
    </xf>
    <xf numFmtId="165" fontId="5" fillId="0" borderId="2" xfId="5" applyFont="1" applyBorder="1" applyAlignment="1">
      <alignment horizontal="center"/>
    </xf>
    <xf numFmtId="3" fontId="4" fillId="0" borderId="0" xfId="5" applyNumberFormat="1" applyFont="1" applyAlignment="1">
      <alignment horizontal="center"/>
    </xf>
    <xf numFmtId="3" fontId="4" fillId="0" borderId="2" xfId="5" applyNumberFormat="1" applyFont="1" applyBorder="1" applyAlignment="1">
      <alignment horizontal="center"/>
    </xf>
    <xf numFmtId="165" fontId="6" fillId="0" borderId="0" xfId="5" applyFont="1" applyAlignment="1">
      <alignment horizontal="center"/>
    </xf>
    <xf numFmtId="3" fontId="6" fillId="0" borderId="0" xfId="6" applyNumberFormat="1" applyFont="1"/>
    <xf numFmtId="0" fontId="16" fillId="0" borderId="0" xfId="7" applyFont="1"/>
    <xf numFmtId="3" fontId="4" fillId="0" borderId="0" xfId="7" applyNumberFormat="1" applyFont="1"/>
    <xf numFmtId="3" fontId="9" fillId="0" borderId="0" xfId="7" applyNumberFormat="1" applyFont="1"/>
    <xf numFmtId="165" fontId="6" fillId="0" borderId="0" xfId="5" applyFont="1"/>
    <xf numFmtId="165" fontId="5" fillId="0" borderId="0" xfId="5" applyFont="1"/>
    <xf numFmtId="1" fontId="5" fillId="0" borderId="0" xfId="5" applyNumberFormat="1" applyFont="1" applyAlignment="1">
      <alignment horizontal="right"/>
    </xf>
    <xf numFmtId="165" fontId="5" fillId="0" borderId="0" xfId="5" applyFont="1" applyAlignment="1">
      <alignment horizontal="left"/>
    </xf>
    <xf numFmtId="3" fontId="9" fillId="0" borderId="0" xfId="5" applyNumberFormat="1" applyFont="1"/>
    <xf numFmtId="165" fontId="7" fillId="0" borderId="0" xfId="5" applyFont="1" applyAlignment="1">
      <alignment horizontal="left"/>
    </xf>
    <xf numFmtId="3" fontId="4" fillId="0" borderId="0" xfId="5" applyNumberFormat="1" applyFont="1" applyAlignment="1">
      <alignment horizontal="right"/>
    </xf>
    <xf numFmtId="165" fontId="5" fillId="0" borderId="0" xfId="5" applyFont="1" applyAlignment="1">
      <alignment horizontal="left" indent="1"/>
    </xf>
    <xf numFmtId="3" fontId="4" fillId="0" borderId="0" xfId="5" applyNumberFormat="1" applyFont="1"/>
    <xf numFmtId="165" fontId="5" fillId="0" borderId="0" xfId="5" applyFont="1" applyAlignment="1">
      <alignment horizontal="left" indent="2"/>
    </xf>
    <xf numFmtId="3" fontId="9" fillId="0" borderId="0" xfId="5" applyNumberFormat="1" applyFont="1" applyAlignment="1">
      <alignment horizontal="right"/>
    </xf>
    <xf numFmtId="165" fontId="5" fillId="0" borderId="2" xfId="5" applyFont="1" applyBorder="1" applyAlignment="1">
      <alignment horizontal="left" indent="1"/>
    </xf>
    <xf numFmtId="165" fontId="6" fillId="0" borderId="0" xfId="5" applyFont="1" applyAlignment="1">
      <alignment horizontal="left"/>
    </xf>
    <xf numFmtId="165" fontId="6" fillId="0" borderId="0" xfId="5" applyFont="1" applyAlignment="1">
      <alignment horizontal="right"/>
    </xf>
    <xf numFmtId="165" fontId="4" fillId="0" borderId="0" xfId="5" applyFont="1"/>
    <xf numFmtId="0" fontId="5" fillId="0" borderId="0" xfId="7" applyFont="1" applyAlignment="1">
      <alignment horizontal="left" wrapText="1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165" fontId="7" fillId="0" borderId="0" xfId="5" applyFont="1" applyAlignment="1">
      <alignment horizontal="left" indent="1"/>
    </xf>
    <xf numFmtId="165" fontId="5" fillId="0" borderId="0" xfId="5" applyFont="1" applyAlignment="1">
      <alignment vertical="center"/>
    </xf>
    <xf numFmtId="164" fontId="5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4" applyFont="1" applyAlignment="1">
      <alignment vertical="center"/>
    </xf>
    <xf numFmtId="165" fontId="4" fillId="0" borderId="0" xfId="5" applyFont="1" applyAlignment="1">
      <alignment horizontal="fill"/>
    </xf>
    <xf numFmtId="37" fontId="4" fillId="0" borderId="0" xfId="5" applyNumberFormat="1" applyFont="1"/>
    <xf numFmtId="165" fontId="5" fillId="0" borderId="0" xfId="5" quotePrefix="1" applyFont="1" applyAlignment="1">
      <alignment horizontal="left"/>
    </xf>
    <xf numFmtId="165" fontId="7" fillId="0" borderId="0" xfId="5" quotePrefix="1" applyFont="1" applyAlignment="1">
      <alignment horizontal="left"/>
    </xf>
    <xf numFmtId="165" fontId="7" fillId="0" borderId="2" xfId="5" applyFont="1" applyBorder="1" applyAlignment="1">
      <alignment horizontal="left"/>
    </xf>
    <xf numFmtId="165" fontId="6" fillId="0" borderId="0" xfId="5" applyFont="1" applyAlignment="1">
      <alignment horizontal="fill"/>
    </xf>
    <xf numFmtId="165" fontId="9" fillId="0" borderId="0" xfId="5" applyFont="1" applyAlignment="1">
      <alignment horizontal="right" vertical="center"/>
    </xf>
    <xf numFmtId="0" fontId="4" fillId="0" borderId="0" xfId="10" applyFont="1"/>
    <xf numFmtId="0" fontId="20" fillId="0" borderId="0" xfId="10" applyFont="1"/>
    <xf numFmtId="165" fontId="5" fillId="0" borderId="0" xfId="15" applyFont="1"/>
    <xf numFmtId="0" fontId="6" fillId="0" borderId="0" xfId="10" applyFont="1"/>
    <xf numFmtId="165" fontId="18" fillId="0" borderId="0" xfId="15" quotePrefix="1" applyFont="1" applyAlignment="1">
      <alignment horizontal="left"/>
    </xf>
    <xf numFmtId="3" fontId="4" fillId="0" borderId="0" xfId="15" applyNumberFormat="1" applyFont="1"/>
    <xf numFmtId="165" fontId="9" fillId="0" borderId="0" xfId="15" applyFont="1"/>
    <xf numFmtId="3" fontId="11" fillId="0" borderId="0" xfId="15" applyNumberFormat="1" applyFont="1"/>
    <xf numFmtId="0" fontId="4" fillId="0" borderId="0" xfId="15" applyNumberFormat="1" applyFont="1"/>
    <xf numFmtId="165" fontId="4" fillId="0" borderId="0" xfId="15" applyFont="1"/>
    <xf numFmtId="165" fontId="5" fillId="0" borderId="0" xfId="15" applyFont="1" applyAlignment="1">
      <alignment horizontal="left" wrapText="1"/>
    </xf>
    <xf numFmtId="165" fontId="5" fillId="0" borderId="0" xfId="15" applyFont="1" applyAlignment="1">
      <alignment horizontal="right"/>
    </xf>
    <xf numFmtId="0" fontId="4" fillId="0" borderId="0" xfId="6" applyFont="1"/>
    <xf numFmtId="165" fontId="4" fillId="0" borderId="0" xfId="5" applyFont="1" applyAlignment="1">
      <alignment horizontal="left"/>
    </xf>
    <xf numFmtId="0" fontId="22" fillId="0" borderId="0" xfId="7" applyFont="1" applyAlignment="1">
      <alignment horizontal="left" indent="1"/>
    </xf>
    <xf numFmtId="3" fontId="6" fillId="0" borderId="0" xfId="7" applyNumberFormat="1" applyFont="1" applyAlignment="1">
      <alignment horizontal="left" indent="1"/>
    </xf>
    <xf numFmtId="3" fontId="6" fillId="0" borderId="2" xfId="7" applyNumberFormat="1" applyFont="1" applyBorder="1" applyAlignment="1">
      <alignment horizontal="left" indent="1"/>
    </xf>
    <xf numFmtId="0" fontId="7" fillId="0" borderId="2" xfId="2" applyFont="1" applyBorder="1"/>
    <xf numFmtId="164" fontId="9" fillId="0" borderId="2" xfId="0" applyFont="1" applyBorder="1" applyAlignment="1">
      <alignment horizontal="right" vertical="center"/>
    </xf>
    <xf numFmtId="164" fontId="9" fillId="0" borderId="2" xfId="0" applyFont="1" applyBorder="1" applyAlignment="1">
      <alignment horizontal="right" vertical="center" wrapText="1"/>
    </xf>
    <xf numFmtId="164" fontId="9" fillId="0" borderId="2" xfId="0" applyFont="1" applyBorder="1" applyAlignment="1">
      <alignment horizontal="left" vertical="center"/>
    </xf>
    <xf numFmtId="3" fontId="9" fillId="0" borderId="0" xfId="0" applyNumberFormat="1" applyFont="1" applyAlignment="1">
      <alignment horizontal="right"/>
    </xf>
    <xf numFmtId="164" fontId="9" fillId="0" borderId="0" xfId="0" applyFont="1"/>
    <xf numFmtId="3" fontId="6" fillId="0" borderId="0" xfId="5" applyNumberFormat="1" applyFont="1"/>
    <xf numFmtId="3" fontId="9" fillId="0" borderId="2" xfId="5" applyNumberFormat="1" applyFont="1" applyBorder="1" applyAlignment="1">
      <alignment horizontal="right"/>
    </xf>
    <xf numFmtId="3" fontId="4" fillId="0" borderId="2" xfId="5" applyNumberFormat="1" applyFont="1" applyBorder="1" applyAlignment="1">
      <alignment horizontal="right"/>
    </xf>
    <xf numFmtId="164" fontId="5" fillId="0" borderId="0" xfId="0" applyFont="1" applyAlignment="1">
      <alignment horizontal="center"/>
    </xf>
    <xf numFmtId="164" fontId="5" fillId="0" borderId="2" xfId="0" applyFont="1" applyBorder="1" applyAlignment="1">
      <alignment horizontal="center"/>
    </xf>
    <xf numFmtId="165" fontId="5" fillId="0" borderId="0" xfId="18" applyFont="1"/>
    <xf numFmtId="0" fontId="5" fillId="0" borderId="0" xfId="6" applyFont="1"/>
    <xf numFmtId="165" fontId="5" fillId="0" borderId="0" xfId="18" applyFont="1" applyAlignment="1">
      <alignment horizontal="center"/>
    </xf>
    <xf numFmtId="3" fontId="4" fillId="0" borderId="0" xfId="18" applyNumberFormat="1" applyFont="1" applyAlignment="1">
      <alignment horizontal="right"/>
    </xf>
    <xf numFmtId="165" fontId="7" fillId="0" borderId="0" xfId="18" quotePrefix="1" applyFont="1" applyAlignment="1">
      <alignment horizontal="left"/>
    </xf>
    <xf numFmtId="3" fontId="11" fillId="0" borderId="0" xfId="18" applyNumberFormat="1" applyFont="1"/>
    <xf numFmtId="165" fontId="7" fillId="0" borderId="0" xfId="18" applyFont="1" applyAlignment="1">
      <alignment horizontal="left"/>
    </xf>
    <xf numFmtId="165" fontId="4" fillId="0" borderId="0" xfId="18" applyFont="1"/>
    <xf numFmtId="3" fontId="4" fillId="0" borderId="0" xfId="18" applyNumberFormat="1" applyFont="1"/>
    <xf numFmtId="3" fontId="17" fillId="0" borderId="2" xfId="18" applyNumberFormat="1" applyFont="1" applyBorder="1" applyAlignment="1">
      <alignment horizontal="right"/>
    </xf>
    <xf numFmtId="3" fontId="11" fillId="0" borderId="0" xfId="18" applyNumberFormat="1" applyFont="1" applyAlignment="1">
      <alignment horizontal="right"/>
    </xf>
    <xf numFmtId="165" fontId="5" fillId="0" borderId="0" xfId="18" applyFont="1" applyAlignment="1">
      <alignment horizontal="left" indent="1"/>
    </xf>
    <xf numFmtId="165" fontId="5" fillId="0" borderId="2" xfId="18" applyFont="1" applyBorder="1" applyAlignment="1">
      <alignment horizontal="left" indent="1"/>
    </xf>
    <xf numFmtId="165" fontId="5" fillId="0" borderId="0" xfId="19" applyFont="1"/>
    <xf numFmtId="3" fontId="4" fillId="0" borderId="0" xfId="19" applyNumberFormat="1" applyFont="1" applyAlignment="1">
      <alignment horizontal="right"/>
    </xf>
    <xf numFmtId="3" fontId="4" fillId="0" borderId="0" xfId="19" applyNumberFormat="1" applyFont="1"/>
    <xf numFmtId="164" fontId="4" fillId="0" borderId="0" xfId="20" applyFont="1" applyAlignment="1">
      <alignment horizontal="left"/>
    </xf>
    <xf numFmtId="165" fontId="4" fillId="0" borderId="0" xfId="19" applyFont="1"/>
    <xf numFmtId="0" fontId="5" fillId="0" borderId="2" xfId="4" quotePrefix="1" applyFont="1" applyBorder="1" applyAlignment="1">
      <alignment horizontal="left"/>
    </xf>
    <xf numFmtId="0" fontId="20" fillId="0" borderId="0" xfId="6" applyFont="1"/>
    <xf numFmtId="165" fontId="6" fillId="0" borderId="0" xfId="19" applyFont="1"/>
    <xf numFmtId="165" fontId="4" fillId="0" borderId="0" xfId="19" applyFont="1" applyAlignment="1">
      <alignment horizontal="center"/>
    </xf>
    <xf numFmtId="165" fontId="7" fillId="0" borderId="0" xfId="19" applyFont="1"/>
    <xf numFmtId="3" fontId="9" fillId="0" borderId="0" xfId="19" applyNumberFormat="1" applyFont="1"/>
    <xf numFmtId="165" fontId="5" fillId="0" borderId="0" xfId="19" quotePrefix="1" applyFont="1" applyAlignment="1">
      <alignment horizontal="left"/>
    </xf>
    <xf numFmtId="165" fontId="5" fillId="0" borderId="2" xfId="19" applyFont="1" applyBorder="1"/>
    <xf numFmtId="3" fontId="4" fillId="0" borderId="2" xfId="19" applyNumberFormat="1" applyFont="1" applyBorder="1"/>
    <xf numFmtId="0" fontId="5" fillId="0" borderId="0" xfId="6" applyFont="1" applyAlignment="1">
      <alignment horizontal="center" vertical="center"/>
    </xf>
    <xf numFmtId="167" fontId="4" fillId="0" borderId="0" xfId="0" applyNumberFormat="1" applyFont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5" fontId="5" fillId="0" borderId="5" xfId="5" quotePrefix="1" applyFont="1" applyBorder="1" applyAlignment="1">
      <alignment horizontal="right"/>
    </xf>
    <xf numFmtId="165" fontId="5" fillId="0" borderId="5" xfId="5" applyFont="1" applyBorder="1" applyAlignment="1">
      <alignment horizontal="right" wrapText="1"/>
    </xf>
    <xf numFmtId="165" fontId="5" fillId="0" borderId="5" xfId="5" quotePrefix="1" applyFont="1" applyBorder="1" applyAlignment="1">
      <alignment horizontal="right" wrapText="1"/>
    </xf>
    <xf numFmtId="165" fontId="5" fillId="0" borderId="0" xfId="5" quotePrefix="1" applyFont="1" applyAlignment="1">
      <alignment wrapText="1"/>
    </xf>
    <xf numFmtId="165" fontId="5" fillId="0" borderId="0" xfId="5" quotePrefix="1" applyFont="1" applyAlignment="1">
      <alignment horizontal="right"/>
    </xf>
    <xf numFmtId="165" fontId="5" fillId="0" borderId="0" xfId="5" applyFont="1" applyAlignment="1">
      <alignment horizontal="right" wrapText="1"/>
    </xf>
    <xf numFmtId="165" fontId="5" fillId="0" borderId="0" xfId="5" quotePrefix="1" applyFont="1" applyAlignment="1">
      <alignment horizontal="right" wrapText="1"/>
    </xf>
    <xf numFmtId="165" fontId="5" fillId="0" borderId="2" xfId="5" quotePrefix="1" applyFont="1" applyBorder="1" applyAlignment="1">
      <alignment horizontal="left" wrapText="1"/>
    </xf>
    <xf numFmtId="165" fontId="4" fillId="0" borderId="0" xfId="5" applyFont="1" applyAlignment="1">
      <alignment horizontal="left" vertical="center" wrapText="1"/>
    </xf>
    <xf numFmtId="167" fontId="9" fillId="0" borderId="0" xfId="19" applyNumberFormat="1" applyFont="1"/>
    <xf numFmtId="167" fontId="4" fillId="0" borderId="0" xfId="19" applyNumberFormat="1" applyFont="1"/>
    <xf numFmtId="167" fontId="4" fillId="0" borderId="2" xfId="19" applyNumberFormat="1" applyFont="1" applyBorder="1"/>
    <xf numFmtId="0" fontId="4" fillId="0" borderId="0" xfId="11" applyFont="1"/>
    <xf numFmtId="3" fontId="11" fillId="0" borderId="2" xfId="18" applyNumberFormat="1" applyFont="1" applyBorder="1" applyAlignment="1">
      <alignment horizontal="right"/>
    </xf>
    <xf numFmtId="3" fontId="9" fillId="0" borderId="0" xfId="18" applyNumberFormat="1" applyFont="1" applyAlignment="1">
      <alignment horizontal="right"/>
    </xf>
    <xf numFmtId="165" fontId="4" fillId="0" borderId="0" xfId="5" applyFont="1" applyAlignment="1">
      <alignment vertical="center"/>
    </xf>
    <xf numFmtId="165" fontId="5" fillId="0" borderId="0" xfId="18" applyFont="1" applyAlignment="1">
      <alignment horizontal="left" wrapText="1"/>
    </xf>
    <xf numFmtId="4" fontId="4" fillId="0" borderId="0" xfId="0" applyNumberFormat="1" applyFont="1" applyAlignment="1">
      <alignment horizontal="right"/>
    </xf>
    <xf numFmtId="4" fontId="4" fillId="0" borderId="0" xfId="5" applyNumberFormat="1" applyFont="1" applyAlignment="1">
      <alignment horizontal="right"/>
    </xf>
    <xf numFmtId="0" fontId="4" fillId="0" borderId="0" xfId="6" applyFont="1" applyAlignment="1">
      <alignment horizontal="left"/>
    </xf>
    <xf numFmtId="0" fontId="4" fillId="0" borderId="4" xfId="6" applyFont="1" applyBorder="1" applyAlignment="1">
      <alignment horizontal="left"/>
    </xf>
    <xf numFmtId="165" fontId="29" fillId="0" borderId="0" xfId="19" applyFont="1"/>
    <xf numFmtId="165" fontId="32" fillId="0" borderId="0" xfId="19" applyFont="1" applyAlignment="1" applyProtection="1">
      <alignment horizontal="left" vertical="center" wrapText="1" indent="2"/>
      <protection hidden="1"/>
    </xf>
    <xf numFmtId="165" fontId="26" fillId="0" borderId="0" xfId="19" applyFont="1" applyAlignment="1" applyProtection="1">
      <alignment horizontal="center" vertical="center" wrapText="1"/>
      <protection hidden="1"/>
    </xf>
    <xf numFmtId="165" fontId="9" fillId="0" borderId="0" xfId="18" applyFont="1" applyAlignment="1">
      <alignment horizontal="right" wrapText="1"/>
    </xf>
    <xf numFmtId="0" fontId="35" fillId="0" borderId="0" xfId="7" applyFont="1"/>
    <xf numFmtId="165" fontId="30" fillId="0" borderId="0" xfId="19" applyFont="1" applyAlignment="1" applyProtection="1">
      <alignment horizontal="left" vertical="center" wrapText="1"/>
      <protection hidden="1"/>
    </xf>
    <xf numFmtId="165" fontId="30" fillId="0" borderId="2" xfId="19" applyFont="1" applyBorder="1" applyAlignment="1" applyProtection="1">
      <alignment horizontal="left" vertical="center" wrapText="1"/>
      <protection hidden="1"/>
    </xf>
    <xf numFmtId="165" fontId="34" fillId="0" borderId="0" xfId="19" applyFont="1" applyAlignment="1" applyProtection="1">
      <alignment horizontal="left" vertical="center" wrapText="1" indent="1"/>
      <protection hidden="1"/>
    </xf>
    <xf numFmtId="165" fontId="4" fillId="0" borderId="4" xfId="18" applyFont="1" applyBorder="1"/>
    <xf numFmtId="165" fontId="9" fillId="0" borderId="0" xfId="18" applyFont="1" applyAlignment="1">
      <alignment horizontal="right"/>
    </xf>
    <xf numFmtId="165" fontId="6" fillId="0" borderId="0" xfId="18" applyFont="1"/>
    <xf numFmtId="165" fontId="30" fillId="0" borderId="0" xfId="19" applyFont="1" applyAlignment="1" applyProtection="1">
      <alignment horizontal="left" vertical="center" wrapText="1" indent="2"/>
      <protection hidden="1"/>
    </xf>
    <xf numFmtId="168" fontId="4" fillId="0" borderId="0" xfId="19" applyNumberFormat="1" applyFont="1"/>
    <xf numFmtId="165" fontId="5" fillId="0" borderId="0" xfId="19" applyFont="1" applyAlignment="1">
      <alignment horizontal="left"/>
    </xf>
    <xf numFmtId="165" fontId="4" fillId="0" borderId="0" xfId="19" applyFont="1" applyAlignment="1">
      <alignment horizontal="right"/>
    </xf>
    <xf numFmtId="165" fontId="4" fillId="0" borderId="0" xfId="19" quotePrefix="1" applyFont="1" applyAlignment="1">
      <alignment horizontal="left"/>
    </xf>
    <xf numFmtId="165" fontId="25" fillId="0" borderId="0" xfId="19" applyFont="1" applyAlignment="1">
      <alignment horizontal="left"/>
    </xf>
    <xf numFmtId="165" fontId="25" fillId="0" borderId="0" xfId="19" applyFont="1" applyAlignment="1">
      <alignment horizontal="right"/>
    </xf>
    <xf numFmtId="168" fontId="4" fillId="0" borderId="0" xfId="19" applyNumberFormat="1" applyFont="1" applyAlignment="1">
      <alignment horizontal="right"/>
    </xf>
    <xf numFmtId="167" fontId="4" fillId="0" borderId="0" xfId="2" applyNumberFormat="1" applyFont="1"/>
    <xf numFmtId="167" fontId="4" fillId="0" borderId="0" xfId="2" applyNumberFormat="1" applyFont="1" applyAlignment="1">
      <alignment horizontal="right"/>
    </xf>
    <xf numFmtId="167" fontId="4" fillId="0" borderId="2" xfId="2" applyNumberFormat="1" applyFont="1" applyBorder="1" applyAlignment="1">
      <alignment horizontal="right"/>
    </xf>
    <xf numFmtId="167" fontId="4" fillId="0" borderId="2" xfId="2" applyNumberFormat="1" applyFont="1" applyBorder="1"/>
    <xf numFmtId="0" fontId="6" fillId="0" borderId="0" xfId="17" applyFont="1"/>
    <xf numFmtId="165" fontId="18" fillId="0" borderId="0" xfId="19" applyFont="1" applyAlignment="1">
      <alignment horizontal="left"/>
    </xf>
    <xf numFmtId="165" fontId="7" fillId="0" borderId="0" xfId="19" applyFont="1" applyAlignment="1">
      <alignment horizontal="left"/>
    </xf>
    <xf numFmtId="3" fontId="4" fillId="0" borderId="0" xfId="6" applyNumberFormat="1" applyFont="1" applyAlignment="1">
      <alignment horizontal="right"/>
    </xf>
    <xf numFmtId="168" fontId="24" fillId="0" borderId="0" xfId="19" applyNumberFormat="1" applyFont="1" applyAlignment="1">
      <alignment horizontal="right"/>
    </xf>
    <xf numFmtId="168" fontId="24" fillId="0" borderId="0" xfId="19" applyNumberFormat="1" applyFont="1"/>
    <xf numFmtId="165" fontId="9" fillId="0" borderId="0" xfId="19" applyFont="1" applyAlignment="1">
      <alignment horizontal="left"/>
    </xf>
    <xf numFmtId="165" fontId="4" fillId="0" borderId="4" xfId="19" applyFont="1" applyBorder="1"/>
    <xf numFmtId="168" fontId="42" fillId="0" borderId="0" xfId="19" applyNumberFormat="1" applyFont="1" applyAlignment="1">
      <alignment horizontal="left"/>
    </xf>
    <xf numFmtId="167" fontId="4" fillId="0" borderId="0" xfId="5" applyNumberFormat="1" applyFont="1" applyAlignment="1">
      <alignment horizontal="right"/>
    </xf>
    <xf numFmtId="165" fontId="4" fillId="0" borderId="4" xfId="5" applyFont="1" applyBorder="1"/>
    <xf numFmtId="0" fontId="4" fillId="0" borderId="4" xfId="1" applyFont="1" applyBorder="1" applyAlignment="1">
      <alignment horizontal="left"/>
    </xf>
    <xf numFmtId="165" fontId="46" fillId="3" borderId="0" xfId="18" quotePrefix="1" applyFont="1" applyFill="1" applyAlignment="1">
      <alignment horizontal="center"/>
    </xf>
    <xf numFmtId="165" fontId="43" fillId="3" borderId="0" xfId="18" applyFont="1" applyFill="1" applyAlignment="1">
      <alignment horizontal="right" wrapText="1"/>
    </xf>
    <xf numFmtId="165" fontId="44" fillId="3" borderId="6" xfId="18" applyFont="1" applyFill="1" applyBorder="1" applyAlignment="1">
      <alignment horizontal="center"/>
    </xf>
    <xf numFmtId="165" fontId="47" fillId="3" borderId="6" xfId="18" applyFont="1" applyFill="1" applyBorder="1" applyAlignment="1">
      <alignment horizontal="center"/>
    </xf>
    <xf numFmtId="165" fontId="44" fillId="3" borderId="0" xfId="18" applyFont="1" applyFill="1"/>
    <xf numFmtId="165" fontId="44" fillId="3" borderId="0" xfId="18" applyFont="1" applyFill="1" applyAlignment="1">
      <alignment horizontal="right"/>
    </xf>
    <xf numFmtId="0" fontId="4" fillId="0" borderId="4" xfId="2" applyFont="1" applyBorder="1" applyAlignment="1">
      <alignment horizontal="left"/>
    </xf>
    <xf numFmtId="164" fontId="29" fillId="0" borderId="0" xfId="0" applyFont="1"/>
    <xf numFmtId="0" fontId="51" fillId="4" borderId="8" xfId="23" applyFont="1" applyFill="1" applyBorder="1" applyAlignment="1" applyProtection="1">
      <alignment horizontal="center"/>
      <protection locked="0"/>
    </xf>
    <xf numFmtId="164" fontId="25" fillId="0" borderId="0" xfId="0" applyFont="1"/>
    <xf numFmtId="0" fontId="3" fillId="0" borderId="0" xfId="2" applyFont="1"/>
    <xf numFmtId="165" fontId="39" fillId="0" borderId="0" xfId="18" applyFont="1"/>
    <xf numFmtId="165" fontId="4" fillId="0" borderId="0" xfId="5" applyFont="1" applyAlignment="1">
      <alignment horizontal="center"/>
    </xf>
    <xf numFmtId="165" fontId="4" fillId="0" borderId="0" xfId="5" applyFont="1" applyAlignment="1">
      <alignment horizontal="right"/>
    </xf>
    <xf numFmtId="165" fontId="33" fillId="0" borderId="0" xfId="19" applyFont="1"/>
    <xf numFmtId="0" fontId="4" fillId="0" borderId="0" xfId="17" applyFont="1"/>
    <xf numFmtId="165" fontId="4" fillId="0" borderId="0" xfId="5" applyFont="1" applyAlignment="1">
      <alignment horizontal="left" wrapText="1"/>
    </xf>
    <xf numFmtId="164" fontId="55" fillId="0" borderId="0" xfId="23" applyNumberFormat="1" applyFont="1"/>
    <xf numFmtId="164" fontId="55" fillId="0" borderId="0" xfId="23" applyNumberFormat="1" applyFont="1" applyBorder="1" applyAlignment="1" applyProtection="1">
      <alignment horizontal="center" vertical="center"/>
      <protection locked="0"/>
    </xf>
    <xf numFmtId="164" fontId="55" fillId="0" borderId="0" xfId="23" applyNumberFormat="1" applyFont="1" applyProtection="1">
      <protection locked="0"/>
    </xf>
    <xf numFmtId="164" fontId="55" fillId="0" borderId="0" xfId="23" applyNumberFormat="1" applyFont="1" applyBorder="1" applyAlignment="1" applyProtection="1">
      <alignment vertical="center"/>
      <protection locked="0"/>
    </xf>
    <xf numFmtId="164" fontId="55" fillId="0" borderId="0" xfId="23" applyNumberFormat="1" applyFont="1" applyFill="1" applyBorder="1" applyAlignment="1" applyProtection="1">
      <alignment vertical="center"/>
      <protection locked="0"/>
    </xf>
    <xf numFmtId="170" fontId="9" fillId="0" borderId="0" xfId="5" applyNumberFormat="1" applyFont="1"/>
    <xf numFmtId="170" fontId="4" fillId="0" borderId="0" xfId="5" applyNumberFormat="1" applyFont="1" applyAlignment="1">
      <alignment horizontal="right"/>
    </xf>
    <xf numFmtId="170" fontId="4" fillId="0" borderId="0" xfId="5" applyNumberFormat="1" applyFont="1"/>
    <xf numFmtId="170" fontId="9" fillId="0" borderId="0" xfId="5" applyNumberFormat="1" applyFont="1" applyAlignment="1">
      <alignment horizontal="right"/>
    </xf>
    <xf numFmtId="170" fontId="4" fillId="0" borderId="2" xfId="5" applyNumberFormat="1" applyFont="1" applyBorder="1" applyAlignment="1">
      <alignment horizontal="right"/>
    </xf>
    <xf numFmtId="165" fontId="9" fillId="0" borderId="0" xfId="5" applyFont="1"/>
    <xf numFmtId="37" fontId="9" fillId="0" borderId="0" xfId="5" applyNumberFormat="1" applyFont="1"/>
    <xf numFmtId="170" fontId="4" fillId="0" borderId="2" xfId="5" applyNumberFormat="1" applyFont="1" applyBorder="1"/>
    <xf numFmtId="0" fontId="6" fillId="0" borderId="0" xfId="6" applyFont="1" applyAlignment="1">
      <alignment vertical="center"/>
    </xf>
    <xf numFmtId="170" fontId="4" fillId="0" borderId="0" xfId="0" applyNumberFormat="1" applyFont="1"/>
    <xf numFmtId="170" fontId="9" fillId="0" borderId="0" xfId="0" applyNumberFormat="1" applyFont="1" applyAlignment="1">
      <alignment horizontal="right"/>
    </xf>
    <xf numFmtId="170" fontId="4" fillId="0" borderId="0" xfId="0" applyNumberFormat="1" applyFont="1" applyAlignment="1">
      <alignment horizontal="right"/>
    </xf>
    <xf numFmtId="170" fontId="6" fillId="0" borderId="0" xfId="5" applyNumberFormat="1" applyFont="1"/>
    <xf numFmtId="170" fontId="6" fillId="0" borderId="0" xfId="6" applyNumberFormat="1" applyFont="1"/>
    <xf numFmtId="170" fontId="51" fillId="4" borderId="8" xfId="23" applyNumberFormat="1" applyFont="1" applyFill="1" applyBorder="1" applyAlignment="1" applyProtection="1">
      <alignment horizontal="center"/>
      <protection locked="0"/>
    </xf>
    <xf numFmtId="170" fontId="6" fillId="0" borderId="0" xfId="6" applyNumberFormat="1" applyFont="1" applyAlignment="1">
      <alignment vertical="center"/>
    </xf>
    <xf numFmtId="170" fontId="4" fillId="0" borderId="0" xfId="5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6" fillId="0" borderId="0" xfId="5" applyNumberFormat="1" applyFont="1" applyAlignment="1">
      <alignment horizontal="center"/>
    </xf>
    <xf numFmtId="170" fontId="4" fillId="0" borderId="0" xfId="5" applyNumberFormat="1" applyFont="1" applyAlignment="1">
      <alignment horizontal="left"/>
    </xf>
    <xf numFmtId="0" fontId="4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4" fontId="4" fillId="0" borderId="0" xfId="0" applyFont="1" applyAlignment="1">
      <alignment vertical="center"/>
    </xf>
    <xf numFmtId="170" fontId="5" fillId="0" borderId="0" xfId="18" applyNumberFormat="1" applyFont="1" applyAlignment="1">
      <alignment horizontal="center"/>
    </xf>
    <xf numFmtId="170" fontId="4" fillId="0" borderId="0" xfId="18" applyNumberFormat="1" applyFont="1" applyAlignment="1">
      <alignment horizontal="right"/>
    </xf>
    <xf numFmtId="170" fontId="4" fillId="0" borderId="0" xfId="18" applyNumberFormat="1" applyFont="1"/>
    <xf numFmtId="170" fontId="11" fillId="0" borderId="0" xfId="18" applyNumberFormat="1" applyFont="1"/>
    <xf numFmtId="170" fontId="17" fillId="0" borderId="2" xfId="18" applyNumberFormat="1" applyFont="1" applyBorder="1" applyAlignment="1">
      <alignment horizontal="right"/>
    </xf>
    <xf numFmtId="170" fontId="4" fillId="0" borderId="2" xfId="18" applyNumberFormat="1" applyFont="1" applyBorder="1"/>
    <xf numFmtId="170" fontId="4" fillId="0" borderId="2" xfId="18" applyNumberFormat="1" applyFont="1" applyBorder="1" applyAlignment="1">
      <alignment horizontal="right"/>
    </xf>
    <xf numFmtId="170" fontId="4" fillId="0" borderId="0" xfId="6" applyNumberFormat="1" applyFont="1"/>
    <xf numFmtId="170" fontId="5" fillId="0" borderId="0" xfId="0" applyNumberFormat="1" applyFont="1" applyAlignment="1">
      <alignment vertical="center"/>
    </xf>
    <xf numFmtId="170" fontId="5" fillId="0" borderId="0" xfId="0" applyNumberFormat="1" applyFont="1"/>
    <xf numFmtId="170" fontId="5" fillId="0" borderId="0" xfId="6" applyNumberFormat="1" applyFont="1"/>
    <xf numFmtId="170" fontId="11" fillId="0" borderId="0" xfId="18" applyNumberFormat="1" applyFont="1" applyAlignment="1">
      <alignment horizontal="right"/>
    </xf>
    <xf numFmtId="170" fontId="9" fillId="0" borderId="2" xfId="18" applyNumberFormat="1" applyFont="1" applyBorder="1" applyAlignment="1">
      <alignment horizontal="right"/>
    </xf>
    <xf numFmtId="170" fontId="5" fillId="0" borderId="0" xfId="19" applyNumberFormat="1" applyFont="1" applyAlignment="1">
      <alignment horizontal="center"/>
    </xf>
    <xf numFmtId="170" fontId="4" fillId="0" borderId="0" xfId="19" applyNumberFormat="1" applyFont="1"/>
    <xf numFmtId="170" fontId="4" fillId="0" borderId="0" xfId="19" applyNumberFormat="1" applyFont="1" applyAlignment="1">
      <alignment horizontal="right"/>
    </xf>
    <xf numFmtId="170" fontId="11" fillId="0" borderId="0" xfId="19" applyNumberFormat="1" applyFont="1"/>
    <xf numFmtId="170" fontId="4" fillId="0" borderId="2" xfId="19" applyNumberFormat="1" applyFont="1" applyBorder="1"/>
    <xf numFmtId="170" fontId="9" fillId="0" borderId="2" xfId="0" applyNumberFormat="1" applyFont="1" applyBorder="1" applyAlignment="1">
      <alignment horizontal="right"/>
    </xf>
    <xf numFmtId="170" fontId="9" fillId="0" borderId="0" xfId="18" applyNumberFormat="1" applyFont="1" applyAlignment="1">
      <alignment horizontal="right"/>
    </xf>
    <xf numFmtId="0" fontId="9" fillId="0" borderId="0" xfId="6" applyFont="1"/>
    <xf numFmtId="170" fontId="9" fillId="0" borderId="0" xfId="0" applyNumberFormat="1" applyFont="1"/>
    <xf numFmtId="170" fontId="9" fillId="0" borderId="0" xfId="6" applyNumberFormat="1" applyFont="1"/>
    <xf numFmtId="170" fontId="9" fillId="0" borderId="0" xfId="19" applyNumberFormat="1" applyFont="1" applyAlignment="1">
      <alignment horizontal="right"/>
    </xf>
    <xf numFmtId="170" fontId="17" fillId="0" borderId="0" xfId="18" applyNumberFormat="1" applyFont="1"/>
    <xf numFmtId="1" fontId="17" fillId="0" borderId="0" xfId="1" applyNumberFormat="1" applyFont="1"/>
    <xf numFmtId="0" fontId="9" fillId="0" borderId="0" xfId="1" applyFont="1"/>
    <xf numFmtId="170" fontId="6" fillId="0" borderId="4" xfId="18" applyNumberFormat="1" applyFont="1" applyBorder="1"/>
    <xf numFmtId="170" fontId="6" fillId="0" borderId="0" xfId="18" applyNumberFormat="1" applyFont="1"/>
    <xf numFmtId="170" fontId="4" fillId="0" borderId="4" xfId="18" applyNumberFormat="1" applyFont="1" applyBorder="1"/>
    <xf numFmtId="170" fontId="4" fillId="0" borderId="0" xfId="7" applyNumberFormat="1" applyFont="1"/>
    <xf numFmtId="170" fontId="9" fillId="0" borderId="0" xfId="1" applyNumberFormat="1" applyFont="1" applyAlignment="1">
      <alignment horizontal="right"/>
    </xf>
    <xf numFmtId="170" fontId="9" fillId="0" borderId="0" xfId="1" applyNumberFormat="1" applyFont="1" applyAlignment="1">
      <alignment horizontal="right" wrapText="1"/>
    </xf>
    <xf numFmtId="170" fontId="5" fillId="0" borderId="0" xfId="7" applyNumberFormat="1" applyFont="1" applyAlignment="1">
      <alignment horizontal="center"/>
    </xf>
    <xf numFmtId="170" fontId="17" fillId="0" borderId="0" xfId="7" applyNumberFormat="1" applyFont="1" applyAlignment="1">
      <alignment horizontal="right"/>
    </xf>
    <xf numFmtId="170" fontId="11" fillId="0" borderId="0" xfId="7" applyNumberFormat="1" applyFont="1" applyAlignment="1">
      <alignment horizontal="right"/>
    </xf>
    <xf numFmtId="170" fontId="9" fillId="0" borderId="0" xfId="7" applyNumberFormat="1" applyFont="1"/>
    <xf numFmtId="3" fontId="7" fillId="0" borderId="0" xfId="7" applyNumberFormat="1" applyFont="1"/>
    <xf numFmtId="170" fontId="4" fillId="0" borderId="0" xfId="7" applyNumberFormat="1" applyFont="1" applyAlignment="1">
      <alignment vertical="center"/>
    </xf>
    <xf numFmtId="3" fontId="4" fillId="0" borderId="0" xfId="7" applyNumberFormat="1" applyFont="1" applyAlignment="1">
      <alignment vertical="center"/>
    </xf>
    <xf numFmtId="170" fontId="4" fillId="0" borderId="4" xfId="7" applyNumberFormat="1" applyFont="1" applyBorder="1"/>
    <xf numFmtId="170" fontId="7" fillId="0" borderId="4" xfId="7" applyNumberFormat="1" applyFont="1" applyBorder="1" applyAlignment="1">
      <alignment horizontal="right"/>
    </xf>
    <xf numFmtId="170" fontId="24" fillId="0" borderId="0" xfId="18" applyNumberFormat="1" applyFont="1" applyAlignment="1">
      <alignment horizontal="right"/>
    </xf>
    <xf numFmtId="170" fontId="29" fillId="0" borderId="0" xfId="19" applyNumberFormat="1" applyFont="1"/>
    <xf numFmtId="170" fontId="4" fillId="0" borderId="0" xfId="5" applyNumberFormat="1" applyFont="1" applyAlignment="1">
      <alignment vertical="center"/>
    </xf>
    <xf numFmtId="170" fontId="4" fillId="0" borderId="4" xfId="5" applyNumberFormat="1" applyFont="1" applyBorder="1" applyAlignment="1">
      <alignment vertical="center"/>
    </xf>
    <xf numFmtId="170" fontId="4" fillId="0" borderId="0" xfId="5" applyNumberFormat="1" applyFont="1" applyAlignment="1">
      <alignment horizontal="right" vertical="center"/>
    </xf>
    <xf numFmtId="170" fontId="4" fillId="0" borderId="0" xfId="5" applyNumberFormat="1" applyFont="1" applyAlignment="1">
      <alignment horizontal="left" vertical="center"/>
    </xf>
    <xf numFmtId="170" fontId="9" fillId="0" borderId="0" xfId="19" applyNumberFormat="1" applyFont="1" applyAlignment="1">
      <alignment horizontal="right" wrapText="1"/>
    </xf>
    <xf numFmtId="170" fontId="30" fillId="0" borderId="0" xfId="19" applyNumberFormat="1" applyFont="1"/>
    <xf numFmtId="170" fontId="31" fillId="0" borderId="0" xfId="19" applyNumberFormat="1" applyFont="1" applyAlignment="1">
      <alignment horizontal="right"/>
    </xf>
    <xf numFmtId="170" fontId="31" fillId="0" borderId="0" xfId="19" applyNumberFormat="1" applyFont="1" applyAlignment="1" applyProtection="1">
      <alignment horizontal="right" vertical="center"/>
      <protection hidden="1"/>
    </xf>
    <xf numFmtId="170" fontId="33" fillId="0" borderId="0" xfId="19" applyNumberFormat="1" applyFont="1" applyAlignment="1">
      <alignment horizontal="right"/>
    </xf>
    <xf numFmtId="170" fontId="33" fillId="0" borderId="0" xfId="1" applyNumberFormat="1" applyFont="1" applyAlignment="1">
      <alignment horizontal="right"/>
    </xf>
    <xf numFmtId="170" fontId="29" fillId="0" borderId="4" xfId="19" applyNumberFormat="1" applyFont="1" applyBorder="1"/>
    <xf numFmtId="170" fontId="4" fillId="0" borderId="4" xfId="5" applyNumberFormat="1" applyFont="1" applyBorder="1"/>
    <xf numFmtId="170" fontId="33" fillId="0" borderId="0" xfId="19" applyNumberFormat="1" applyFont="1"/>
    <xf numFmtId="170" fontId="9" fillId="0" borderId="0" xfId="18" applyNumberFormat="1" applyFont="1" applyAlignment="1">
      <alignment horizontal="right" wrapText="1"/>
    </xf>
    <xf numFmtId="170" fontId="31" fillId="0" borderId="0" xfId="19" applyNumberFormat="1" applyFont="1" applyAlignment="1" applyProtection="1">
      <alignment horizontal="right"/>
      <protection locked="0"/>
    </xf>
    <xf numFmtId="170" fontId="31" fillId="0" borderId="2" xfId="19" applyNumberFormat="1" applyFont="1" applyBorder="1" applyAlignment="1">
      <alignment horizontal="right"/>
    </xf>
    <xf numFmtId="170" fontId="33" fillId="0" borderId="2" xfId="19" applyNumberFormat="1" applyFont="1" applyBorder="1" applyAlignment="1">
      <alignment horizontal="right"/>
    </xf>
    <xf numFmtId="170" fontId="5" fillId="0" borderId="0" xfId="6" applyNumberFormat="1" applyFont="1" applyAlignment="1">
      <alignment vertical="center"/>
    </xf>
    <xf numFmtId="170" fontId="29" fillId="0" borderId="0" xfId="19" applyNumberFormat="1" applyFont="1" applyAlignment="1">
      <alignment vertical="center"/>
    </xf>
    <xf numFmtId="165" fontId="29" fillId="0" borderId="0" xfId="19" applyFont="1" applyAlignment="1">
      <alignment vertical="center"/>
    </xf>
    <xf numFmtId="170" fontId="56" fillId="0" borderId="0" xfId="19" applyNumberFormat="1" applyFont="1" applyAlignment="1">
      <alignment horizontal="right"/>
    </xf>
    <xf numFmtId="165" fontId="30" fillId="0" borderId="0" xfId="19" applyFont="1"/>
    <xf numFmtId="170" fontId="3" fillId="0" borderId="0" xfId="18" applyNumberFormat="1" applyFont="1"/>
    <xf numFmtId="164" fontId="55" fillId="0" borderId="0" xfId="23" applyNumberFormat="1" applyFont="1" applyFill="1" applyBorder="1" applyAlignment="1" applyProtection="1">
      <alignment horizontal="center" vertical="center"/>
      <protection locked="0"/>
    </xf>
    <xf numFmtId="168" fontId="9" fillId="0" borderId="0" xfId="18" applyNumberFormat="1" applyFont="1" applyAlignment="1">
      <alignment horizontal="right"/>
    </xf>
    <xf numFmtId="168" fontId="4" fillId="0" borderId="0" xfId="18" applyNumberFormat="1" applyFont="1" applyAlignment="1">
      <alignment horizontal="right"/>
    </xf>
    <xf numFmtId="168" fontId="4" fillId="0" borderId="0" xfId="18" applyNumberFormat="1" applyFont="1"/>
    <xf numFmtId="168" fontId="11" fillId="0" borderId="0" xfId="18" applyNumberFormat="1" applyFont="1" applyAlignment="1">
      <alignment horizontal="right"/>
    </xf>
    <xf numFmtId="168" fontId="4" fillId="0" borderId="2" xfId="18" applyNumberFormat="1" applyFont="1" applyBorder="1" applyAlignment="1">
      <alignment horizontal="right"/>
    </xf>
    <xf numFmtId="0" fontId="20" fillId="0" borderId="0" xfId="10" applyFont="1" applyAlignment="1">
      <alignment vertical="center"/>
    </xf>
    <xf numFmtId="0" fontId="6" fillId="0" borderId="0" xfId="10" applyFont="1" applyAlignment="1">
      <alignment vertical="center"/>
    </xf>
    <xf numFmtId="3" fontId="9" fillId="0" borderId="0" xfId="15" applyNumberFormat="1" applyFont="1"/>
    <xf numFmtId="0" fontId="5" fillId="0" borderId="0" xfId="10" applyFont="1"/>
    <xf numFmtId="170" fontId="4" fillId="0" borderId="0" xfId="2" applyNumberFormat="1" applyFont="1"/>
    <xf numFmtId="170" fontId="4" fillId="0" borderId="2" xfId="2" applyNumberFormat="1" applyFont="1" applyBorder="1"/>
    <xf numFmtId="0" fontId="9" fillId="0" borderId="0" xfId="4" applyFont="1"/>
    <xf numFmtId="170" fontId="4" fillId="0" borderId="0" xfId="4" applyNumberFormat="1" applyFont="1"/>
    <xf numFmtId="170" fontId="4" fillId="0" borderId="0" xfId="4" applyNumberFormat="1" applyFont="1" applyAlignment="1">
      <alignment horizontal="right"/>
    </xf>
    <xf numFmtId="170" fontId="4" fillId="0" borderId="2" xfId="4" applyNumberFormat="1" applyFont="1" applyBorder="1"/>
    <xf numFmtId="170" fontId="9" fillId="0" borderId="0" xfId="4" applyNumberFormat="1" applyFont="1"/>
    <xf numFmtId="170" fontId="4" fillId="0" borderId="0" xfId="2" applyNumberFormat="1" applyFont="1" applyAlignment="1">
      <alignment horizontal="right"/>
    </xf>
    <xf numFmtId="170" fontId="9" fillId="0" borderId="0" xfId="2" applyNumberFormat="1" applyFont="1" applyAlignment="1">
      <alignment horizontal="right"/>
    </xf>
    <xf numFmtId="170" fontId="4" fillId="0" borderId="2" xfId="2" applyNumberFormat="1" applyFont="1" applyBorder="1" applyAlignment="1">
      <alignment horizontal="right"/>
    </xf>
    <xf numFmtId="170" fontId="9" fillId="0" borderId="2" xfId="2" applyNumberFormat="1" applyFont="1" applyBorder="1" applyAlignment="1">
      <alignment horizontal="right"/>
    </xf>
    <xf numFmtId="3" fontId="9" fillId="0" borderId="0" xfId="2" applyNumberFormat="1" applyFont="1"/>
    <xf numFmtId="0" fontId="6" fillId="0" borderId="0" xfId="2" applyFont="1" applyAlignment="1">
      <alignment horizontal="left" indent="2"/>
    </xf>
    <xf numFmtId="170" fontId="9" fillId="0" borderId="0" xfId="2" applyNumberFormat="1" applyFont="1"/>
    <xf numFmtId="165" fontId="7" fillId="0" borderId="0" xfId="18" quotePrefix="1" applyFont="1"/>
    <xf numFmtId="170" fontId="11" fillId="0" borderId="2" xfId="2" applyNumberFormat="1" applyFont="1" applyBorder="1"/>
    <xf numFmtId="170" fontId="6" fillId="0" borderId="0" xfId="4" applyNumberFormat="1" applyFont="1"/>
    <xf numFmtId="170" fontId="5" fillId="0" borderId="0" xfId="4" applyNumberFormat="1" applyFont="1" applyAlignment="1">
      <alignment vertical="center"/>
    </xf>
    <xf numFmtId="170" fontId="5" fillId="0" borderId="0" xfId="4" applyNumberFormat="1" applyFont="1"/>
    <xf numFmtId="170" fontId="6" fillId="0" borderId="0" xfId="4" applyNumberFormat="1" applyFont="1" applyAlignment="1">
      <alignment horizontal="right"/>
    </xf>
    <xf numFmtId="170" fontId="6" fillId="0" borderId="0" xfId="2" applyNumberFormat="1" applyFont="1"/>
    <xf numFmtId="170" fontId="40" fillId="0" borderId="0" xfId="2" applyNumberFormat="1" applyFont="1" applyAlignment="1">
      <alignment horizontal="right"/>
    </xf>
    <xf numFmtId="170" fontId="40" fillId="0" borderId="0" xfId="2" applyNumberFormat="1" applyFont="1"/>
    <xf numFmtId="170" fontId="6" fillId="0" borderId="0" xfId="2" applyNumberFormat="1" applyFont="1" applyAlignment="1">
      <alignment vertical="center"/>
    </xf>
    <xf numFmtId="0" fontId="44" fillId="0" borderId="0" xfId="2" applyFont="1" applyAlignment="1">
      <alignment horizontal="left" vertical="center" wrapText="1"/>
    </xf>
    <xf numFmtId="170" fontId="43" fillId="0" borderId="0" xfId="2" applyNumberFormat="1" applyFont="1" applyAlignment="1">
      <alignment horizontal="right" vertical="center"/>
    </xf>
    <xf numFmtId="170" fontId="43" fillId="0" borderId="0" xfId="2" applyNumberFormat="1" applyFont="1" applyAlignment="1">
      <alignment horizontal="right" vertical="center" wrapText="1"/>
    </xf>
    <xf numFmtId="170" fontId="44" fillId="0" borderId="0" xfId="2" applyNumberFormat="1" applyFont="1" applyAlignment="1">
      <alignment horizontal="center" vertical="center"/>
    </xf>
    <xf numFmtId="170" fontId="53" fillId="0" borderId="0" xfId="2" applyNumberFormat="1" applyFont="1" applyAlignment="1">
      <alignment vertical="center"/>
    </xf>
    <xf numFmtId="170" fontId="5" fillId="0" borderId="0" xfId="2" applyNumberFormat="1" applyFont="1"/>
    <xf numFmtId="165" fontId="6" fillId="0" borderId="0" xfId="19" applyFont="1" applyAlignment="1">
      <alignment vertical="center"/>
    </xf>
    <xf numFmtId="168" fontId="9" fillId="0" borderId="0" xfId="19" applyNumberFormat="1" applyFont="1"/>
    <xf numFmtId="165" fontId="9" fillId="0" borderId="0" xfId="19" applyFont="1"/>
    <xf numFmtId="165" fontId="4" fillId="0" borderId="0" xfId="19" applyFont="1" applyAlignment="1">
      <alignment vertical="center"/>
    </xf>
    <xf numFmtId="168" fontId="9" fillId="0" borderId="0" xfId="19" applyNumberFormat="1" applyFont="1" applyAlignment="1">
      <alignment horizontal="right"/>
    </xf>
    <xf numFmtId="0" fontId="6" fillId="0" borderId="0" xfId="17" applyFont="1" applyAlignment="1">
      <alignment vertical="center"/>
    </xf>
    <xf numFmtId="0" fontId="5" fillId="0" borderId="0" xfId="17" applyFont="1"/>
    <xf numFmtId="167" fontId="9" fillId="0" borderId="0" xfId="0" applyNumberFormat="1" applyFont="1" applyAlignment="1">
      <alignment horizontal="right"/>
    </xf>
    <xf numFmtId="170" fontId="18" fillId="0" borderId="0" xfId="19" applyNumberFormat="1" applyFont="1" applyAlignment="1">
      <alignment horizontal="left"/>
    </xf>
    <xf numFmtId="170" fontId="18" fillId="0" borderId="0" xfId="19" applyNumberFormat="1" applyFont="1" applyAlignment="1">
      <alignment horizontal="center"/>
    </xf>
    <xf numFmtId="170" fontId="41" fillId="0" borderId="0" xfId="19" applyNumberFormat="1" applyFont="1"/>
    <xf numFmtId="170" fontId="6" fillId="0" borderId="0" xfId="19" applyNumberFormat="1" applyFont="1"/>
    <xf numFmtId="170" fontId="9" fillId="0" borderId="0" xfId="6" applyNumberFormat="1" applyFont="1" applyAlignment="1">
      <alignment horizontal="right"/>
    </xf>
    <xf numFmtId="170" fontId="9" fillId="0" borderId="0" xfId="19" applyNumberFormat="1" applyFont="1"/>
    <xf numFmtId="170" fontId="11" fillId="0" borderId="2" xfId="19" applyNumberFormat="1" applyFont="1" applyBorder="1"/>
    <xf numFmtId="4" fontId="9" fillId="0" borderId="0" xfId="0" applyNumberFormat="1" applyFont="1" applyAlignment="1">
      <alignment horizontal="right"/>
    </xf>
    <xf numFmtId="165" fontId="4" fillId="0" borderId="0" xfId="5" applyFont="1" applyAlignment="1">
      <alignment wrapText="1"/>
    </xf>
    <xf numFmtId="170" fontId="4" fillId="0" borderId="2" xfId="5" applyNumberFormat="1" applyFont="1" applyBorder="1" applyAlignment="1">
      <alignment horizontal="center"/>
    </xf>
    <xf numFmtId="170" fontId="9" fillId="0" borderId="0" xfId="5" applyNumberFormat="1" applyFont="1" applyAlignment="1">
      <alignment horizontal="center"/>
    </xf>
    <xf numFmtId="3" fontId="9" fillId="0" borderId="0" xfId="5" applyNumberFormat="1" applyFont="1" applyAlignment="1">
      <alignment horizontal="center"/>
    </xf>
    <xf numFmtId="167" fontId="9" fillId="0" borderId="0" xfId="5" applyNumberFormat="1" applyFont="1" applyAlignment="1">
      <alignment horizontal="right"/>
    </xf>
    <xf numFmtId="165" fontId="4" fillId="0" borderId="4" xfId="18" applyFont="1" applyBorder="1" applyAlignment="1">
      <alignment vertical="center"/>
    </xf>
    <xf numFmtId="170" fontId="40" fillId="0" borderId="0" xfId="18" applyNumberFormat="1" applyFont="1"/>
    <xf numFmtId="170" fontId="40" fillId="0" borderId="0" xfId="18" applyNumberFormat="1" applyFont="1" applyAlignment="1">
      <alignment horizontal="right"/>
    </xf>
    <xf numFmtId="170" fontId="40" fillId="0" borderId="0" xfId="4" applyNumberFormat="1" applyFont="1"/>
    <xf numFmtId="0" fontId="40" fillId="0" borderId="0" xfId="4" applyFont="1"/>
    <xf numFmtId="165" fontId="40" fillId="0" borderId="0" xfId="18" applyFont="1"/>
    <xf numFmtId="1" fontId="40" fillId="0" borderId="0" xfId="1" applyNumberFormat="1" applyFont="1"/>
    <xf numFmtId="170" fontId="57" fillId="0" borderId="0" xfId="18" applyNumberFormat="1" applyFont="1"/>
    <xf numFmtId="164" fontId="59" fillId="0" borderId="0" xfId="0" applyFont="1"/>
    <xf numFmtId="0" fontId="60" fillId="4" borderId="8" xfId="23" applyFont="1" applyFill="1" applyBorder="1" applyAlignment="1" applyProtection="1">
      <alignment horizontal="center"/>
      <protection locked="0"/>
    </xf>
    <xf numFmtId="0" fontId="4" fillId="0" borderId="4" xfId="1" applyFont="1" applyBorder="1"/>
    <xf numFmtId="0" fontId="44" fillId="5" borderId="0" xfId="1" applyFont="1" applyFill="1" applyAlignment="1">
      <alignment vertical="center"/>
    </xf>
    <xf numFmtId="0" fontId="43" fillId="5" borderId="0" xfId="1" applyFont="1" applyFill="1" applyAlignment="1">
      <alignment horizontal="right" vertical="center"/>
    </xf>
    <xf numFmtId="0" fontId="43" fillId="5" borderId="0" xfId="1" applyFont="1" applyFill="1" applyAlignment="1">
      <alignment horizontal="right" vertical="center" wrapText="1"/>
    </xf>
    <xf numFmtId="0" fontId="43" fillId="5" borderId="0" xfId="1" applyFont="1" applyFill="1" applyAlignment="1">
      <alignment horizontal="center" vertical="center"/>
    </xf>
    <xf numFmtId="165" fontId="61" fillId="0" borderId="0" xfId="18" applyFont="1"/>
    <xf numFmtId="170" fontId="4" fillId="0" borderId="4" xfId="4" applyNumberFormat="1" applyFont="1" applyBorder="1"/>
    <xf numFmtId="170" fontId="44" fillId="5" borderId="0" xfId="18" applyNumberFormat="1" applyFont="1" applyFill="1" applyAlignment="1">
      <alignment vertical="center"/>
    </xf>
    <xf numFmtId="170" fontId="43" fillId="5" borderId="0" xfId="18" applyNumberFormat="1" applyFont="1" applyFill="1" applyAlignment="1">
      <alignment horizontal="right" vertical="center" wrapText="1"/>
    </xf>
    <xf numFmtId="170" fontId="43" fillId="5" borderId="0" xfId="18" applyNumberFormat="1" applyFont="1" applyFill="1" applyAlignment="1">
      <alignment horizontal="right" vertical="center"/>
    </xf>
    <xf numFmtId="164" fontId="62" fillId="0" borderId="0" xfId="0" applyFont="1" applyProtection="1">
      <protection locked="0"/>
    </xf>
    <xf numFmtId="164" fontId="62" fillId="0" borderId="0" xfId="0" applyFont="1" applyAlignment="1" applyProtection="1">
      <alignment horizontal="left" vertical="center"/>
      <protection locked="0"/>
    </xf>
    <xf numFmtId="164" fontId="6" fillId="0" borderId="0" xfId="0" applyFont="1" applyAlignment="1">
      <alignment vertical="center"/>
    </xf>
    <xf numFmtId="164" fontId="6" fillId="0" borderId="0" xfId="0" applyFont="1" applyProtection="1">
      <protection locked="0"/>
    </xf>
    <xf numFmtId="164" fontId="3" fillId="0" borderId="0" xfId="0" applyFont="1" applyAlignment="1" applyProtection="1">
      <alignment horizontal="left" vertical="center"/>
      <protection locked="0"/>
    </xf>
    <xf numFmtId="164" fontId="3" fillId="0" borderId="0" xfId="0" applyFont="1" applyAlignment="1" applyProtection="1">
      <alignment vertical="center"/>
      <protection locked="0"/>
    </xf>
    <xf numFmtId="164" fontId="20" fillId="0" borderId="0" xfId="0" applyFont="1" applyProtection="1">
      <protection locked="0"/>
    </xf>
    <xf numFmtId="164" fontId="20" fillId="0" borderId="0" xfId="0" applyFont="1"/>
    <xf numFmtId="164" fontId="20" fillId="0" borderId="0" xfId="0" applyFont="1" applyAlignment="1">
      <alignment vertical="center"/>
    </xf>
    <xf numFmtId="164" fontId="6" fillId="0" borderId="0" xfId="0" applyFont="1" applyAlignment="1">
      <alignment horizontal="left" vertical="center" wrapText="1"/>
    </xf>
    <xf numFmtId="164" fontId="3" fillId="0" borderId="0" xfId="0" applyFont="1" applyProtection="1">
      <protection locked="0"/>
    </xf>
    <xf numFmtId="164" fontId="6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>
      <alignment horizontal="left"/>
    </xf>
    <xf numFmtId="0" fontId="6" fillId="0" borderId="4" xfId="2" applyFont="1" applyBorder="1" applyAlignment="1">
      <alignment horizontal="left"/>
    </xf>
    <xf numFmtId="170" fontId="4" fillId="0" borderId="4" xfId="2" applyNumberFormat="1" applyFont="1" applyBorder="1" applyAlignment="1">
      <alignment horizontal="right"/>
    </xf>
    <xf numFmtId="170" fontId="4" fillId="0" borderId="4" xfId="2" applyNumberFormat="1" applyFont="1" applyBorder="1"/>
    <xf numFmtId="3" fontId="4" fillId="0" borderId="2" xfId="2" applyNumberFormat="1" applyFont="1" applyBorder="1"/>
    <xf numFmtId="0" fontId="4" fillId="0" borderId="0" xfId="2" applyFont="1" applyAlignment="1">
      <alignment horizontal="left" vertical="center"/>
    </xf>
    <xf numFmtId="170" fontId="4" fillId="0" borderId="0" xfId="18" applyNumberFormat="1" applyFont="1" applyAlignment="1">
      <alignment vertical="center"/>
    </xf>
    <xf numFmtId="164" fontId="44" fillId="5" borderId="0" xfId="0" applyFont="1" applyFill="1" applyAlignment="1">
      <alignment vertical="center"/>
    </xf>
    <xf numFmtId="164" fontId="43" fillId="5" borderId="0" xfId="0" applyFont="1" applyFill="1" applyAlignment="1">
      <alignment horizontal="right" vertical="center"/>
    </xf>
    <xf numFmtId="164" fontId="43" fillId="5" borderId="0" xfId="0" applyFont="1" applyFill="1" applyAlignment="1">
      <alignment horizontal="right" vertical="center" wrapText="1"/>
    </xf>
    <xf numFmtId="164" fontId="43" fillId="5" borderId="0" xfId="0" applyFont="1" applyFill="1" applyAlignment="1">
      <alignment horizontal="left" vertical="center"/>
    </xf>
    <xf numFmtId="3" fontId="24" fillId="0" borderId="0" xfId="0" applyNumberFormat="1" applyFont="1" applyAlignment="1">
      <alignment horizontal="right"/>
    </xf>
    <xf numFmtId="3" fontId="24" fillId="0" borderId="0" xfId="5" applyNumberFormat="1" applyFont="1" applyAlignment="1">
      <alignment horizontal="right"/>
    </xf>
    <xf numFmtId="0" fontId="24" fillId="0" borderId="0" xfId="6" applyFont="1"/>
    <xf numFmtId="165" fontId="44" fillId="5" borderId="0" xfId="19" applyFont="1" applyFill="1" applyAlignment="1">
      <alignment horizontal="left" vertical="center"/>
    </xf>
    <xf numFmtId="165" fontId="44" fillId="5" borderId="0" xfId="5" quotePrefix="1" applyFont="1" applyFill="1" applyAlignment="1">
      <alignment horizontal="right" vertical="center"/>
    </xf>
    <xf numFmtId="165" fontId="44" fillId="5" borderId="0" xfId="5" applyFont="1" applyFill="1" applyAlignment="1">
      <alignment horizontal="right" vertical="center" wrapText="1"/>
    </xf>
    <xf numFmtId="165" fontId="44" fillId="5" borderId="0" xfId="5" quotePrefix="1" applyFont="1" applyFill="1" applyAlignment="1">
      <alignment horizontal="right" vertical="center" wrapText="1"/>
    </xf>
    <xf numFmtId="3" fontId="63" fillId="0" borderId="0" xfId="5" applyNumberFormat="1" applyFont="1"/>
    <xf numFmtId="3" fontId="24" fillId="0" borderId="0" xfId="5" applyNumberFormat="1" applyFont="1"/>
    <xf numFmtId="1" fontId="44" fillId="5" borderId="0" xfId="19" applyNumberFormat="1" applyFont="1" applyFill="1" applyAlignment="1">
      <alignment horizontal="right" vertical="center"/>
    </xf>
    <xf numFmtId="165" fontId="44" fillId="5" borderId="0" xfId="19" applyFont="1" applyFill="1" applyAlignment="1">
      <alignment horizontal="left" vertical="center" wrapText="1"/>
    </xf>
    <xf numFmtId="170" fontId="44" fillId="5" borderId="0" xfId="0" applyNumberFormat="1" applyFont="1" applyFill="1" applyAlignment="1">
      <alignment vertical="center"/>
    </xf>
    <xf numFmtId="170" fontId="43" fillId="5" borderId="0" xfId="0" applyNumberFormat="1" applyFont="1" applyFill="1" applyAlignment="1">
      <alignment horizontal="right" vertical="center"/>
    </xf>
    <xf numFmtId="170" fontId="43" fillId="5" borderId="0" xfId="0" applyNumberFormat="1" applyFont="1" applyFill="1" applyAlignment="1">
      <alignment horizontal="right" vertical="center" wrapText="1"/>
    </xf>
    <xf numFmtId="170" fontId="43" fillId="5" borderId="0" xfId="0" applyNumberFormat="1" applyFont="1" applyFill="1" applyAlignment="1">
      <alignment horizontal="left" vertical="center"/>
    </xf>
    <xf numFmtId="0" fontId="44" fillId="5" borderId="0" xfId="2" applyFont="1" applyFill="1" applyAlignment="1">
      <alignment vertical="center"/>
    </xf>
    <xf numFmtId="0" fontId="53" fillId="5" borderId="0" xfId="2" applyFont="1" applyFill="1" applyAlignment="1">
      <alignment vertical="center"/>
    </xf>
    <xf numFmtId="1" fontId="53" fillId="5" borderId="0" xfId="2" applyNumberFormat="1" applyFont="1" applyFill="1" applyAlignment="1">
      <alignment vertical="center"/>
    </xf>
    <xf numFmtId="0" fontId="43" fillId="5" borderId="0" xfId="2" applyFont="1" applyFill="1" applyAlignment="1">
      <alignment horizontal="right" vertical="center"/>
    </xf>
    <xf numFmtId="0" fontId="43" fillId="5" borderId="0" xfId="2" applyFont="1" applyFill="1" applyAlignment="1">
      <alignment horizontal="right" vertical="center" wrapText="1"/>
    </xf>
    <xf numFmtId="0" fontId="44" fillId="5" borderId="0" xfId="2" applyFont="1" applyFill="1" applyAlignment="1">
      <alignment horizontal="center" vertical="center"/>
    </xf>
    <xf numFmtId="0" fontId="44" fillId="5" borderId="0" xfId="2" applyFont="1" applyFill="1" applyAlignment="1">
      <alignment horizontal="left" vertical="center"/>
    </xf>
    <xf numFmtId="0" fontId="44" fillId="5" borderId="0" xfId="2" applyFont="1" applyFill="1" applyAlignment="1">
      <alignment horizontal="right" vertical="center"/>
    </xf>
    <xf numFmtId="0" fontId="44" fillId="5" borderId="0" xfId="2" applyFont="1" applyFill="1" applyAlignment="1">
      <alignment horizontal="right" vertical="center" wrapText="1"/>
    </xf>
    <xf numFmtId="165" fontId="44" fillId="5" borderId="0" xfId="18" applyFont="1" applyFill="1" applyAlignment="1">
      <alignment vertical="center"/>
    </xf>
    <xf numFmtId="165" fontId="44" fillId="5" borderId="0" xfId="15" applyFont="1" applyFill="1" applyAlignment="1">
      <alignment vertical="center"/>
    </xf>
    <xf numFmtId="165" fontId="43" fillId="5" borderId="0" xfId="18" applyFont="1" applyFill="1" applyAlignment="1">
      <alignment horizontal="right" vertical="center" wrapText="1"/>
    </xf>
    <xf numFmtId="165" fontId="43" fillId="5" borderId="0" xfId="18" applyFont="1" applyFill="1" applyAlignment="1">
      <alignment horizontal="right" vertical="center"/>
    </xf>
    <xf numFmtId="170" fontId="44" fillId="5" borderId="0" xfId="2" applyNumberFormat="1" applyFont="1" applyFill="1" applyAlignment="1">
      <alignment vertical="center"/>
    </xf>
    <xf numFmtId="170" fontId="53" fillId="5" borderId="0" xfId="2" applyNumberFormat="1" applyFont="1" applyFill="1" applyAlignment="1">
      <alignment vertical="center"/>
    </xf>
    <xf numFmtId="170" fontId="43" fillId="5" borderId="0" xfId="2" applyNumberFormat="1" applyFont="1" applyFill="1" applyAlignment="1">
      <alignment horizontal="right" vertical="center"/>
    </xf>
    <xf numFmtId="170" fontId="43" fillId="5" borderId="0" xfId="2" applyNumberFormat="1" applyFont="1" applyFill="1" applyAlignment="1">
      <alignment horizontal="right" vertical="center" wrapText="1"/>
    </xf>
    <xf numFmtId="170" fontId="44" fillId="5" borderId="0" xfId="2" applyNumberFormat="1" applyFont="1" applyFill="1" applyAlignment="1">
      <alignment horizontal="center" vertical="center"/>
    </xf>
    <xf numFmtId="168" fontId="31" fillId="0" borderId="0" xfId="19" applyNumberFormat="1" applyFont="1" applyAlignment="1" applyProtection="1">
      <alignment horizontal="right" vertical="center"/>
      <protection hidden="1"/>
    </xf>
    <xf numFmtId="170" fontId="54" fillId="5" borderId="0" xfId="19" applyNumberFormat="1" applyFont="1" applyFill="1" applyAlignment="1">
      <alignment vertical="center"/>
    </xf>
    <xf numFmtId="170" fontId="49" fillId="5" borderId="0" xfId="19" applyNumberFormat="1" applyFont="1" applyFill="1" applyAlignment="1">
      <alignment vertical="center"/>
    </xf>
    <xf numFmtId="170" fontId="43" fillId="5" borderId="0" xfId="19" applyNumberFormat="1" applyFont="1" applyFill="1" applyAlignment="1">
      <alignment horizontal="right" vertical="center" wrapText="1"/>
    </xf>
    <xf numFmtId="168" fontId="33" fillId="0" borderId="0" xfId="1" applyNumberFormat="1" applyFont="1" applyAlignment="1">
      <alignment horizontal="right"/>
    </xf>
    <xf numFmtId="168" fontId="64" fillId="0" borderId="0" xfId="1" applyNumberFormat="1" applyFont="1" applyAlignment="1">
      <alignment horizontal="right"/>
    </xf>
    <xf numFmtId="170" fontId="40" fillId="0" borderId="0" xfId="18" applyNumberFormat="1" applyFont="1" applyAlignment="1">
      <alignment horizontal="center"/>
    </xf>
    <xf numFmtId="170" fontId="44" fillId="5" borderId="0" xfId="18" applyNumberFormat="1" applyFont="1" applyFill="1" applyAlignment="1">
      <alignment vertical="center" wrapText="1"/>
    </xf>
    <xf numFmtId="165" fontId="4" fillId="0" borderId="0" xfId="18" applyFont="1" applyAlignment="1">
      <alignment vertical="center"/>
    </xf>
    <xf numFmtId="170" fontId="40" fillId="0" borderId="0" xfId="6" applyNumberFormat="1" applyFont="1"/>
    <xf numFmtId="165" fontId="44" fillId="5" borderId="0" xfId="5" applyFont="1" applyFill="1" applyAlignment="1">
      <alignment horizontal="center" vertical="center"/>
    </xf>
    <xf numFmtId="165" fontId="44" fillId="5" borderId="0" xfId="5" quotePrefix="1" applyFont="1" applyFill="1" applyAlignment="1">
      <alignment horizontal="center" vertical="center"/>
    </xf>
    <xf numFmtId="165" fontId="44" fillId="5" borderId="0" xfId="5" applyFont="1" applyFill="1" applyAlignment="1">
      <alignment horizontal="center" vertical="center" wrapText="1"/>
    </xf>
    <xf numFmtId="165" fontId="44" fillId="5" borderId="0" xfId="5" quotePrefix="1" applyFont="1" applyFill="1" applyAlignment="1">
      <alignment horizontal="center" vertical="center" wrapText="1"/>
    </xf>
    <xf numFmtId="165" fontId="44" fillId="5" borderId="0" xfId="24" applyFont="1" applyFill="1" applyAlignment="1">
      <alignment vertical="center"/>
    </xf>
    <xf numFmtId="165" fontId="43" fillId="5" borderId="0" xfId="24" applyFont="1" applyFill="1" applyAlignment="1">
      <alignment horizontal="right" vertical="center"/>
    </xf>
    <xf numFmtId="165" fontId="43" fillId="5" borderId="0" xfId="24" applyFont="1" applyFill="1" applyAlignment="1">
      <alignment horizontal="right" vertical="center" wrapText="1"/>
    </xf>
    <xf numFmtId="165" fontId="9" fillId="0" borderId="0" xfId="24" quotePrefix="1" applyFont="1" applyAlignment="1">
      <alignment horizontal="left"/>
    </xf>
    <xf numFmtId="165" fontId="9" fillId="0" borderId="0" xfId="24" applyFont="1" applyAlignment="1">
      <alignment horizontal="center"/>
    </xf>
    <xf numFmtId="165" fontId="9" fillId="0" borderId="0" xfId="24" applyFont="1"/>
    <xf numFmtId="165" fontId="7" fillId="0" borderId="0" xfId="24" applyFont="1"/>
    <xf numFmtId="170" fontId="9" fillId="0" borderId="0" xfId="24" applyNumberFormat="1" applyFont="1" applyAlignment="1">
      <alignment horizontal="right"/>
    </xf>
    <xf numFmtId="165" fontId="5" fillId="0" borderId="0" xfId="24" applyFont="1"/>
    <xf numFmtId="170" fontId="4" fillId="0" borderId="0" xfId="24" applyNumberFormat="1" applyFont="1" applyAlignment="1">
      <alignment horizontal="right"/>
    </xf>
    <xf numFmtId="165" fontId="5" fillId="0" borderId="0" xfId="24" applyFont="1" applyAlignment="1">
      <alignment horizontal="left"/>
    </xf>
    <xf numFmtId="165" fontId="7" fillId="0" borderId="0" xfId="24" applyFont="1" applyAlignment="1">
      <alignment horizontal="left" indent="1"/>
    </xf>
    <xf numFmtId="165" fontId="5" fillId="0" borderId="0" xfId="24" applyFont="1" applyAlignment="1">
      <alignment horizontal="left" indent="1"/>
    </xf>
    <xf numFmtId="165" fontId="7" fillId="0" borderId="2" xfId="24" applyFont="1" applyBorder="1" applyAlignment="1">
      <alignment horizontal="left"/>
    </xf>
    <xf numFmtId="170" fontId="4" fillId="0" borderId="2" xfId="24" applyNumberFormat="1" applyFont="1" applyBorder="1" applyAlignment="1">
      <alignment horizontal="right"/>
    </xf>
    <xf numFmtId="165" fontId="4" fillId="0" borderId="0" xfId="24" applyFont="1"/>
    <xf numFmtId="170" fontId="65" fillId="0" borderId="0" xfId="5" applyNumberFormat="1" applyFont="1" applyAlignment="1">
      <alignment horizontal="center"/>
    </xf>
    <xf numFmtId="165" fontId="44" fillId="5" borderId="0" xfId="5" applyFont="1" applyFill="1" applyAlignment="1">
      <alignment vertical="center"/>
    </xf>
    <xf numFmtId="165" fontId="44" fillId="5" borderId="0" xfId="5" quotePrefix="1" applyFont="1" applyFill="1" applyAlignment="1">
      <alignment vertical="center"/>
    </xf>
    <xf numFmtId="0" fontId="66" fillId="0" borderId="0" xfId="6" applyFont="1"/>
    <xf numFmtId="3" fontId="67" fillId="0" borderId="2" xfId="2" applyNumberFormat="1" applyFont="1" applyBorder="1"/>
    <xf numFmtId="0" fontId="68" fillId="0" borderId="0" xfId="2" applyFont="1"/>
    <xf numFmtId="170" fontId="46" fillId="5" borderId="0" xfId="18" quotePrefix="1" applyNumberFormat="1" applyFont="1" applyFill="1" applyAlignment="1">
      <alignment horizontal="center" vertical="center"/>
    </xf>
    <xf numFmtId="170" fontId="4" fillId="5" borderId="0" xfId="6" applyNumberFormat="1" applyFont="1" applyFill="1" applyAlignment="1">
      <alignment vertical="center"/>
    </xf>
    <xf numFmtId="170" fontId="47" fillId="5" borderId="0" xfId="18" applyNumberFormat="1" applyFont="1" applyFill="1" applyAlignment="1">
      <alignment vertical="center"/>
    </xf>
    <xf numFmtId="3" fontId="17" fillId="0" borderId="0" xfId="1" applyNumberFormat="1" applyFont="1"/>
    <xf numFmtId="3" fontId="4" fillId="0" borderId="0" xfId="1" applyNumberFormat="1" applyFont="1"/>
    <xf numFmtId="3" fontId="4" fillId="0" borderId="2" xfId="1" applyNumberFormat="1" applyFont="1" applyBorder="1"/>
    <xf numFmtId="164" fontId="4" fillId="0" borderId="4" xfId="0" applyFont="1" applyBorder="1" applyAlignment="1">
      <alignment horizontal="left"/>
    </xf>
    <xf numFmtId="170" fontId="4" fillId="5" borderId="0" xfId="18" applyNumberFormat="1" applyFont="1" applyFill="1" applyAlignment="1">
      <alignment vertical="center"/>
    </xf>
    <xf numFmtId="164" fontId="24" fillId="0" borderId="0" xfId="0" applyFont="1"/>
    <xf numFmtId="165" fontId="44" fillId="5" borderId="0" xfId="5" applyFont="1" applyFill="1" applyAlignment="1">
      <alignment horizontal="left" vertical="center" wrapText="1"/>
    </xf>
    <xf numFmtId="1" fontId="44" fillId="5" borderId="0" xfId="5" applyNumberFormat="1" applyFont="1" applyFill="1" applyAlignment="1">
      <alignment horizontal="right" vertical="center"/>
    </xf>
    <xf numFmtId="165" fontId="44" fillId="5" borderId="0" xfId="5" applyFont="1" applyFill="1" applyAlignment="1">
      <alignment horizontal="left" vertical="center"/>
    </xf>
    <xf numFmtId="0" fontId="6" fillId="5" borderId="0" xfId="6" applyFont="1" applyFill="1" applyAlignment="1">
      <alignment vertical="center"/>
    </xf>
    <xf numFmtId="170" fontId="44" fillId="5" borderId="0" xfId="5" quotePrefix="1" applyNumberFormat="1" applyFont="1" applyFill="1" applyAlignment="1">
      <alignment horizontal="right" vertical="center"/>
    </xf>
    <xf numFmtId="170" fontId="44" fillId="5" borderId="0" xfId="5" applyNumberFormat="1" applyFont="1" applyFill="1" applyAlignment="1">
      <alignment horizontal="right" vertical="center" wrapText="1"/>
    </xf>
    <xf numFmtId="170" fontId="44" fillId="5" borderId="0" xfId="5" applyNumberFormat="1" applyFont="1" applyFill="1" applyAlignment="1">
      <alignment horizontal="right" vertical="center"/>
    </xf>
    <xf numFmtId="170" fontId="44" fillId="5" borderId="0" xfId="5" quotePrefix="1" applyNumberFormat="1" applyFont="1" applyFill="1" applyAlignment="1">
      <alignment horizontal="right" vertical="center" wrapText="1"/>
    </xf>
    <xf numFmtId="0" fontId="71" fillId="6" borderId="8" xfId="23" applyFont="1" applyFill="1" applyBorder="1" applyAlignment="1" applyProtection="1">
      <alignment horizontal="center"/>
      <protection locked="0"/>
    </xf>
    <xf numFmtId="170" fontId="4" fillId="0" borderId="0" xfId="7" applyNumberFormat="1" applyFont="1" applyAlignment="1">
      <alignment horizontal="right"/>
    </xf>
    <xf numFmtId="3" fontId="9" fillId="0" borderId="4" xfId="7" applyNumberFormat="1" applyFont="1" applyBorder="1"/>
    <xf numFmtId="170" fontId="4" fillId="0" borderId="0" xfId="7" applyNumberFormat="1" applyFont="1" applyAlignment="1">
      <alignment horizontal="left" indent="1"/>
    </xf>
    <xf numFmtId="170" fontId="4" fillId="0" borderId="2" xfId="7" applyNumberFormat="1" applyFont="1" applyBorder="1" applyAlignment="1">
      <alignment horizontal="right"/>
    </xf>
    <xf numFmtId="165" fontId="4" fillId="0" borderId="4" xfId="5" applyFont="1" applyBorder="1" applyAlignment="1">
      <alignment horizontal="left"/>
    </xf>
    <xf numFmtId="3" fontId="4" fillId="0" borderId="0" xfId="7" applyNumberFormat="1" applyFont="1" applyAlignment="1">
      <alignment horizontal="left" indent="1"/>
    </xf>
    <xf numFmtId="0" fontId="1" fillId="0" borderId="0" xfId="65"/>
    <xf numFmtId="165" fontId="4" fillId="0" borderId="4" xfId="15" applyFont="1" applyBorder="1"/>
    <xf numFmtId="165" fontId="44" fillId="5" borderId="0" xfId="15" applyFont="1" applyFill="1" applyAlignment="1">
      <alignment horizontal="right" vertical="center"/>
    </xf>
    <xf numFmtId="170" fontId="44" fillId="5" borderId="6" xfId="2" applyNumberFormat="1" applyFont="1" applyFill="1" applyBorder="1" applyAlignment="1">
      <alignment vertical="center" wrapText="1"/>
    </xf>
    <xf numFmtId="170" fontId="4" fillId="5" borderId="0" xfId="18" applyNumberFormat="1" applyFont="1" applyFill="1"/>
    <xf numFmtId="170" fontId="89" fillId="0" borderId="0" xfId="18" applyNumberFormat="1" applyFont="1"/>
    <xf numFmtId="165" fontId="44" fillId="5" borderId="0" xfId="19" applyFont="1" applyFill="1" applyAlignment="1">
      <alignment vertical="center"/>
    </xf>
    <xf numFmtId="165" fontId="44" fillId="5" borderId="0" xfId="19" applyFont="1" applyFill="1" applyAlignment="1">
      <alignment horizontal="right" vertical="center"/>
    </xf>
    <xf numFmtId="0" fontId="4" fillId="0" borderId="4" xfId="4" applyFont="1" applyBorder="1"/>
    <xf numFmtId="165" fontId="52" fillId="5" borderId="0" xfId="19" applyFont="1" applyFill="1" applyAlignment="1">
      <alignment vertical="center"/>
    </xf>
    <xf numFmtId="1" fontId="43" fillId="5" borderId="0" xfId="19" applyNumberFormat="1" applyFont="1" applyFill="1" applyAlignment="1">
      <alignment horizontal="right" vertical="center"/>
    </xf>
    <xf numFmtId="165" fontId="53" fillId="5" borderId="0" xfId="19" applyFont="1" applyFill="1" applyAlignment="1">
      <alignment vertical="center"/>
    </xf>
    <xf numFmtId="164" fontId="90" fillId="0" borderId="0" xfId="0" applyFont="1"/>
    <xf numFmtId="165" fontId="44" fillId="5" borderId="6" xfId="15" applyFont="1" applyFill="1" applyBorder="1" applyAlignment="1">
      <alignment horizontal="centerContinuous" vertical="center"/>
    </xf>
    <xf numFmtId="3" fontId="4" fillId="0" borderId="4" xfId="18" applyNumberFormat="1" applyFont="1" applyBorder="1" applyAlignment="1">
      <alignment horizontal="right"/>
    </xf>
    <xf numFmtId="165" fontId="7" fillId="0" borderId="0" xfId="18" quotePrefix="1" applyFont="1" applyAlignment="1">
      <alignment horizontal="left" vertical="center"/>
    </xf>
    <xf numFmtId="3" fontId="9" fillId="0" borderId="0" xfId="18" applyNumberFormat="1" applyFont="1" applyAlignment="1">
      <alignment horizontal="right" vertical="center"/>
    </xf>
    <xf numFmtId="3" fontId="4" fillId="0" borderId="0" xfId="18" applyNumberFormat="1" applyFont="1" applyAlignment="1">
      <alignment horizontal="right" vertical="center"/>
    </xf>
    <xf numFmtId="165" fontId="5" fillId="0" borderId="0" xfId="18" applyFont="1" applyAlignment="1">
      <alignment vertical="center"/>
    </xf>
    <xf numFmtId="165" fontId="6" fillId="0" borderId="0" xfId="18" applyFont="1" applyAlignment="1">
      <alignment vertical="center"/>
    </xf>
    <xf numFmtId="165" fontId="30" fillId="0" borderId="0" xfId="19" applyFont="1" applyAlignment="1" applyProtection="1">
      <alignment horizontal="left" vertical="center"/>
      <protection hidden="1"/>
    </xf>
    <xf numFmtId="165" fontId="34" fillId="0" borderId="0" xfId="19" applyFont="1" applyAlignment="1" applyProtection="1">
      <alignment horizontal="left" vertical="center" indent="1"/>
      <protection hidden="1"/>
    </xf>
    <xf numFmtId="165" fontId="3" fillId="0" borderId="0" xfId="5" quotePrefix="1" applyFont="1" applyAlignment="1">
      <alignment horizontal="center"/>
    </xf>
    <xf numFmtId="165" fontId="3" fillId="0" borderId="0" xfId="5" applyFont="1" applyAlignment="1">
      <alignment horizontal="center"/>
    </xf>
    <xf numFmtId="3" fontId="11" fillId="0" borderId="0" xfId="0" applyNumberFormat="1" applyFont="1" applyAlignment="1">
      <alignment horizontal="right"/>
    </xf>
    <xf numFmtId="165" fontId="16" fillId="0" borderId="0" xfId="5" applyFont="1" applyAlignment="1">
      <alignment horizontal="left" indent="1"/>
    </xf>
    <xf numFmtId="3" fontId="17" fillId="0" borderId="0" xfId="5" applyNumberFormat="1" applyFont="1" applyAlignment="1">
      <alignment horizontal="right"/>
    </xf>
    <xf numFmtId="3" fontId="11" fillId="0" borderId="0" xfId="5" applyNumberFormat="1" applyFont="1" applyAlignment="1">
      <alignment horizontal="right"/>
    </xf>
    <xf numFmtId="165" fontId="35" fillId="0" borderId="0" xfId="5" applyFont="1" applyAlignment="1">
      <alignment horizontal="left"/>
    </xf>
    <xf numFmtId="3" fontId="17" fillId="0" borderId="0" xfId="0" applyNumberFormat="1" applyFont="1" applyAlignment="1">
      <alignment horizontal="right"/>
    </xf>
    <xf numFmtId="3" fontId="17" fillId="0" borderId="0" xfId="5" applyNumberFormat="1" applyFont="1"/>
    <xf numFmtId="0" fontId="1" fillId="37" borderId="0" xfId="65" applyFill="1"/>
    <xf numFmtId="170" fontId="9" fillId="0" borderId="2" xfId="5" applyNumberFormat="1" applyFont="1" applyBorder="1" applyAlignment="1">
      <alignment horizontal="right"/>
    </xf>
    <xf numFmtId="165" fontId="4" fillId="0" borderId="0" xfId="18" applyFont="1" applyAlignment="1">
      <alignment wrapText="1"/>
    </xf>
    <xf numFmtId="0" fontId="4" fillId="0" borderId="0" xfId="2" applyFont="1" applyAlignment="1">
      <alignment wrapText="1"/>
    </xf>
    <xf numFmtId="165" fontId="93" fillId="0" borderId="0" xfId="5" applyFont="1" applyAlignment="1">
      <alignment horizontal="left" wrapText="1"/>
    </xf>
    <xf numFmtId="165" fontId="93" fillId="0" borderId="0" xfId="5" applyFont="1" applyAlignment="1">
      <alignment horizontal="left"/>
    </xf>
    <xf numFmtId="164" fontId="93" fillId="0" borderId="0" xfId="0" applyFont="1" applyAlignment="1">
      <alignment horizontal="left"/>
    </xf>
    <xf numFmtId="37" fontId="93" fillId="0" borderId="0" xfId="0" applyNumberFormat="1" applyFont="1"/>
    <xf numFmtId="165" fontId="93" fillId="0" borderId="0" xfId="5" applyFont="1" applyAlignment="1">
      <alignment horizontal="left" vertical="center" wrapText="1"/>
    </xf>
    <xf numFmtId="0" fontId="93" fillId="0" borderId="0" xfId="2" applyFont="1" applyAlignment="1">
      <alignment horizontal="left"/>
    </xf>
    <xf numFmtId="165" fontId="93" fillId="0" borderId="0" xfId="19" applyFont="1"/>
    <xf numFmtId="165" fontId="93" fillId="0" borderId="0" xfId="5" applyFont="1" applyAlignment="1">
      <alignment horizontal="left" vertical="center"/>
    </xf>
    <xf numFmtId="0" fontId="93" fillId="0" borderId="0" xfId="2" applyFont="1" applyAlignment="1">
      <alignment horizontal="left" vertical="center"/>
    </xf>
    <xf numFmtId="165" fontId="93" fillId="0" borderId="0" xfId="19" applyFont="1" applyAlignment="1">
      <alignment vertical="center"/>
    </xf>
    <xf numFmtId="165" fontId="93" fillId="0" borderId="4" xfId="5" applyFont="1" applyBorder="1"/>
    <xf numFmtId="3" fontId="93" fillId="0" borderId="4" xfId="0" applyNumberFormat="1" applyFont="1" applyBorder="1" applyAlignment="1">
      <alignment horizontal="right"/>
    </xf>
    <xf numFmtId="3" fontId="93" fillId="0" borderId="4" xfId="5" applyNumberFormat="1" applyFont="1" applyBorder="1" applyAlignment="1">
      <alignment horizontal="right"/>
    </xf>
    <xf numFmtId="164" fontId="93" fillId="0" borderId="0" xfId="0" applyFont="1"/>
    <xf numFmtId="164" fontId="94" fillId="0" borderId="0" xfId="0" applyFont="1" applyAlignment="1">
      <alignment horizontal="left" indent="1"/>
    </xf>
    <xf numFmtId="164" fontId="94" fillId="0" borderId="0" xfId="0" applyFont="1" applyAlignment="1">
      <alignment wrapText="1"/>
    </xf>
    <xf numFmtId="164" fontId="94" fillId="0" borderId="0" xfId="0" applyFont="1"/>
    <xf numFmtId="0" fontId="93" fillId="0" borderId="0" xfId="6" applyFont="1"/>
    <xf numFmtId="164" fontId="93" fillId="0" borderId="0" xfId="0" applyFont="1" applyAlignment="1">
      <alignment horizontal="left" indent="2"/>
    </xf>
    <xf numFmtId="164" fontId="93" fillId="0" borderId="0" xfId="0" applyFont="1" applyAlignment="1">
      <alignment horizontal="left" indent="1"/>
    </xf>
    <xf numFmtId="0" fontId="95" fillId="0" borderId="2" xfId="4" applyFont="1" applyBorder="1" applyAlignment="1">
      <alignment horizontal="left"/>
    </xf>
    <xf numFmtId="167" fontId="93" fillId="0" borderId="0" xfId="5" applyNumberFormat="1" applyFont="1" applyAlignment="1">
      <alignment horizontal="right"/>
    </xf>
    <xf numFmtId="165" fontId="93" fillId="0" borderId="0" xfId="5" applyFont="1"/>
    <xf numFmtId="3" fontId="93" fillId="0" borderId="0" xfId="0" applyNumberFormat="1" applyFont="1" applyAlignment="1">
      <alignment horizontal="right"/>
    </xf>
    <xf numFmtId="3" fontId="93" fillId="0" borderId="0" xfId="5" applyNumberFormat="1" applyFont="1" applyAlignment="1">
      <alignment horizontal="right"/>
    </xf>
    <xf numFmtId="171" fontId="9" fillId="0" borderId="0" xfId="0" applyNumberFormat="1" applyFont="1" applyAlignment="1">
      <alignment horizontal="right"/>
    </xf>
    <xf numFmtId="167" fontId="4" fillId="0" borderId="2" xfId="5" applyNumberFormat="1" applyFont="1" applyBorder="1" applyAlignment="1">
      <alignment horizontal="right"/>
    </xf>
    <xf numFmtId="167" fontId="9" fillId="0" borderId="2" xfId="5" applyNumberFormat="1" applyFont="1" applyBorder="1" applyAlignment="1">
      <alignment horizontal="right"/>
    </xf>
    <xf numFmtId="165" fontId="44" fillId="5" borderId="0" xfId="5" applyFont="1" applyFill="1" applyAlignment="1">
      <alignment horizontal="right" vertical="center"/>
    </xf>
    <xf numFmtId="165" fontId="46" fillId="5" borderId="0" xfId="18" quotePrefix="1" applyFont="1" applyFill="1" applyAlignment="1">
      <alignment horizontal="center" vertical="center"/>
    </xf>
    <xf numFmtId="0" fontId="4" fillId="5" borderId="0" xfId="6" applyFont="1" applyFill="1" applyAlignment="1">
      <alignment vertical="center"/>
    </xf>
    <xf numFmtId="165" fontId="44" fillId="5" borderId="0" xfId="18" applyFont="1" applyFill="1" applyAlignment="1">
      <alignment horizontal="right" vertical="center"/>
    </xf>
    <xf numFmtId="165" fontId="44" fillId="5" borderId="0" xfId="18" applyFont="1" applyFill="1" applyAlignment="1">
      <alignment horizontal="right" vertical="center" wrapText="1"/>
    </xf>
    <xf numFmtId="165" fontId="44" fillId="5" borderId="0" xfId="18" applyFont="1" applyFill="1" applyAlignment="1">
      <alignment vertical="center" wrapText="1"/>
    </xf>
    <xf numFmtId="164" fontId="6" fillId="0" borderId="0" xfId="0" applyFont="1" applyAlignment="1">
      <alignment horizontal="left" vertical="center" wrapText="1"/>
    </xf>
    <xf numFmtId="164" fontId="59" fillId="0" borderId="0" xfId="0" applyFont="1" applyAlignment="1">
      <alignment horizontal="center"/>
    </xf>
    <xf numFmtId="164" fontId="69" fillId="0" borderId="0" xfId="0" applyFont="1" applyAlignment="1">
      <alignment horizontal="center"/>
    </xf>
    <xf numFmtId="164" fontId="70" fillId="0" borderId="0" xfId="0" applyFont="1" applyAlignment="1">
      <alignment horizontal="center"/>
    </xf>
    <xf numFmtId="164" fontId="58" fillId="0" borderId="0" xfId="0" applyFont="1" applyAlignment="1">
      <alignment horizontal="center" vertical="center" wrapText="1"/>
    </xf>
    <xf numFmtId="165" fontId="3" fillId="0" borderId="0" xfId="5" quotePrefix="1" applyFont="1" applyAlignment="1">
      <alignment horizontal="center"/>
    </xf>
    <xf numFmtId="165" fontId="3" fillId="0" borderId="0" xfId="5" applyFont="1" applyAlignment="1">
      <alignment horizontal="center"/>
    </xf>
    <xf numFmtId="165" fontId="4" fillId="0" borderId="0" xfId="5" applyFont="1" applyAlignment="1">
      <alignment horizontal="left" vertical="center" wrapText="1"/>
    </xf>
    <xf numFmtId="164" fontId="4" fillId="0" borderId="4" xfId="0" applyFont="1" applyBorder="1" applyAlignment="1">
      <alignment horizontal="left" vertical="center" wrapText="1"/>
    </xf>
    <xf numFmtId="164" fontId="3" fillId="0" borderId="0" xfId="0" quotePrefix="1" applyFont="1" applyAlignment="1">
      <alignment horizontal="center"/>
    </xf>
    <xf numFmtId="164" fontId="3" fillId="0" borderId="0" xfId="0" applyFont="1" applyAlignment="1">
      <alignment horizontal="center"/>
    </xf>
    <xf numFmtId="164" fontId="44" fillId="5" borderId="0" xfId="0" applyFont="1" applyFill="1" applyAlignment="1">
      <alignment horizontal="left" vertical="center" wrapText="1"/>
    </xf>
    <xf numFmtId="164" fontId="44" fillId="5" borderId="0" xfId="0" applyFont="1" applyFill="1" applyAlignment="1">
      <alignment horizontal="left" vertical="center"/>
    </xf>
    <xf numFmtId="170" fontId="44" fillId="5" borderId="6" xfId="0" applyNumberFormat="1" applyFont="1" applyFill="1" applyBorder="1" applyAlignment="1">
      <alignment horizontal="center" vertical="center"/>
    </xf>
    <xf numFmtId="165" fontId="4" fillId="0" borderId="0" xfId="5" applyFont="1" applyAlignment="1">
      <alignment horizontal="left" wrapText="1"/>
    </xf>
    <xf numFmtId="165" fontId="44" fillId="5" borderId="0" xfId="5" quotePrefix="1" applyFont="1" applyFill="1" applyAlignment="1">
      <alignment horizontal="left" vertical="center" wrapText="1"/>
    </xf>
    <xf numFmtId="170" fontId="44" fillId="5" borderId="6" xfId="5" applyNumberFormat="1" applyFont="1" applyFill="1" applyBorder="1" applyAlignment="1">
      <alignment horizontal="center" vertical="center"/>
    </xf>
    <xf numFmtId="170" fontId="44" fillId="5" borderId="6" xfId="18" applyNumberFormat="1" applyFont="1" applyFill="1" applyBorder="1" applyAlignment="1">
      <alignment horizontal="center" vertical="center"/>
    </xf>
    <xf numFmtId="165" fontId="3" fillId="0" borderId="0" xfId="18" quotePrefix="1" applyFont="1" applyAlignment="1">
      <alignment horizontal="center"/>
    </xf>
    <xf numFmtId="165" fontId="3" fillId="0" borderId="0" xfId="18" applyFont="1" applyAlignment="1">
      <alignment horizontal="center"/>
    </xf>
    <xf numFmtId="170" fontId="47" fillId="5" borderId="6" xfId="18" applyNumberFormat="1" applyFont="1" applyFill="1" applyBorder="1" applyAlignment="1">
      <alignment horizontal="center" vertical="center"/>
    </xf>
    <xf numFmtId="165" fontId="44" fillId="5" borderId="0" xfId="18" applyFont="1" applyFill="1" applyAlignment="1">
      <alignment horizontal="left" vertical="center" wrapText="1"/>
    </xf>
    <xf numFmtId="165" fontId="44" fillId="5" borderId="0" xfId="18" applyFont="1" applyFill="1" applyAlignment="1">
      <alignment horizontal="center" vertical="center" wrapText="1"/>
    </xf>
    <xf numFmtId="170" fontId="47" fillId="5" borderId="7" xfId="18" applyNumberFormat="1" applyFont="1" applyFill="1" applyBorder="1" applyAlignment="1">
      <alignment horizontal="center" vertical="center"/>
    </xf>
    <xf numFmtId="165" fontId="4" fillId="0" borderId="4" xfId="18" applyFont="1" applyBorder="1" applyAlignment="1">
      <alignment horizontal="left" wrapText="1"/>
    </xf>
    <xf numFmtId="165" fontId="4" fillId="0" borderId="0" xfId="18" applyFont="1" applyAlignment="1">
      <alignment horizontal="left" wrapText="1"/>
    </xf>
    <xf numFmtId="0" fontId="44" fillId="5" borderId="0" xfId="1" applyFont="1" applyFill="1" applyAlignment="1">
      <alignment horizontal="left" vertical="center" wrapText="1"/>
    </xf>
    <xf numFmtId="0" fontId="44" fillId="5" borderId="0" xfId="1" applyFont="1" applyFill="1" applyAlignment="1">
      <alignment horizontal="center" vertical="center" wrapText="1"/>
    </xf>
    <xf numFmtId="165" fontId="3" fillId="0" borderId="0" xfId="19" quotePrefix="1" applyFont="1" applyAlignment="1">
      <alignment horizontal="center"/>
    </xf>
    <xf numFmtId="165" fontId="3" fillId="0" borderId="0" xfId="19" applyFont="1" applyAlignment="1">
      <alignment horizontal="center"/>
    </xf>
    <xf numFmtId="165" fontId="3" fillId="0" borderId="9" xfId="18" applyFont="1" applyBorder="1" applyAlignment="1">
      <alignment horizontal="center"/>
    </xf>
    <xf numFmtId="0" fontId="44" fillId="5" borderId="6" xfId="1" applyFont="1" applyFill="1" applyBorder="1" applyAlignment="1">
      <alignment horizontal="center" vertical="center"/>
    </xf>
    <xf numFmtId="0" fontId="3" fillId="0" borderId="0" xfId="1" quotePrefix="1" applyFont="1" applyAlignment="1">
      <alignment horizontal="center"/>
    </xf>
    <xf numFmtId="0" fontId="3" fillId="0" borderId="0" xfId="1" applyFont="1" applyAlignment="1">
      <alignment horizontal="center"/>
    </xf>
    <xf numFmtId="49" fontId="58" fillId="0" borderId="0" xfId="0" applyNumberFormat="1" applyFont="1" applyAlignment="1">
      <alignment horizontal="center" vertical="center" wrapText="1" shrinkToFit="1"/>
    </xf>
    <xf numFmtId="165" fontId="3" fillId="0" borderId="0" xfId="18" quotePrefix="1" applyFont="1" applyAlignment="1">
      <alignment horizontal="center" vertical="center"/>
    </xf>
    <xf numFmtId="1" fontId="3" fillId="0" borderId="0" xfId="7" applyNumberFormat="1" applyFont="1" applyAlignment="1">
      <alignment horizontal="center"/>
    </xf>
    <xf numFmtId="49" fontId="3" fillId="0" borderId="0" xfId="7" applyNumberFormat="1" applyFont="1" applyAlignment="1">
      <alignment horizontal="center"/>
    </xf>
    <xf numFmtId="1" fontId="7" fillId="0" borderId="0" xfId="4" applyNumberFormat="1" applyFont="1" applyAlignment="1">
      <alignment horizontal="center"/>
    </xf>
    <xf numFmtId="165" fontId="4" fillId="0" borderId="4" xfId="5" applyFont="1" applyBorder="1" applyAlignment="1">
      <alignment horizontal="left"/>
    </xf>
    <xf numFmtId="170" fontId="44" fillId="5" borderId="6" xfId="18" applyNumberFormat="1" applyFont="1" applyFill="1" applyBorder="1" applyAlignment="1">
      <alignment horizontal="center" vertical="center" wrapText="1"/>
    </xf>
    <xf numFmtId="170" fontId="44" fillId="5" borderId="0" xfId="18" applyNumberFormat="1" applyFont="1" applyFill="1" applyAlignment="1">
      <alignment horizontal="left" vertical="center" wrapText="1"/>
    </xf>
    <xf numFmtId="165" fontId="28" fillId="0" borderId="0" xfId="19" applyFont="1" applyAlignment="1">
      <alignment horizontal="center"/>
    </xf>
    <xf numFmtId="170" fontId="54" fillId="5" borderId="6" xfId="19" applyNumberFormat="1" applyFont="1" applyFill="1" applyBorder="1" applyAlignment="1">
      <alignment horizontal="center" vertical="center"/>
    </xf>
    <xf numFmtId="170" fontId="49" fillId="5" borderId="6" xfId="19" applyNumberFormat="1" applyFont="1" applyFill="1" applyBorder="1" applyAlignment="1">
      <alignment horizontal="center" vertical="center"/>
    </xf>
    <xf numFmtId="170" fontId="49" fillId="5" borderId="6" xfId="19" applyNumberFormat="1" applyFont="1" applyFill="1" applyBorder="1" applyAlignment="1">
      <alignment horizontal="center" vertical="center" wrapText="1"/>
    </xf>
    <xf numFmtId="165" fontId="43" fillId="5" borderId="6" xfId="18" applyFont="1" applyFill="1" applyBorder="1" applyAlignment="1">
      <alignment horizontal="center" vertical="center" wrapText="1"/>
    </xf>
    <xf numFmtId="165" fontId="7" fillId="0" borderId="0" xfId="18" quotePrefix="1" applyFont="1" applyAlignment="1">
      <alignment horizontal="center"/>
    </xf>
    <xf numFmtId="170" fontId="7" fillId="0" borderId="0" xfId="18" applyNumberFormat="1" applyFont="1" applyAlignment="1">
      <alignment horizontal="center"/>
    </xf>
    <xf numFmtId="165" fontId="4" fillId="0" borderId="4" xfId="18" applyFont="1" applyBorder="1" applyAlignment="1">
      <alignment horizontal="left"/>
    </xf>
    <xf numFmtId="165" fontId="4" fillId="0" borderId="0" xfId="18" applyFont="1" applyAlignment="1">
      <alignment horizontal="left"/>
    </xf>
    <xf numFmtId="0" fontId="44" fillId="5" borderId="6" xfId="2" applyFont="1" applyFill="1" applyBorder="1" applyAlignment="1">
      <alignment horizontal="center" vertical="center"/>
    </xf>
    <xf numFmtId="0" fontId="3" fillId="0" borderId="0" xfId="2" quotePrefix="1" applyFont="1" applyAlignment="1">
      <alignment horizontal="center"/>
    </xf>
    <xf numFmtId="0" fontId="3" fillId="0" borderId="0" xfId="2" applyFont="1" applyAlignment="1">
      <alignment horizontal="center"/>
    </xf>
    <xf numFmtId="0" fontId="44" fillId="5" borderId="0" xfId="2" applyFont="1" applyFill="1" applyAlignment="1">
      <alignment horizontal="left" vertical="center"/>
    </xf>
    <xf numFmtId="165" fontId="3" fillId="0" borderId="0" xfId="15" applyFont="1" applyAlignment="1">
      <alignment horizontal="center"/>
    </xf>
    <xf numFmtId="165" fontId="3" fillId="0" borderId="0" xfId="15" quotePrefix="1" applyFont="1" applyAlignment="1">
      <alignment horizontal="center"/>
    </xf>
    <xf numFmtId="165" fontId="44" fillId="5" borderId="0" xfId="15" applyFont="1" applyFill="1" applyAlignment="1">
      <alignment horizontal="left" vertical="center" wrapText="1"/>
    </xf>
    <xf numFmtId="165" fontId="44" fillId="5" borderId="6" xfId="18" applyFont="1" applyFill="1" applyBorder="1" applyAlignment="1">
      <alignment horizontal="center" vertical="center"/>
    </xf>
    <xf numFmtId="165" fontId="44" fillId="5" borderId="6" xfId="18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3" fillId="0" borderId="0" xfId="4" quotePrefix="1" applyFont="1" applyAlignment="1">
      <alignment horizontal="center"/>
    </xf>
    <xf numFmtId="0" fontId="44" fillId="5" borderId="0" xfId="2" applyFont="1" applyFill="1" applyAlignment="1">
      <alignment horizontal="left" vertical="center" wrapText="1"/>
    </xf>
    <xf numFmtId="165" fontId="7" fillId="0" borderId="0" xfId="18" applyFont="1" applyAlignment="1">
      <alignment horizontal="center"/>
    </xf>
    <xf numFmtId="165" fontId="7" fillId="0" borderId="0" xfId="18" applyFont="1" applyAlignment="1">
      <alignment horizontal="center" vertical="center"/>
    </xf>
    <xf numFmtId="0" fontId="44" fillId="5" borderId="6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wrapText="1"/>
    </xf>
    <xf numFmtId="0" fontId="4" fillId="0" borderId="0" xfId="2" applyFont="1" applyAlignment="1">
      <alignment horizontal="left" wrapText="1"/>
    </xf>
    <xf numFmtId="165" fontId="44" fillId="5" borderId="6" xfId="15" applyFont="1" applyFill="1" applyBorder="1" applyAlignment="1">
      <alignment horizontal="center" vertical="center"/>
    </xf>
    <xf numFmtId="165" fontId="39" fillId="0" borderId="0" xfId="18" applyFont="1" applyAlignment="1">
      <alignment horizontal="center"/>
    </xf>
    <xf numFmtId="165" fontId="4" fillId="0" borderId="4" xfId="18" applyFont="1" applyBorder="1" applyAlignment="1">
      <alignment horizontal="left" vertical="center" wrapText="1"/>
    </xf>
    <xf numFmtId="165" fontId="4" fillId="0" borderId="0" xfId="18" applyFont="1" applyAlignment="1">
      <alignment horizontal="left" vertical="center" wrapText="1"/>
    </xf>
    <xf numFmtId="170" fontId="39" fillId="0" borderId="0" xfId="18" applyNumberFormat="1" applyFont="1" applyAlignment="1">
      <alignment horizontal="center"/>
    </xf>
    <xf numFmtId="0" fontId="44" fillId="5" borderId="0" xfId="4" applyFont="1" applyFill="1" applyAlignment="1">
      <alignment horizontal="left" vertical="center"/>
    </xf>
    <xf numFmtId="0" fontId="44" fillId="5" borderId="0" xfId="4" applyFont="1" applyFill="1" applyAlignment="1">
      <alignment horizontal="left" vertical="center" wrapText="1"/>
    </xf>
    <xf numFmtId="170" fontId="44" fillId="5" borderId="6" xfId="2" applyNumberFormat="1" applyFont="1" applyFill="1" applyBorder="1" applyAlignment="1">
      <alignment horizontal="center" vertical="center" wrapText="1"/>
    </xf>
    <xf numFmtId="170" fontId="44" fillId="5" borderId="6" xfId="2" applyNumberFormat="1" applyFont="1" applyFill="1" applyBorder="1" applyAlignment="1">
      <alignment horizontal="center" vertical="center"/>
    </xf>
    <xf numFmtId="165" fontId="93" fillId="0" borderId="0" xfId="19" applyFont="1" applyAlignment="1">
      <alignment horizontal="left"/>
    </xf>
    <xf numFmtId="165" fontId="93" fillId="0" borderId="0" xfId="5" applyFont="1" applyAlignment="1">
      <alignment horizontal="left" wrapText="1"/>
    </xf>
    <xf numFmtId="165" fontId="93" fillId="0" borderId="4" xfId="19" applyFont="1" applyBorder="1" applyAlignment="1">
      <alignment horizontal="left"/>
    </xf>
    <xf numFmtId="165" fontId="44" fillId="5" borderId="6" xfId="19" applyFont="1" applyFill="1" applyBorder="1" applyAlignment="1">
      <alignment horizontal="center" vertical="center"/>
    </xf>
    <xf numFmtId="165" fontId="44" fillId="5" borderId="0" xfId="19" applyFont="1" applyFill="1" applyAlignment="1">
      <alignment horizontal="left" vertical="center"/>
    </xf>
    <xf numFmtId="165" fontId="4" fillId="0" borderId="4" xfId="19" applyFont="1" applyBorder="1" applyAlignment="1">
      <alignment horizontal="left"/>
    </xf>
    <xf numFmtId="165" fontId="4" fillId="0" borderId="0" xfId="19" applyFont="1" applyAlignment="1">
      <alignment horizontal="left"/>
    </xf>
    <xf numFmtId="0" fontId="47" fillId="5" borderId="6" xfId="2" applyFont="1" applyFill="1" applyBorder="1" applyAlignment="1">
      <alignment horizontal="center" vertical="center" wrapText="1"/>
    </xf>
    <xf numFmtId="0" fontId="44" fillId="5" borderId="7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165" fontId="44" fillId="5" borderId="0" xfId="5" applyFont="1" applyFill="1" applyAlignment="1">
      <alignment horizontal="left" vertical="center"/>
    </xf>
    <xf numFmtId="165" fontId="6" fillId="0" borderId="4" xfId="19" applyFont="1" applyBorder="1" applyAlignment="1">
      <alignment horizontal="left"/>
    </xf>
    <xf numFmtId="165" fontId="4" fillId="0" borderId="4" xfId="5" applyFont="1" applyBorder="1" applyAlignment="1">
      <alignment horizontal="left" wrapText="1"/>
    </xf>
    <xf numFmtId="164" fontId="5" fillId="0" borderId="4" xfId="0" applyFont="1" applyBorder="1" applyAlignment="1">
      <alignment horizontal="left" wrapText="1"/>
    </xf>
    <xf numFmtId="164" fontId="5" fillId="0" borderId="2" xfId="0" applyFont="1" applyBorder="1" applyAlignment="1">
      <alignment horizontal="left"/>
    </xf>
    <xf numFmtId="164" fontId="5" fillId="0" borderId="1" xfId="0" applyFont="1" applyBorder="1" applyAlignment="1">
      <alignment horizontal="center" vertical="center"/>
    </xf>
    <xf numFmtId="164" fontId="25" fillId="0" borderId="0" xfId="0" applyFont="1" applyAlignment="1">
      <alignment horizontal="center"/>
    </xf>
    <xf numFmtId="164" fontId="44" fillId="5" borderId="6" xfId="0" applyFont="1" applyFill="1" applyBorder="1" applyAlignment="1">
      <alignment horizontal="center" vertical="center"/>
    </xf>
    <xf numFmtId="165" fontId="3" fillId="0" borderId="2" xfId="5" quotePrefix="1" applyFont="1" applyBorder="1" applyAlignment="1">
      <alignment horizontal="center"/>
    </xf>
    <xf numFmtId="165" fontId="7" fillId="0" borderId="0" xfId="19" quotePrefix="1" applyFont="1" applyAlignment="1">
      <alignment horizontal="center"/>
    </xf>
    <xf numFmtId="165" fontId="93" fillId="0" borderId="4" xfId="5" applyFont="1" applyBorder="1" applyAlignment="1">
      <alignment horizontal="left" vertical="center" wrapText="1"/>
    </xf>
    <xf numFmtId="165" fontId="93" fillId="0" borderId="0" xfId="5" applyFont="1" applyAlignment="1">
      <alignment horizontal="left" vertical="center" wrapText="1"/>
    </xf>
    <xf numFmtId="165" fontId="93" fillId="0" borderId="4" xfId="5" applyFont="1" applyBorder="1" applyAlignment="1">
      <alignment horizontal="left" wrapText="1"/>
    </xf>
    <xf numFmtId="165" fontId="4" fillId="0" borderId="0" xfId="5" applyFont="1" applyAlignment="1">
      <alignment horizontal="left"/>
    </xf>
    <xf numFmtId="165" fontId="44" fillId="5" borderId="0" xfId="5" quotePrefix="1" applyFont="1" applyFill="1" applyAlignment="1">
      <alignment horizontal="center" vertical="center"/>
    </xf>
    <xf numFmtId="165" fontId="44" fillId="5" borderId="6" xfId="5" applyFont="1" applyFill="1" applyBorder="1" applyAlignment="1">
      <alignment horizontal="center" vertical="center"/>
    </xf>
    <xf numFmtId="165" fontId="4" fillId="0" borderId="0" xfId="24" applyFont="1" applyAlignment="1">
      <alignment horizontal="left"/>
    </xf>
    <xf numFmtId="165" fontId="3" fillId="0" borderId="0" xfId="24" quotePrefix="1" applyFont="1" applyAlignment="1">
      <alignment horizontal="center"/>
    </xf>
    <xf numFmtId="165" fontId="44" fillId="5" borderId="0" xfId="24" applyFont="1" applyFill="1" applyAlignment="1">
      <alignment horizontal="left" vertical="center" wrapText="1"/>
    </xf>
    <xf numFmtId="165" fontId="44" fillId="5" borderId="6" xfId="24" applyFont="1" applyFill="1" applyBorder="1" applyAlignment="1">
      <alignment horizontal="center" vertical="center"/>
    </xf>
    <xf numFmtId="165" fontId="44" fillId="5" borderId="0" xfId="5" quotePrefix="1" applyFont="1" applyFill="1" applyAlignment="1">
      <alignment vertical="center" wrapText="1"/>
    </xf>
    <xf numFmtId="165" fontId="4" fillId="0" borderId="0" xfId="5" applyFont="1" applyAlignment="1">
      <alignment horizontal="right" wrapText="1"/>
    </xf>
    <xf numFmtId="164" fontId="94" fillId="0" borderId="0" xfId="0" applyFont="1" applyAlignment="1">
      <alignment horizontal="left"/>
    </xf>
    <xf numFmtId="164" fontId="93" fillId="0" borderId="0" xfId="0" applyFont="1" applyAlignment="1">
      <alignment horizontal="left" wrapText="1"/>
    </xf>
    <xf numFmtId="164" fontId="44" fillId="5" borderId="6" xfId="0" applyFont="1" applyFill="1" applyBorder="1" applyAlignment="1">
      <alignment horizontal="center" vertical="center" wrapText="1"/>
    </xf>
    <xf numFmtId="165" fontId="7" fillId="0" borderId="0" xfId="5" quotePrefix="1" applyFont="1" applyAlignment="1">
      <alignment horizontal="center"/>
    </xf>
    <xf numFmtId="165" fontId="44" fillId="3" borderId="0" xfId="18" applyFont="1" applyFill="1" applyAlignment="1">
      <alignment horizontal="left" wrapText="1"/>
    </xf>
    <xf numFmtId="165" fontId="44" fillId="3" borderId="0" xfId="18" applyFont="1" applyFill="1" applyAlignment="1">
      <alignment horizontal="center"/>
    </xf>
    <xf numFmtId="165" fontId="44" fillId="3" borderId="6" xfId="18" applyFont="1" applyFill="1" applyBorder="1" applyAlignment="1">
      <alignment horizontal="center"/>
    </xf>
  </cellXfs>
  <cellStyles count="73">
    <cellStyle name="20% - Énfasis1" xfId="42" builtinId="30" customBuiltin="1"/>
    <cellStyle name="20% - Énfasis2" xfId="46" builtinId="34" customBuiltin="1"/>
    <cellStyle name="20% - Énfasis3" xfId="50" builtinId="38" customBuiltin="1"/>
    <cellStyle name="20% - Énfasis4" xfId="54" builtinId="42" customBuiltin="1"/>
    <cellStyle name="20% - Énfasis5" xfId="58" builtinId="46" customBuiltin="1"/>
    <cellStyle name="20% - Énfasis6" xfId="62" builtinId="50" customBuiltin="1"/>
    <cellStyle name="40% - Énfasis1" xfId="43" builtinId="31" customBuiltin="1"/>
    <cellStyle name="40% - Énfasis2" xfId="47" builtinId="35" customBuiltin="1"/>
    <cellStyle name="40% - Énfasis3" xfId="51" builtinId="39" customBuiltin="1"/>
    <cellStyle name="40% - Énfasis4" xfId="55" builtinId="43" customBuiltin="1"/>
    <cellStyle name="40% - Énfasis5" xfId="59" builtinId="47" customBuiltin="1"/>
    <cellStyle name="40% - Énfasis6" xfId="63" builtinId="51" customBuiltin="1"/>
    <cellStyle name="60% - Énfasis1" xfId="44" builtinId="32" customBuiltin="1"/>
    <cellStyle name="60% - Énfasis2" xfId="48" builtinId="36" customBuiltin="1"/>
    <cellStyle name="60% - Énfasis3" xfId="52" builtinId="40" customBuiltin="1"/>
    <cellStyle name="60% - Énfasis4" xfId="56" builtinId="44" customBuiltin="1"/>
    <cellStyle name="60% - Énfasis5" xfId="60" builtinId="48" customBuiltin="1"/>
    <cellStyle name="60% - Énfasis6" xfId="64" builtinId="52" customBuiltin="1"/>
    <cellStyle name="Bueno" xfId="30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6" builtinId="16" customBuiltin="1"/>
    <cellStyle name="Encabezado 4" xfId="29" builtinId="19" customBuiltin="1"/>
    <cellStyle name="Énfasis1" xfId="41" builtinId="29" customBuiltin="1"/>
    <cellStyle name="Énfasis2" xfId="45" builtinId="33" customBuiltin="1"/>
    <cellStyle name="Énfasis3" xfId="49" builtinId="37" customBuiltin="1"/>
    <cellStyle name="Énfasis4" xfId="53" builtinId="41" customBuiltin="1"/>
    <cellStyle name="Énfasis5" xfId="57" builtinId="45" customBuiltin="1"/>
    <cellStyle name="Énfasis6" xfId="61" builtinId="49" customBuiltin="1"/>
    <cellStyle name="Entrada" xfId="33" builtinId="20" customBuiltin="1"/>
    <cellStyle name="Hipervínculo" xfId="23" builtinId="8"/>
    <cellStyle name="Incorrecto" xfId="31" builtinId="27" customBuiltin="1"/>
    <cellStyle name="Millares 2" xfId="8" xr:uid="{00000000-0005-0000-0000-000021000000}"/>
    <cellStyle name="Millares 3" xfId="22" xr:uid="{00000000-0005-0000-0000-000022000000}"/>
    <cellStyle name="Neutral" xfId="32" builtinId="28" customBuiltin="1"/>
    <cellStyle name="Normal" xfId="0" builtinId="0"/>
    <cellStyle name="Normal 10" xfId="15" xr:uid="{00000000-0005-0000-0000-000025000000}"/>
    <cellStyle name="Normal 11" xfId="16" xr:uid="{00000000-0005-0000-0000-000026000000}"/>
    <cellStyle name="Normal 11 2" xfId="24" xr:uid="{00000000-0005-0000-0000-000027000000}"/>
    <cellStyle name="Normal 12" xfId="18" xr:uid="{00000000-0005-0000-0000-000028000000}"/>
    <cellStyle name="Normal 12 2" xfId="19" xr:uid="{00000000-0005-0000-0000-000029000000}"/>
    <cellStyle name="Normal 13" xfId="65" xr:uid="{00000000-0005-0000-0000-00002A000000}"/>
    <cellStyle name="Normal 2" xfId="1" xr:uid="{00000000-0005-0000-0000-00002B000000}"/>
    <cellStyle name="Normal 2 2" xfId="20" xr:uid="{00000000-0005-0000-0000-00002C000000}"/>
    <cellStyle name="Normal 3" xfId="2" xr:uid="{00000000-0005-0000-0000-00002D000000}"/>
    <cellStyle name="Normal 3 2" xfId="6" xr:uid="{00000000-0005-0000-0000-00002E000000}"/>
    <cellStyle name="Normal 3 2 2" xfId="72" xr:uid="{00000000-0005-0000-0000-00002F000000}"/>
    <cellStyle name="Normal 3 2 3" xfId="67" xr:uid="{00000000-0005-0000-0000-000030000000}"/>
    <cellStyle name="Normal 3 3" xfId="71" xr:uid="{00000000-0005-0000-0000-000031000000}"/>
    <cellStyle name="Normal 3 4" xfId="69" xr:uid="{00000000-0005-0000-0000-000032000000}"/>
    <cellStyle name="Normal 4" xfId="4" xr:uid="{00000000-0005-0000-0000-000033000000}"/>
    <cellStyle name="Normal 4 2" xfId="68" xr:uid="{00000000-0005-0000-0000-000034000000}"/>
    <cellStyle name="Normal 5" xfId="5" xr:uid="{00000000-0005-0000-0000-000035000000}"/>
    <cellStyle name="Normal 5 2" xfId="17" xr:uid="{00000000-0005-0000-0000-000036000000}"/>
    <cellStyle name="Normal 5 3" xfId="70" xr:uid="{00000000-0005-0000-0000-000037000000}"/>
    <cellStyle name="Normal 6" xfId="7" xr:uid="{00000000-0005-0000-0000-000038000000}"/>
    <cellStyle name="Normal 7" xfId="9" xr:uid="{00000000-0005-0000-0000-000039000000}"/>
    <cellStyle name="Normal 8" xfId="10" xr:uid="{00000000-0005-0000-0000-00003A000000}"/>
    <cellStyle name="Normal 9" xfId="11" xr:uid="{00000000-0005-0000-0000-00003B000000}"/>
    <cellStyle name="Notas 2" xfId="3" xr:uid="{00000000-0005-0000-0000-00003C000000}"/>
    <cellStyle name="Notas 3" xfId="66" xr:uid="{00000000-0005-0000-0000-00003D000000}"/>
    <cellStyle name="Porcentaje 2" xfId="12" xr:uid="{00000000-0005-0000-0000-00003E000000}"/>
    <cellStyle name="Porcentaje 3" xfId="13" xr:uid="{00000000-0005-0000-0000-00003F000000}"/>
    <cellStyle name="Porcentaje 4" xfId="14" xr:uid="{00000000-0005-0000-0000-000040000000}"/>
    <cellStyle name="Porcentaje 5" xfId="21" xr:uid="{00000000-0005-0000-0000-000041000000}"/>
    <cellStyle name="Salida" xfId="34" builtinId="21" customBuiltin="1"/>
    <cellStyle name="Texto de advertencia" xfId="38" builtinId="11" customBuiltin="1"/>
    <cellStyle name="Texto explicativo" xfId="39" builtinId="53" customBuiltin="1"/>
    <cellStyle name="Título" xfId="25" builtinId="15" customBuiltin="1"/>
    <cellStyle name="Título 2" xfId="27" builtinId="17" customBuiltin="1"/>
    <cellStyle name="Título 3" xfId="28" builtinId="18" customBuiltin="1"/>
    <cellStyle name="Total" xfId="40" builtinId="25" customBuiltin="1"/>
  </cellStyles>
  <dxfs count="4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9966FF"/>
      <color rgb="FFFF7C80"/>
      <color rgb="FFD60093"/>
      <color rgb="FFCCFF99"/>
      <color rgb="FFCCFF66"/>
      <color rgb="FFFF9966"/>
      <color rgb="FF33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20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68690D-3324-43FF-A673-39D3BB67666B}"/>
            </a:ext>
          </a:extLst>
        </xdr:cNvPr>
        <xdr:cNvSpPr txBox="1"/>
      </xdr:nvSpPr>
      <xdr:spPr>
        <a:xfrm>
          <a:off x="771524" y="3086100"/>
          <a:ext cx="6838951" cy="335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200" b="1" baseline="0">
              <a:latin typeface="+mn-lt"/>
              <a:cs typeface="Arial" panose="020B0604020202020204" pitchFamily="34" charset="0"/>
            </a:rPr>
            <a:t>EXPANSIÓN DEL SISTEMA EDUCATIVO COSTARRICENSE  </a:t>
          </a: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2022</a:t>
          </a: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1F8E81-0A6E-4BE1-93C4-BCB48D92C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7E865D6-888A-403C-A5F0-A7310388069C}"/>
            </a:ext>
          </a:extLst>
        </xdr:cNvPr>
        <xdr:cNvSpPr>
          <a:spLocks noChangeArrowheads="1"/>
        </xdr:cNvSpPr>
      </xdr:nvSpPr>
      <xdr:spPr bwMode="auto">
        <a:xfrm>
          <a:off x="752475" y="1543050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DFE779F-0126-4D5D-B5F7-DAF88B2CC928}"/>
            </a:ext>
          </a:extLst>
        </xdr:cNvPr>
        <xdr:cNvCxnSpPr/>
      </xdr:nvCxnSpPr>
      <xdr:spPr>
        <a:xfrm flipV="1">
          <a:off x="742950" y="1905000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EC50EBC-8392-4247-8972-87179C476958}"/>
            </a:ext>
          </a:extLst>
        </xdr:cNvPr>
        <xdr:cNvSpPr txBox="1"/>
      </xdr:nvSpPr>
      <xdr:spPr>
        <a:xfrm>
          <a:off x="762000" y="6858000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latin typeface="+mn-lt"/>
              <a:cs typeface="Arial" panose="020B0604020202020204" pitchFamily="34" charset="0"/>
            </a:rPr>
            <a:t>PUBLICACIÓN</a:t>
          </a:r>
          <a:r>
            <a:rPr lang="es-CR" sz="24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24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436-23</a:t>
          </a:r>
          <a:endParaRPr lang="es-CR" sz="2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B931E12-8907-49C4-BF28-EEF86EA1AE52}"/>
            </a:ext>
          </a:extLst>
        </xdr:cNvPr>
        <xdr:cNvSpPr txBox="1"/>
      </xdr:nvSpPr>
      <xdr:spPr>
        <a:xfrm>
          <a:off x="762000" y="7620000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OCTUBRE,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363C12-0673-4EA3-8BAB-FDB0406F1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382000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C3AEC833-CA0E-4308-8DDB-44383503D085}"/>
            </a:ext>
          </a:extLst>
        </xdr:cNvPr>
        <xdr:cNvSpPr>
          <a:spLocks noChangeArrowheads="1"/>
        </xdr:cNvSpPr>
      </xdr:nvSpPr>
      <xdr:spPr bwMode="auto">
        <a:xfrm>
          <a:off x="762000" y="11430000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Dixie%20E.%20Brenes%20Vindas-\2022-\Publicaciones\Expansi&#243;n\Expan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-15"/>
      <sheetName val="C16"/>
      <sheetName val="C17-20"/>
      <sheetName val="C21"/>
      <sheetName val="C22"/>
      <sheetName val="C23"/>
      <sheetName val="C24"/>
      <sheetName val="C25"/>
      <sheetName val="C26-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39"/>
      <sheetName val="C40-43"/>
      <sheetName val="C44"/>
      <sheetName val="C45"/>
      <sheetName val="C46"/>
      <sheetName val="C47"/>
      <sheetName val="C48"/>
      <sheetName val="C49"/>
      <sheetName val="C50"/>
      <sheetName val="C51"/>
      <sheetName val="C52"/>
      <sheetName val="C53"/>
      <sheetName val="C54"/>
      <sheetName val="C55"/>
      <sheetName val="C56"/>
      <sheetName val="C57"/>
      <sheetName val="C58"/>
      <sheetName val="C59"/>
      <sheetName val="C60"/>
      <sheetName val="C61"/>
      <sheetName val="C62"/>
      <sheetName val="C63"/>
      <sheetName val="C64"/>
      <sheetName val="C65-66"/>
      <sheetName val="C67-68"/>
      <sheetName val="C69-C70"/>
      <sheetName val="C71-72"/>
      <sheetName val="C73"/>
      <sheetName val="C74"/>
      <sheetName val="C75"/>
      <sheetName val="C76-80"/>
      <sheetName val="C81"/>
      <sheetName val="C82"/>
      <sheetName val="C83"/>
      <sheetName val="C84"/>
      <sheetName val="C85"/>
      <sheetName val="C86"/>
      <sheetName val="C87"/>
      <sheetName val="C88"/>
      <sheetName val="C89"/>
      <sheetName val="C90"/>
      <sheetName val="C91"/>
      <sheetName val="C92"/>
      <sheetName val="C93"/>
      <sheetName val="C94"/>
      <sheetName val="C95"/>
      <sheetName val="C96"/>
      <sheetName val="C97"/>
      <sheetName val="C98"/>
      <sheetName val="C99"/>
      <sheetName val="C100"/>
      <sheetName val="C101"/>
      <sheetName val="C102"/>
      <sheetName val="C103"/>
      <sheetName val="C104 "/>
      <sheetName val="C105"/>
      <sheetName val="C106"/>
      <sheetName val="C107"/>
      <sheetName val="C108"/>
      <sheetName val="C109"/>
      <sheetName val="C110"/>
      <sheetName val="C111"/>
      <sheetName val="C112"/>
      <sheetName val="C113"/>
      <sheetName val="C114"/>
      <sheetName val="C115"/>
      <sheetName val="C116"/>
      <sheetName val="C117"/>
      <sheetName val="C118"/>
      <sheetName val="C119"/>
      <sheetName val="C120"/>
      <sheetName val="C121"/>
      <sheetName val="C122"/>
      <sheetName val="C123"/>
      <sheetName val="C124"/>
      <sheetName val="C125"/>
      <sheetName val="C126"/>
      <sheetName val="C127"/>
      <sheetName val="C128-129"/>
      <sheetName val="C130"/>
      <sheetName val="C131"/>
      <sheetName val="C13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1277-B499-4FDD-898D-ED0E98E164B1}">
  <sheetPr>
    <pageSetUpPr fitToPage="1"/>
  </sheetPr>
  <dimension ref="A1:P63"/>
  <sheetViews>
    <sheetView showGridLines="0" tabSelected="1" zoomScale="80" zoomScaleNormal="80" workbookViewId="0">
      <selection activeCell="L8" sqref="L8"/>
    </sheetView>
  </sheetViews>
  <sheetFormatPr baseColWidth="10" defaultRowHeight="15" customHeight="1" x14ac:dyDescent="0.25"/>
  <cols>
    <col min="1" max="16384" width="11" style="513"/>
  </cols>
  <sheetData>
    <row r="1" spans="1:16" ht="15" customHeight="1" x14ac:dyDescent="0.25">
      <c r="A1" s="544"/>
      <c r="B1" s="544"/>
      <c r="C1" s="544"/>
      <c r="D1" s="544"/>
      <c r="E1" s="544"/>
      <c r="F1" s="544"/>
      <c r="G1" s="544"/>
      <c r="H1" s="544"/>
      <c r="I1" s="544"/>
      <c r="J1" s="544"/>
      <c r="K1" s="544"/>
      <c r="N1"/>
      <c r="O1"/>
      <c r="P1"/>
    </row>
    <row r="2" spans="1:16" ht="15" customHeight="1" x14ac:dyDescent="0.25">
      <c r="A2" s="544"/>
      <c r="B2" s="544"/>
      <c r="C2" s="544"/>
      <c r="D2" s="544"/>
      <c r="E2" s="544"/>
      <c r="F2" s="544"/>
      <c r="G2" s="544"/>
      <c r="H2" s="544"/>
      <c r="I2" s="544"/>
      <c r="J2" s="544"/>
      <c r="K2" s="544"/>
      <c r="N2"/>
      <c r="O2" s="506" t="s">
        <v>573</v>
      </c>
      <c r="P2"/>
    </row>
    <row r="3" spans="1:16" ht="15" customHeight="1" x14ac:dyDescent="0.25">
      <c r="A3" s="544"/>
      <c r="B3" s="544"/>
      <c r="C3" s="544"/>
      <c r="D3" s="544"/>
      <c r="E3" s="544"/>
      <c r="F3" s="544"/>
      <c r="G3" s="544"/>
      <c r="H3" s="544"/>
      <c r="I3" s="544"/>
      <c r="J3" s="544"/>
      <c r="K3" s="544"/>
      <c r="N3"/>
      <c r="O3"/>
      <c r="P3"/>
    </row>
    <row r="4" spans="1:16" ht="15" customHeight="1" x14ac:dyDescent="0.25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</row>
    <row r="5" spans="1:16" ht="15" customHeight="1" x14ac:dyDescent="0.25">
      <c r="A5" s="544"/>
      <c r="B5" s="544"/>
      <c r="C5" s="544"/>
      <c r="D5" s="544"/>
      <c r="E5" s="544"/>
      <c r="F5" s="544"/>
      <c r="G5" s="544"/>
      <c r="H5" s="544"/>
      <c r="I5" s="544"/>
      <c r="J5" s="544"/>
      <c r="K5" s="544"/>
    </row>
    <row r="6" spans="1:16" ht="15" customHeight="1" x14ac:dyDescent="0.25">
      <c r="A6" s="544"/>
      <c r="B6" s="544"/>
      <c r="C6" s="544"/>
      <c r="D6" s="544"/>
      <c r="E6" s="544"/>
      <c r="F6" s="544"/>
      <c r="G6" s="544"/>
      <c r="H6" s="544"/>
      <c r="I6" s="544"/>
      <c r="J6" s="544"/>
      <c r="K6" s="544"/>
    </row>
    <row r="7" spans="1:16" ht="15" customHeight="1" x14ac:dyDescent="0.25">
      <c r="A7" s="544"/>
      <c r="B7" s="544"/>
      <c r="C7" s="544"/>
      <c r="D7" s="544"/>
      <c r="E7" s="544"/>
      <c r="F7" s="544"/>
      <c r="G7" s="544"/>
      <c r="H7" s="544"/>
      <c r="I7" s="544"/>
      <c r="J7" s="544"/>
      <c r="K7" s="544"/>
    </row>
    <row r="8" spans="1:16" ht="15" customHeight="1" x14ac:dyDescent="0.25">
      <c r="A8" s="544"/>
      <c r="B8" s="544"/>
      <c r="C8" s="544"/>
      <c r="D8" s="544"/>
      <c r="E8" s="544"/>
      <c r="F8" s="544"/>
      <c r="G8" s="544"/>
      <c r="H8" s="544"/>
      <c r="I8" s="544"/>
      <c r="J8" s="544"/>
      <c r="K8" s="544"/>
    </row>
    <row r="9" spans="1:16" ht="15" customHeight="1" x14ac:dyDescent="0.25">
      <c r="A9" s="544"/>
      <c r="B9" s="544"/>
      <c r="C9" s="544"/>
      <c r="D9" s="544"/>
      <c r="E9" s="544"/>
      <c r="F9" s="544"/>
      <c r="G9" s="544"/>
      <c r="H9" s="544"/>
      <c r="I9" s="544"/>
      <c r="J9" s="544"/>
      <c r="K9" s="544"/>
    </row>
    <row r="10" spans="1:16" ht="15" customHeight="1" x14ac:dyDescent="0.25">
      <c r="A10" s="544"/>
      <c r="B10" s="544"/>
      <c r="C10" s="544"/>
      <c r="D10" s="544"/>
      <c r="E10" s="544"/>
      <c r="F10" s="544"/>
      <c r="G10" s="544"/>
      <c r="H10" s="544"/>
      <c r="I10" s="544"/>
      <c r="J10" s="544"/>
      <c r="K10" s="544"/>
    </row>
    <row r="11" spans="1:16" ht="15" customHeight="1" x14ac:dyDescent="0.25">
      <c r="A11" s="544"/>
      <c r="B11" s="544"/>
      <c r="C11" s="544"/>
      <c r="D11" s="544"/>
      <c r="E11" s="544"/>
      <c r="F11" s="544"/>
      <c r="G11" s="544"/>
      <c r="H11" s="544"/>
      <c r="I11" s="544"/>
      <c r="J11" s="544"/>
      <c r="K11" s="544"/>
    </row>
    <row r="12" spans="1:16" ht="15" customHeight="1" x14ac:dyDescent="0.25">
      <c r="A12" s="544"/>
      <c r="B12" s="544"/>
      <c r="C12" s="544"/>
      <c r="D12" s="544"/>
      <c r="E12" s="544"/>
      <c r="F12" s="544"/>
      <c r="G12" s="544"/>
      <c r="H12" s="544"/>
      <c r="I12" s="544"/>
      <c r="J12" s="544"/>
      <c r="K12" s="544"/>
    </row>
    <row r="13" spans="1:16" ht="15" customHeight="1" x14ac:dyDescent="0.25">
      <c r="A13" s="544"/>
      <c r="B13" s="544"/>
      <c r="C13" s="544"/>
      <c r="D13" s="544"/>
      <c r="E13" s="544"/>
      <c r="F13" s="544"/>
      <c r="G13" s="544"/>
      <c r="H13" s="544"/>
      <c r="I13" s="544"/>
      <c r="J13" s="544"/>
      <c r="K13" s="544"/>
    </row>
    <row r="14" spans="1:16" ht="15" customHeight="1" x14ac:dyDescent="0.25">
      <c r="A14" s="544"/>
      <c r="B14" s="544"/>
      <c r="C14" s="544"/>
      <c r="D14" s="544"/>
      <c r="E14" s="544"/>
      <c r="F14" s="544"/>
      <c r="G14" s="544"/>
      <c r="H14" s="544"/>
      <c r="I14" s="544" t="s">
        <v>1087</v>
      </c>
      <c r="J14" s="544"/>
      <c r="K14" s="544"/>
    </row>
    <row r="15" spans="1:16" ht="15" customHeight="1" x14ac:dyDescent="0.25">
      <c r="A15" s="544"/>
      <c r="B15" s="544"/>
      <c r="C15" s="544"/>
      <c r="D15" s="544"/>
      <c r="E15" s="544"/>
      <c r="F15" s="544"/>
      <c r="G15" s="544"/>
      <c r="H15" s="544"/>
      <c r="I15" s="544"/>
      <c r="J15" s="544"/>
      <c r="K15" s="544"/>
    </row>
    <row r="16" spans="1:16" ht="15" customHeight="1" x14ac:dyDescent="0.25">
      <c r="A16" s="544"/>
      <c r="B16" s="544"/>
      <c r="C16" s="544"/>
      <c r="D16" s="544"/>
      <c r="E16" s="544"/>
      <c r="F16" s="544"/>
      <c r="G16" s="544"/>
      <c r="H16" s="544"/>
      <c r="I16" s="544"/>
      <c r="J16" s="544"/>
      <c r="K16" s="544"/>
    </row>
    <row r="17" spans="1:11" ht="15" customHeight="1" x14ac:dyDescent="0.25">
      <c r="A17" s="544"/>
      <c r="B17" s="544"/>
      <c r="C17" s="544"/>
      <c r="D17" s="544"/>
      <c r="E17" s="544"/>
      <c r="F17" s="544"/>
      <c r="G17" s="544"/>
      <c r="H17" s="544"/>
      <c r="I17" s="544"/>
      <c r="J17" s="544"/>
      <c r="K17" s="544"/>
    </row>
    <row r="18" spans="1:11" ht="15" customHeight="1" x14ac:dyDescent="0.25">
      <c r="A18" s="544"/>
      <c r="B18" s="544"/>
      <c r="C18" s="544"/>
      <c r="D18" s="544"/>
      <c r="E18" s="544"/>
      <c r="F18" s="544"/>
      <c r="G18" s="544"/>
      <c r="H18" s="544"/>
      <c r="I18" s="544"/>
      <c r="J18" s="544"/>
      <c r="K18" s="544"/>
    </row>
    <row r="19" spans="1:11" ht="15" customHeight="1" x14ac:dyDescent="0.25">
      <c r="A19" s="544"/>
      <c r="B19" s="544"/>
      <c r="C19" s="544"/>
      <c r="D19" s="544"/>
      <c r="E19" s="544"/>
      <c r="F19" s="544"/>
      <c r="G19" s="544"/>
      <c r="H19" s="544"/>
      <c r="I19" s="544"/>
      <c r="J19" s="544"/>
      <c r="K19" s="544"/>
    </row>
    <row r="20" spans="1:11" ht="15" customHeight="1" x14ac:dyDescent="0.25">
      <c r="A20" s="544"/>
      <c r="B20" s="544"/>
      <c r="C20" s="544"/>
      <c r="D20" s="544"/>
      <c r="E20" s="544"/>
      <c r="F20" s="544"/>
      <c r="G20" s="544"/>
      <c r="H20" s="544"/>
      <c r="I20" s="544"/>
      <c r="J20" s="544"/>
      <c r="K20" s="544"/>
    </row>
    <row r="21" spans="1:11" ht="15" customHeight="1" x14ac:dyDescent="0.25">
      <c r="A21" s="544"/>
      <c r="B21" s="544"/>
      <c r="C21" s="544"/>
      <c r="D21" s="544"/>
      <c r="E21" s="544"/>
      <c r="F21" s="544"/>
      <c r="G21" s="544"/>
      <c r="H21" s="544"/>
      <c r="I21" s="544"/>
      <c r="J21" s="544"/>
      <c r="K21" s="544"/>
    </row>
    <row r="22" spans="1:11" ht="15" customHeight="1" x14ac:dyDescent="0.25">
      <c r="A22" s="544"/>
      <c r="B22" s="544"/>
      <c r="C22" s="544"/>
      <c r="D22" s="544"/>
      <c r="E22" s="544"/>
      <c r="F22" s="544"/>
      <c r="G22" s="544"/>
      <c r="H22" s="544"/>
      <c r="I22" s="544"/>
      <c r="J22" s="544"/>
      <c r="K22" s="544"/>
    </row>
    <row r="23" spans="1:11" ht="15" customHeight="1" x14ac:dyDescent="0.25">
      <c r="A23" s="544"/>
      <c r="B23" s="544"/>
      <c r="C23" s="544"/>
      <c r="D23" s="544"/>
      <c r="E23" s="544"/>
      <c r="F23" s="544"/>
      <c r="G23" s="544"/>
      <c r="H23" s="544"/>
      <c r="I23" s="544"/>
      <c r="J23" s="544"/>
      <c r="K23" s="544"/>
    </row>
    <row r="24" spans="1:11" ht="15" customHeight="1" x14ac:dyDescent="0.25">
      <c r="A24" s="544"/>
      <c r="B24" s="544"/>
      <c r="C24" s="544"/>
      <c r="D24" s="544"/>
      <c r="E24" s="544"/>
      <c r="F24" s="544"/>
      <c r="G24" s="544"/>
      <c r="H24" s="544"/>
      <c r="I24" s="544"/>
      <c r="J24" s="544"/>
      <c r="K24" s="544"/>
    </row>
    <row r="25" spans="1:11" ht="15" customHeight="1" x14ac:dyDescent="0.25">
      <c r="A25" s="544"/>
      <c r="B25" s="544"/>
      <c r="C25" s="544"/>
      <c r="D25" s="544"/>
      <c r="E25" s="544"/>
      <c r="F25" s="544"/>
      <c r="G25" s="544"/>
      <c r="H25" s="544"/>
      <c r="I25" s="544"/>
      <c r="J25" s="544"/>
      <c r="K25" s="544"/>
    </row>
    <row r="26" spans="1:11" ht="15" customHeight="1" x14ac:dyDescent="0.25">
      <c r="A26" s="544"/>
      <c r="B26" s="544"/>
      <c r="C26" s="544"/>
      <c r="D26" s="544"/>
      <c r="E26" s="544"/>
      <c r="F26" s="544"/>
      <c r="G26" s="544"/>
      <c r="H26" s="544"/>
      <c r="I26" s="544"/>
      <c r="J26" s="544"/>
      <c r="K26" s="544"/>
    </row>
    <row r="27" spans="1:11" ht="15" customHeight="1" x14ac:dyDescent="0.25">
      <c r="A27" s="544"/>
      <c r="B27" s="544"/>
      <c r="C27" s="544"/>
      <c r="D27" s="544"/>
      <c r="E27" s="544"/>
      <c r="F27" s="544"/>
      <c r="G27" s="544"/>
      <c r="H27" s="544"/>
      <c r="I27" s="544"/>
      <c r="J27" s="544"/>
      <c r="K27" s="544"/>
    </row>
    <row r="28" spans="1:11" ht="15" customHeight="1" x14ac:dyDescent="0.25">
      <c r="A28" s="544"/>
      <c r="B28" s="544"/>
      <c r="C28" s="544"/>
      <c r="D28" s="544"/>
      <c r="E28" s="544"/>
      <c r="F28" s="544"/>
      <c r="G28" s="544"/>
      <c r="H28" s="544"/>
      <c r="I28" s="544"/>
      <c r="J28" s="544"/>
      <c r="K28" s="544"/>
    </row>
    <row r="29" spans="1:11" ht="15" customHeight="1" x14ac:dyDescent="0.25">
      <c r="A29" s="544"/>
      <c r="B29" s="544"/>
      <c r="C29" s="544"/>
      <c r="D29" s="544"/>
      <c r="E29" s="544"/>
      <c r="F29" s="544"/>
      <c r="G29" s="544"/>
      <c r="H29" s="544"/>
      <c r="I29" s="544"/>
      <c r="J29" s="544"/>
      <c r="K29" s="544"/>
    </row>
    <row r="30" spans="1:11" ht="15" customHeight="1" x14ac:dyDescent="0.25">
      <c r="A30" s="544"/>
      <c r="B30" s="544"/>
      <c r="C30" s="544"/>
      <c r="D30" s="544"/>
      <c r="E30" s="544"/>
      <c r="F30" s="544"/>
      <c r="G30" s="544"/>
      <c r="H30" s="544"/>
      <c r="I30" s="544"/>
      <c r="J30" s="544"/>
      <c r="K30" s="544"/>
    </row>
    <row r="31" spans="1:11" ht="15" customHeight="1" x14ac:dyDescent="0.25">
      <c r="A31" s="544"/>
      <c r="B31" s="544"/>
      <c r="C31" s="544"/>
      <c r="D31" s="544"/>
      <c r="E31" s="544"/>
      <c r="F31" s="544"/>
      <c r="G31" s="544"/>
      <c r="H31" s="544"/>
      <c r="I31" s="544"/>
      <c r="J31" s="544"/>
      <c r="K31" s="544"/>
    </row>
    <row r="32" spans="1:11" ht="15" customHeight="1" x14ac:dyDescent="0.25">
      <c r="A32" s="544"/>
      <c r="B32" s="544"/>
      <c r="C32" s="544"/>
      <c r="D32" s="544"/>
      <c r="E32" s="544"/>
      <c r="F32" s="544"/>
      <c r="G32" s="544"/>
      <c r="H32" s="544"/>
      <c r="I32" s="544"/>
      <c r="J32" s="544"/>
      <c r="K32" s="544"/>
    </row>
    <row r="33" spans="1:11" ht="15" customHeight="1" x14ac:dyDescent="0.25">
      <c r="A33" s="544"/>
      <c r="B33" s="544"/>
      <c r="C33" s="544"/>
      <c r="D33" s="544"/>
      <c r="E33" s="544"/>
      <c r="F33" s="544"/>
      <c r="G33" s="544"/>
      <c r="H33" s="544"/>
      <c r="I33" s="544"/>
      <c r="J33" s="544"/>
      <c r="K33" s="544"/>
    </row>
    <row r="34" spans="1:11" ht="15" customHeight="1" x14ac:dyDescent="0.25">
      <c r="A34" s="544"/>
      <c r="B34" s="544"/>
      <c r="C34" s="544"/>
      <c r="D34" s="544"/>
      <c r="E34" s="544"/>
      <c r="F34" s="544"/>
      <c r="G34" s="544"/>
      <c r="H34" s="544"/>
      <c r="I34" s="544"/>
      <c r="J34" s="544"/>
      <c r="K34" s="544"/>
    </row>
    <row r="35" spans="1:11" ht="15" customHeight="1" x14ac:dyDescent="0.25">
      <c r="A35" s="544"/>
      <c r="B35" s="544"/>
      <c r="C35" s="544"/>
      <c r="D35" s="544"/>
      <c r="E35" s="544"/>
      <c r="F35" s="544"/>
      <c r="G35" s="544"/>
      <c r="H35" s="544"/>
      <c r="I35" s="544"/>
      <c r="J35" s="544"/>
      <c r="K35" s="544"/>
    </row>
    <row r="36" spans="1:11" ht="15" customHeight="1" x14ac:dyDescent="0.25">
      <c r="A36" s="544"/>
      <c r="B36" s="544"/>
      <c r="C36" s="544"/>
      <c r="D36" s="544"/>
      <c r="E36" s="544"/>
      <c r="F36" s="544"/>
      <c r="G36" s="544"/>
      <c r="H36" s="544"/>
      <c r="I36" s="544"/>
      <c r="J36" s="544"/>
      <c r="K36" s="544"/>
    </row>
    <row r="37" spans="1:11" ht="15" customHeight="1" x14ac:dyDescent="0.25">
      <c r="A37" s="544"/>
      <c r="B37" s="544"/>
      <c r="C37" s="544"/>
      <c r="D37" s="544"/>
      <c r="E37" s="544"/>
      <c r="F37" s="544"/>
      <c r="G37" s="544"/>
      <c r="H37" s="544"/>
      <c r="I37" s="544"/>
      <c r="J37" s="544"/>
      <c r="K37" s="544"/>
    </row>
    <row r="38" spans="1:11" ht="15" customHeight="1" x14ac:dyDescent="0.25">
      <c r="A38" s="544"/>
      <c r="B38" s="544"/>
      <c r="C38" s="544"/>
      <c r="D38" s="544"/>
      <c r="E38" s="544"/>
      <c r="F38" s="544"/>
      <c r="G38" s="544"/>
      <c r="H38" s="544"/>
      <c r="I38" s="544"/>
      <c r="J38" s="544"/>
      <c r="K38" s="544"/>
    </row>
    <row r="39" spans="1:11" ht="15" customHeight="1" x14ac:dyDescent="0.25">
      <c r="A39" s="544"/>
      <c r="B39" s="544"/>
      <c r="C39" s="544"/>
      <c r="D39" s="544"/>
      <c r="E39" s="544"/>
      <c r="F39" s="544"/>
      <c r="G39" s="544"/>
      <c r="H39" s="544"/>
      <c r="I39" s="544"/>
      <c r="J39" s="544"/>
      <c r="K39" s="544"/>
    </row>
    <row r="40" spans="1:11" ht="15" customHeight="1" x14ac:dyDescent="0.25">
      <c r="A40" s="544"/>
      <c r="B40" s="544"/>
      <c r="C40" s="544"/>
      <c r="D40" s="544"/>
      <c r="E40" s="544"/>
      <c r="F40" s="544"/>
      <c r="G40" s="544"/>
      <c r="H40" s="544"/>
      <c r="I40" s="544"/>
      <c r="J40" s="544"/>
      <c r="K40" s="544"/>
    </row>
    <row r="41" spans="1:11" ht="15" customHeight="1" x14ac:dyDescent="0.25">
      <c r="A41" s="544"/>
      <c r="B41" s="544"/>
      <c r="C41" s="544"/>
      <c r="D41" s="544"/>
      <c r="E41" s="544"/>
      <c r="F41" s="544"/>
      <c r="G41" s="544"/>
      <c r="H41" s="544"/>
      <c r="I41" s="544"/>
      <c r="J41" s="544"/>
      <c r="K41" s="544"/>
    </row>
    <row r="42" spans="1:11" ht="15" customHeight="1" x14ac:dyDescent="0.25">
      <c r="A42" s="544"/>
      <c r="B42" s="544"/>
      <c r="C42" s="544"/>
      <c r="D42" s="544"/>
      <c r="E42" s="544"/>
      <c r="F42" s="544"/>
      <c r="G42" s="544"/>
      <c r="H42" s="544"/>
      <c r="I42" s="544"/>
      <c r="J42" s="544"/>
      <c r="K42" s="544"/>
    </row>
    <row r="43" spans="1:11" ht="15" customHeight="1" x14ac:dyDescent="0.25">
      <c r="A43" s="544"/>
      <c r="B43" s="544"/>
      <c r="C43" s="544"/>
      <c r="D43" s="544"/>
      <c r="E43" s="544"/>
      <c r="F43" s="544"/>
      <c r="G43" s="544"/>
      <c r="H43" s="544"/>
      <c r="I43" s="544"/>
      <c r="J43" s="544"/>
      <c r="K43" s="544"/>
    </row>
    <row r="44" spans="1:11" ht="15" customHeight="1" x14ac:dyDescent="0.25">
      <c r="A44" s="544"/>
      <c r="B44" s="544"/>
      <c r="C44" s="544"/>
      <c r="D44" s="544"/>
      <c r="E44" s="544"/>
      <c r="F44" s="544"/>
      <c r="G44" s="544"/>
      <c r="H44" s="544"/>
      <c r="I44" s="544"/>
      <c r="J44" s="544"/>
      <c r="K44" s="544"/>
    </row>
    <row r="45" spans="1:11" ht="15" customHeight="1" x14ac:dyDescent="0.25">
      <c r="A45" s="544"/>
      <c r="B45" s="544"/>
      <c r="C45" s="544"/>
      <c r="D45" s="544"/>
      <c r="E45" s="544"/>
      <c r="F45" s="544"/>
      <c r="G45" s="544"/>
      <c r="H45" s="544"/>
      <c r="I45" s="544"/>
      <c r="J45" s="544"/>
      <c r="K45" s="544"/>
    </row>
    <row r="46" spans="1:11" ht="15" customHeight="1" x14ac:dyDescent="0.25">
      <c r="A46" s="544"/>
      <c r="B46" s="544"/>
      <c r="C46" s="544"/>
      <c r="D46" s="544"/>
      <c r="E46" s="544"/>
      <c r="F46" s="544"/>
      <c r="G46" s="544"/>
      <c r="H46" s="544"/>
      <c r="I46" s="544"/>
      <c r="J46" s="544"/>
      <c r="K46" s="544"/>
    </row>
    <row r="47" spans="1:11" ht="15" customHeight="1" x14ac:dyDescent="0.25">
      <c r="A47" s="544"/>
      <c r="B47" s="544"/>
      <c r="C47" s="544"/>
      <c r="D47" s="544"/>
      <c r="E47" s="544"/>
      <c r="F47" s="544"/>
      <c r="G47" s="544"/>
      <c r="H47" s="544"/>
      <c r="I47" s="544"/>
      <c r="J47" s="544"/>
      <c r="K47" s="544"/>
    </row>
    <row r="48" spans="1:11" ht="15" customHeight="1" x14ac:dyDescent="0.25">
      <c r="A48" s="544"/>
      <c r="B48" s="544"/>
      <c r="C48" s="544"/>
      <c r="D48" s="544"/>
      <c r="E48" s="544"/>
      <c r="F48" s="544"/>
      <c r="G48" s="544"/>
      <c r="H48" s="544"/>
      <c r="I48" s="544"/>
      <c r="J48" s="544"/>
      <c r="K48" s="544"/>
    </row>
    <row r="49" spans="1:11" ht="15" customHeight="1" x14ac:dyDescent="0.25">
      <c r="A49" s="544"/>
      <c r="B49" s="544"/>
      <c r="C49" s="544"/>
      <c r="D49" s="544"/>
      <c r="E49" s="544"/>
      <c r="F49" s="544"/>
      <c r="G49" s="544"/>
      <c r="H49" s="544"/>
      <c r="I49" s="544"/>
      <c r="J49" s="544"/>
      <c r="K49" s="544"/>
    </row>
    <row r="50" spans="1:11" ht="15" customHeight="1" x14ac:dyDescent="0.25">
      <c r="A50" s="544"/>
      <c r="B50" s="544"/>
      <c r="C50" s="544"/>
      <c r="D50" s="544"/>
      <c r="E50" s="544"/>
      <c r="F50" s="544"/>
      <c r="G50" s="544"/>
      <c r="H50" s="544"/>
      <c r="I50" s="544"/>
      <c r="J50" s="544"/>
      <c r="K50" s="544"/>
    </row>
    <row r="51" spans="1:11" ht="15" customHeight="1" x14ac:dyDescent="0.25">
      <c r="A51" s="544"/>
      <c r="B51" s="544"/>
      <c r="C51" s="544"/>
      <c r="D51" s="544"/>
      <c r="E51" s="544"/>
      <c r="F51" s="544"/>
      <c r="G51" s="544"/>
      <c r="H51" s="544"/>
      <c r="I51" s="544"/>
      <c r="J51" s="544"/>
      <c r="K51" s="544"/>
    </row>
    <row r="52" spans="1:11" ht="15" customHeight="1" x14ac:dyDescent="0.25">
      <c r="A52" s="544"/>
      <c r="B52" s="544"/>
      <c r="C52" s="544"/>
      <c r="D52" s="544"/>
      <c r="E52" s="544"/>
      <c r="F52" s="544"/>
      <c r="G52" s="544"/>
      <c r="H52" s="544"/>
      <c r="I52" s="544"/>
      <c r="J52" s="544"/>
      <c r="K52" s="544"/>
    </row>
    <row r="53" spans="1:11" ht="15" customHeight="1" x14ac:dyDescent="0.25">
      <c r="A53" s="544"/>
      <c r="B53" s="544"/>
      <c r="C53" s="544"/>
      <c r="D53" s="544"/>
      <c r="E53" s="544"/>
      <c r="F53" s="544"/>
      <c r="G53" s="544"/>
      <c r="H53" s="544"/>
      <c r="I53" s="544"/>
      <c r="J53" s="544"/>
      <c r="K53" s="544"/>
    </row>
    <row r="54" spans="1:11" ht="15" customHeight="1" x14ac:dyDescent="0.25">
      <c r="A54" s="544"/>
      <c r="B54" s="544"/>
      <c r="C54" s="544"/>
      <c r="D54" s="544"/>
      <c r="E54" s="544"/>
      <c r="F54" s="544"/>
      <c r="G54" s="544"/>
      <c r="H54" s="544"/>
      <c r="I54" s="544"/>
      <c r="J54" s="544"/>
      <c r="K54" s="544"/>
    </row>
    <row r="55" spans="1:11" ht="15" customHeight="1" x14ac:dyDescent="0.25">
      <c r="A55" s="544"/>
      <c r="B55" s="544"/>
      <c r="C55" s="544"/>
      <c r="D55" s="544"/>
      <c r="E55" s="544"/>
      <c r="F55" s="544"/>
      <c r="G55" s="544"/>
      <c r="H55" s="544"/>
      <c r="I55" s="544"/>
      <c r="J55" s="544"/>
      <c r="K55" s="544"/>
    </row>
    <row r="56" spans="1:11" ht="15" customHeight="1" x14ac:dyDescent="0.25">
      <c r="A56" s="544"/>
      <c r="B56" s="544"/>
      <c r="C56" s="544"/>
      <c r="D56" s="544"/>
      <c r="E56" s="544"/>
      <c r="F56" s="544"/>
      <c r="G56" s="544"/>
      <c r="H56" s="544"/>
      <c r="I56" s="544"/>
      <c r="J56" s="544"/>
      <c r="K56" s="544"/>
    </row>
    <row r="57" spans="1:11" ht="15" customHeight="1" x14ac:dyDescent="0.25">
      <c r="A57" s="544"/>
      <c r="B57" s="544"/>
      <c r="C57" s="544"/>
      <c r="D57" s="544"/>
      <c r="E57" s="544"/>
      <c r="F57" s="544"/>
      <c r="G57" s="544"/>
      <c r="H57" s="544"/>
      <c r="I57" s="544"/>
      <c r="J57" s="544"/>
      <c r="K57" s="544"/>
    </row>
    <row r="58" spans="1:11" ht="15" customHeight="1" x14ac:dyDescent="0.25">
      <c r="A58" s="544"/>
      <c r="B58" s="544"/>
      <c r="C58" s="544"/>
      <c r="D58" s="544"/>
      <c r="E58" s="544"/>
      <c r="F58" s="544"/>
      <c r="G58" s="544"/>
      <c r="H58" s="544"/>
      <c r="I58" s="544"/>
      <c r="J58" s="544"/>
      <c r="K58" s="544"/>
    </row>
    <row r="59" spans="1:11" ht="15" customHeight="1" x14ac:dyDescent="0.25">
      <c r="A59" s="544"/>
      <c r="B59" s="544"/>
      <c r="C59" s="544"/>
      <c r="D59" s="544"/>
      <c r="E59" s="544"/>
      <c r="F59" s="544"/>
      <c r="G59" s="544"/>
      <c r="H59" s="544"/>
      <c r="I59" s="544"/>
      <c r="J59" s="544"/>
      <c r="K59" s="544"/>
    </row>
    <row r="60" spans="1:11" ht="15" customHeight="1" x14ac:dyDescent="0.25">
      <c r="A60" s="544"/>
      <c r="B60" s="544"/>
      <c r="C60" s="544"/>
      <c r="D60" s="544"/>
      <c r="E60" s="544"/>
      <c r="F60" s="544"/>
      <c r="G60" s="544"/>
      <c r="H60" s="544"/>
      <c r="I60" s="544"/>
      <c r="J60" s="544"/>
      <c r="K60" s="544"/>
    </row>
    <row r="61" spans="1:11" ht="15" customHeight="1" x14ac:dyDescent="0.25">
      <c r="A61" s="544"/>
      <c r="B61" s="544"/>
      <c r="C61" s="544"/>
      <c r="D61" s="544"/>
      <c r="E61" s="544"/>
      <c r="F61" s="544"/>
      <c r="G61" s="544"/>
      <c r="H61" s="544"/>
      <c r="I61" s="544"/>
      <c r="J61" s="544"/>
      <c r="K61" s="544"/>
    </row>
    <row r="62" spans="1:11" ht="15" customHeight="1" x14ac:dyDescent="0.25">
      <c r="A62" s="544"/>
      <c r="B62" s="544"/>
      <c r="C62" s="544"/>
      <c r="D62" s="544"/>
      <c r="E62" s="544"/>
      <c r="F62" s="544"/>
      <c r="G62" s="544"/>
      <c r="H62" s="544"/>
      <c r="I62" s="544"/>
      <c r="J62" s="544"/>
      <c r="K62" s="544"/>
    </row>
    <row r="63" spans="1:11" ht="15" customHeight="1" x14ac:dyDescent="0.25">
      <c r="A63" s="544"/>
      <c r="B63" s="544"/>
      <c r="C63" s="544"/>
      <c r="D63" s="544"/>
      <c r="E63" s="544"/>
      <c r="F63" s="544"/>
      <c r="G63" s="544"/>
      <c r="H63" s="544"/>
      <c r="I63" s="544"/>
      <c r="J63" s="544"/>
      <c r="K63" s="544"/>
    </row>
  </sheetData>
  <hyperlinks>
    <hyperlink ref="O2" location="Contenido!A1" display="Contenido" xr:uid="{C706BFCE-F00C-45EB-9822-4DCD9F94D78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8" transitionEvaluation="1" codeName="Hoja10">
    <tabColor theme="5" tint="0.59999389629810485"/>
    <pageSetUpPr fitToPage="1"/>
  </sheetPr>
  <dimension ref="A1:L42"/>
  <sheetViews>
    <sheetView showGridLines="0" zoomScaleNormal="100" zoomScaleSheetLayoutView="100" workbookViewId="0">
      <pane ySplit="7" topLeftCell="A8" activePane="bottomLeft" state="frozen"/>
      <selection activeCell="L2" sqref="L2"/>
      <selection pane="bottomLeft" activeCell="L2" sqref="L2"/>
    </sheetView>
  </sheetViews>
  <sheetFormatPr baseColWidth="10" defaultColWidth="7.625" defaultRowHeight="12.75" x14ac:dyDescent="0.2"/>
  <cols>
    <col min="1" max="1" width="26.5" style="59" customWidth="1"/>
    <col min="2" max="8" width="8.75" style="73" customWidth="1"/>
    <col min="9" max="11" width="8.3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199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212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 s="231" customFormat="1" x14ac:dyDescent="0.2">
      <c r="A9" s="62" t="s">
        <v>0</v>
      </c>
      <c r="B9" s="226">
        <v>44587</v>
      </c>
      <c r="C9" s="226">
        <v>48100</v>
      </c>
      <c r="D9" s="226">
        <v>48973</v>
      </c>
      <c r="E9" s="226">
        <v>48464</v>
      </c>
      <c r="F9" s="226">
        <v>47916</v>
      </c>
      <c r="G9" s="226">
        <v>48221</v>
      </c>
      <c r="H9" s="226">
        <v>50852</v>
      </c>
      <c r="I9" s="226">
        <v>50559</v>
      </c>
      <c r="J9" s="226">
        <f>J11+J17</f>
        <v>57495</v>
      </c>
      <c r="K9" s="226">
        <f>K11+K17</f>
        <v>50901</v>
      </c>
    </row>
    <row r="10" spans="1:12" ht="6.75" customHeight="1" x14ac:dyDescent="0.2">
      <c r="A10" s="60"/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2" s="231" customFormat="1" x14ac:dyDescent="0.2">
      <c r="A11" s="64" t="s">
        <v>213</v>
      </c>
      <c r="B11" s="226">
        <v>306</v>
      </c>
      <c r="C11" s="226">
        <v>310</v>
      </c>
      <c r="D11" s="226">
        <v>264</v>
      </c>
      <c r="E11" s="226">
        <v>251</v>
      </c>
      <c r="F11" s="226">
        <v>283</v>
      </c>
      <c r="G11" s="226">
        <v>270</v>
      </c>
      <c r="H11" s="226">
        <v>266</v>
      </c>
      <c r="I11" s="226">
        <v>256</v>
      </c>
      <c r="J11" s="226">
        <f>SUM(J12:J15)</f>
        <v>293</v>
      </c>
      <c r="K11" s="226">
        <f>SUM(K12:K15)</f>
        <v>323</v>
      </c>
    </row>
    <row r="12" spans="1:12" x14ac:dyDescent="0.2">
      <c r="A12" s="66" t="s">
        <v>47</v>
      </c>
      <c r="B12" s="228">
        <v>65</v>
      </c>
      <c r="C12" s="228">
        <v>66</v>
      </c>
      <c r="D12" s="228">
        <v>42</v>
      </c>
      <c r="E12" s="228">
        <v>48</v>
      </c>
      <c r="F12" s="228">
        <v>54</v>
      </c>
      <c r="G12" s="228">
        <v>31</v>
      </c>
      <c r="H12" s="228">
        <v>48</v>
      </c>
      <c r="I12" s="228">
        <v>41</v>
      </c>
      <c r="J12" s="228">
        <v>50</v>
      </c>
      <c r="K12" s="228">
        <v>61</v>
      </c>
    </row>
    <row r="13" spans="1:12" x14ac:dyDescent="0.2">
      <c r="A13" s="66" t="s">
        <v>48</v>
      </c>
      <c r="B13" s="228">
        <v>76</v>
      </c>
      <c r="C13" s="228">
        <v>71</v>
      </c>
      <c r="D13" s="228">
        <v>61</v>
      </c>
      <c r="E13" s="228">
        <v>63</v>
      </c>
      <c r="F13" s="228">
        <v>63</v>
      </c>
      <c r="G13" s="228">
        <v>65</v>
      </c>
      <c r="H13" s="228">
        <v>45</v>
      </c>
      <c r="I13" s="228">
        <v>60</v>
      </c>
      <c r="J13" s="228">
        <v>65</v>
      </c>
      <c r="K13" s="228">
        <v>91</v>
      </c>
    </row>
    <row r="14" spans="1:12" x14ac:dyDescent="0.2">
      <c r="A14" s="66" t="s">
        <v>202</v>
      </c>
      <c r="B14" s="228">
        <v>98</v>
      </c>
      <c r="C14" s="228">
        <v>87</v>
      </c>
      <c r="D14" s="228">
        <v>73</v>
      </c>
      <c r="E14" s="228">
        <v>63</v>
      </c>
      <c r="F14" s="228">
        <v>86</v>
      </c>
      <c r="G14" s="228">
        <v>74</v>
      </c>
      <c r="H14" s="228">
        <v>82</v>
      </c>
      <c r="I14" s="228">
        <v>61</v>
      </c>
      <c r="J14" s="228">
        <v>85</v>
      </c>
      <c r="K14" s="228">
        <v>91</v>
      </c>
    </row>
    <row r="15" spans="1:12" x14ac:dyDescent="0.2">
      <c r="A15" s="66" t="s">
        <v>214</v>
      </c>
      <c r="B15" s="228">
        <v>67</v>
      </c>
      <c r="C15" s="228">
        <v>86</v>
      </c>
      <c r="D15" s="228">
        <v>88</v>
      </c>
      <c r="E15" s="228">
        <v>77</v>
      </c>
      <c r="F15" s="228">
        <v>80</v>
      </c>
      <c r="G15" s="228">
        <v>100</v>
      </c>
      <c r="H15" s="228">
        <v>91</v>
      </c>
      <c r="I15" s="228">
        <v>94</v>
      </c>
      <c r="J15" s="228">
        <v>93</v>
      </c>
      <c r="K15" s="228">
        <v>80</v>
      </c>
    </row>
    <row r="16" spans="1:12" ht="6.75" customHeight="1" x14ac:dyDescent="0.2">
      <c r="B16" s="228"/>
      <c r="C16" s="228"/>
      <c r="D16" s="228"/>
      <c r="E16" s="228"/>
      <c r="F16" s="228"/>
      <c r="G16" s="228"/>
      <c r="H16" s="228"/>
      <c r="I16" s="228"/>
      <c r="J16" s="228"/>
      <c r="K16" s="228"/>
    </row>
    <row r="17" spans="1:12" s="231" customFormat="1" x14ac:dyDescent="0.2">
      <c r="A17" s="64" t="s">
        <v>99</v>
      </c>
      <c r="B17" s="226">
        <v>44281</v>
      </c>
      <c r="C17" s="226">
        <v>47790</v>
      </c>
      <c r="D17" s="226">
        <v>48709</v>
      </c>
      <c r="E17" s="226">
        <v>48213</v>
      </c>
      <c r="F17" s="226">
        <v>47633</v>
      </c>
      <c r="G17" s="226">
        <v>47951</v>
      </c>
      <c r="H17" s="226">
        <v>50586</v>
      </c>
      <c r="I17" s="226">
        <v>50303</v>
      </c>
      <c r="J17" s="226">
        <f>+J18+J22</f>
        <v>57202</v>
      </c>
      <c r="K17" s="226">
        <f>+K18+K22</f>
        <v>50578</v>
      </c>
    </row>
    <row r="18" spans="1:12" x14ac:dyDescent="0.2">
      <c r="A18" s="62" t="s">
        <v>175</v>
      </c>
      <c r="B18" s="228">
        <v>21892</v>
      </c>
      <c r="C18" s="228">
        <v>22091</v>
      </c>
      <c r="D18" s="228">
        <v>21789</v>
      </c>
      <c r="E18" s="228">
        <v>20577</v>
      </c>
      <c r="F18" s="228">
        <v>18991</v>
      </c>
      <c r="G18" s="228">
        <v>18177</v>
      </c>
      <c r="H18" s="228">
        <v>17746</v>
      </c>
      <c r="I18" s="228">
        <v>16703</v>
      </c>
      <c r="J18" s="228">
        <f>SUM(J19:J21)</f>
        <v>17233</v>
      </c>
      <c r="K18" s="228">
        <f>SUM(K19:K21)</f>
        <v>14595</v>
      </c>
    </row>
    <row r="19" spans="1:12" x14ac:dyDescent="0.2">
      <c r="A19" s="66" t="s">
        <v>75</v>
      </c>
      <c r="B19" s="228">
        <v>8115</v>
      </c>
      <c r="C19" s="228">
        <v>7973</v>
      </c>
      <c r="D19" s="228">
        <v>7839</v>
      </c>
      <c r="E19" s="228">
        <v>7203</v>
      </c>
      <c r="F19" s="228">
        <v>6532</v>
      </c>
      <c r="G19" s="228">
        <v>5872</v>
      </c>
      <c r="H19" s="228">
        <v>5017</v>
      </c>
      <c r="I19" s="228">
        <v>4734</v>
      </c>
      <c r="J19" s="228">
        <f t="shared" ref="J19:K20" si="0">+J29</f>
        <v>4700</v>
      </c>
      <c r="K19" s="228">
        <f t="shared" si="0"/>
        <v>3894</v>
      </c>
    </row>
    <row r="20" spans="1:12" x14ac:dyDescent="0.2">
      <c r="A20" s="66" t="s">
        <v>76</v>
      </c>
      <c r="B20" s="228">
        <v>7372</v>
      </c>
      <c r="C20" s="228">
        <v>7405</v>
      </c>
      <c r="D20" s="228">
        <v>7189</v>
      </c>
      <c r="E20" s="228">
        <v>6914</v>
      </c>
      <c r="F20" s="228">
        <v>6405</v>
      </c>
      <c r="G20" s="228">
        <v>6354</v>
      </c>
      <c r="H20" s="228">
        <v>6087</v>
      </c>
      <c r="I20" s="228">
        <v>5676</v>
      </c>
      <c r="J20" s="228">
        <f t="shared" si="0"/>
        <v>5835</v>
      </c>
      <c r="K20" s="228">
        <f t="shared" si="0"/>
        <v>4833</v>
      </c>
    </row>
    <row r="21" spans="1:12" x14ac:dyDescent="0.2">
      <c r="A21" s="66" t="s">
        <v>77</v>
      </c>
      <c r="B21" s="228">
        <v>6405</v>
      </c>
      <c r="C21" s="228">
        <v>6713</v>
      </c>
      <c r="D21" s="228">
        <v>6761</v>
      </c>
      <c r="E21" s="228">
        <v>6460</v>
      </c>
      <c r="F21" s="228">
        <v>6054</v>
      </c>
      <c r="G21" s="228">
        <v>5951</v>
      </c>
      <c r="H21" s="228">
        <v>6642</v>
      </c>
      <c r="I21" s="228">
        <v>6293</v>
      </c>
      <c r="J21" s="228">
        <f>+J31</f>
        <v>6698</v>
      </c>
      <c r="K21" s="228">
        <f>+K31</f>
        <v>5868</v>
      </c>
    </row>
    <row r="22" spans="1:12" x14ac:dyDescent="0.2">
      <c r="A22" s="85" t="s">
        <v>545</v>
      </c>
      <c r="B22" s="228">
        <v>22389</v>
      </c>
      <c r="C22" s="228">
        <v>25699</v>
      </c>
      <c r="D22" s="228">
        <v>26920</v>
      </c>
      <c r="E22" s="228">
        <v>27636</v>
      </c>
      <c r="F22" s="228">
        <v>28642</v>
      </c>
      <c r="G22" s="228">
        <v>29774</v>
      </c>
      <c r="H22" s="228">
        <v>32840</v>
      </c>
      <c r="I22" s="228">
        <v>33600</v>
      </c>
      <c r="J22" s="228">
        <f>SUM(J23:J25)</f>
        <v>39969</v>
      </c>
      <c r="K22" s="228">
        <f>SUM(K23:K25)</f>
        <v>35983</v>
      </c>
    </row>
    <row r="23" spans="1:12" x14ac:dyDescent="0.2">
      <c r="A23" s="66" t="s">
        <v>78</v>
      </c>
      <c r="B23" s="228">
        <v>13284</v>
      </c>
      <c r="C23" s="228">
        <v>14675</v>
      </c>
      <c r="D23" s="228">
        <v>14683</v>
      </c>
      <c r="E23" s="228">
        <v>14732</v>
      </c>
      <c r="F23" s="228">
        <v>15639</v>
      </c>
      <c r="G23" s="228">
        <v>15732</v>
      </c>
      <c r="H23" s="228">
        <v>16435</v>
      </c>
      <c r="I23" s="228">
        <v>17872</v>
      </c>
      <c r="J23" s="228">
        <f>+J33+J38</f>
        <v>20175</v>
      </c>
      <c r="K23" s="228">
        <f>+K33+K38</f>
        <v>19188</v>
      </c>
    </row>
    <row r="24" spans="1:12" x14ac:dyDescent="0.2">
      <c r="A24" s="66" t="s">
        <v>79</v>
      </c>
      <c r="B24" s="228">
        <v>8172</v>
      </c>
      <c r="C24" s="228">
        <v>9330</v>
      </c>
      <c r="D24" s="228">
        <v>9776</v>
      </c>
      <c r="E24" s="228">
        <v>9930</v>
      </c>
      <c r="F24" s="228">
        <v>10004</v>
      </c>
      <c r="G24" s="228">
        <v>10872</v>
      </c>
      <c r="H24" s="228">
        <v>12622</v>
      </c>
      <c r="I24" s="228">
        <v>12067</v>
      </c>
      <c r="J24" s="228">
        <f>+J34+J39</f>
        <v>15371</v>
      </c>
      <c r="K24" s="228">
        <f>+K34+K39</f>
        <v>12886</v>
      </c>
    </row>
    <row r="25" spans="1:12" x14ac:dyDescent="0.2">
      <c r="A25" s="66" t="s">
        <v>104</v>
      </c>
      <c r="B25" s="228">
        <v>933</v>
      </c>
      <c r="C25" s="228">
        <v>1694</v>
      </c>
      <c r="D25" s="228">
        <v>2461</v>
      </c>
      <c r="E25" s="228">
        <v>2974</v>
      </c>
      <c r="F25" s="228">
        <v>2999</v>
      </c>
      <c r="G25" s="228">
        <v>3170</v>
      </c>
      <c r="H25" s="228">
        <v>3783</v>
      </c>
      <c r="I25" s="228">
        <v>3661</v>
      </c>
      <c r="J25" s="228">
        <f>J40</f>
        <v>4423</v>
      </c>
      <c r="K25" s="228">
        <f>K40</f>
        <v>3909</v>
      </c>
    </row>
    <row r="26" spans="1:12" ht="6.75" customHeight="1" x14ac:dyDescent="0.2"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2" s="231" customFormat="1" x14ac:dyDescent="0.2">
      <c r="A27" s="86" t="s">
        <v>215</v>
      </c>
      <c r="B27" s="226">
        <v>35966</v>
      </c>
      <c r="C27" s="226">
        <v>36411</v>
      </c>
      <c r="D27" s="226">
        <v>36198</v>
      </c>
      <c r="E27" s="226">
        <v>34850</v>
      </c>
      <c r="F27" s="226">
        <v>33414</v>
      </c>
      <c r="G27" s="226">
        <v>32969</v>
      </c>
      <c r="H27" s="226">
        <v>33864</v>
      </c>
      <c r="I27" s="226">
        <v>32162</v>
      </c>
      <c r="J27" s="226">
        <f>+J28+J32</f>
        <v>36872</v>
      </c>
      <c r="K27" s="226">
        <f>+K28+K32</f>
        <v>31926</v>
      </c>
      <c r="L27" s="232"/>
    </row>
    <row r="28" spans="1:12" x14ac:dyDescent="0.2">
      <c r="A28" s="62" t="s">
        <v>175</v>
      </c>
      <c r="B28" s="228">
        <v>21892</v>
      </c>
      <c r="C28" s="228">
        <v>22091</v>
      </c>
      <c r="D28" s="228">
        <v>21789</v>
      </c>
      <c r="E28" s="228">
        <v>20577</v>
      </c>
      <c r="F28" s="228">
        <v>18991</v>
      </c>
      <c r="G28" s="228">
        <v>18177</v>
      </c>
      <c r="H28" s="228">
        <v>17746</v>
      </c>
      <c r="I28" s="228">
        <v>16703</v>
      </c>
      <c r="J28" s="228">
        <f>SUM(J29:J31)</f>
        <v>17233</v>
      </c>
      <c r="K28" s="228">
        <f>SUM(K29:K31)</f>
        <v>14595</v>
      </c>
      <c r="L28" s="84"/>
    </row>
    <row r="29" spans="1:12" x14ac:dyDescent="0.2">
      <c r="A29" s="66" t="s">
        <v>75</v>
      </c>
      <c r="B29" s="228">
        <v>8115</v>
      </c>
      <c r="C29" s="228">
        <v>7973</v>
      </c>
      <c r="D29" s="228">
        <v>7839</v>
      </c>
      <c r="E29" s="228">
        <v>7203</v>
      </c>
      <c r="F29" s="228">
        <v>6532</v>
      </c>
      <c r="G29" s="228">
        <v>5872</v>
      </c>
      <c r="H29" s="228">
        <v>5017</v>
      </c>
      <c r="I29" s="228">
        <v>4734</v>
      </c>
      <c r="J29" s="228">
        <v>4700</v>
      </c>
      <c r="K29" s="228">
        <v>3894</v>
      </c>
    </row>
    <row r="30" spans="1:12" x14ac:dyDescent="0.2">
      <c r="A30" s="66" t="s">
        <v>76</v>
      </c>
      <c r="B30" s="228">
        <v>7372</v>
      </c>
      <c r="C30" s="228">
        <v>7405</v>
      </c>
      <c r="D30" s="228">
        <v>7189</v>
      </c>
      <c r="E30" s="228">
        <v>6914</v>
      </c>
      <c r="F30" s="228">
        <v>6405</v>
      </c>
      <c r="G30" s="228">
        <v>6354</v>
      </c>
      <c r="H30" s="228">
        <v>6087</v>
      </c>
      <c r="I30" s="228">
        <v>5676</v>
      </c>
      <c r="J30" s="228">
        <v>5835</v>
      </c>
      <c r="K30" s="228">
        <v>4833</v>
      </c>
    </row>
    <row r="31" spans="1:12" x14ac:dyDescent="0.2">
      <c r="A31" s="66" t="s">
        <v>77</v>
      </c>
      <c r="B31" s="228">
        <v>6405</v>
      </c>
      <c r="C31" s="228">
        <v>6713</v>
      </c>
      <c r="D31" s="228">
        <v>6761</v>
      </c>
      <c r="E31" s="228">
        <v>6460</v>
      </c>
      <c r="F31" s="228">
        <v>6054</v>
      </c>
      <c r="G31" s="228">
        <v>5951</v>
      </c>
      <c r="H31" s="228">
        <v>6642</v>
      </c>
      <c r="I31" s="228">
        <v>6293</v>
      </c>
      <c r="J31" s="228">
        <v>6698</v>
      </c>
      <c r="K31" s="228">
        <v>5868</v>
      </c>
    </row>
    <row r="32" spans="1:12" x14ac:dyDescent="0.2">
      <c r="A32" s="85" t="s">
        <v>545</v>
      </c>
      <c r="B32" s="228">
        <v>14074</v>
      </c>
      <c r="C32" s="228">
        <v>14320</v>
      </c>
      <c r="D32" s="228">
        <v>14409</v>
      </c>
      <c r="E32" s="228">
        <v>14273</v>
      </c>
      <c r="F32" s="228">
        <v>14423</v>
      </c>
      <c r="G32" s="228">
        <v>14792</v>
      </c>
      <c r="H32" s="228">
        <v>16118</v>
      </c>
      <c r="I32" s="228">
        <v>15459</v>
      </c>
      <c r="J32" s="228">
        <f>SUM(J33:J34)</f>
        <v>19639</v>
      </c>
      <c r="K32" s="228">
        <f>SUM(K33:K34)</f>
        <v>17331</v>
      </c>
      <c r="L32" s="84"/>
    </row>
    <row r="33" spans="1:12" x14ac:dyDescent="0.2">
      <c r="A33" s="66" t="s">
        <v>78</v>
      </c>
      <c r="B33" s="228">
        <v>8078</v>
      </c>
      <c r="C33" s="228">
        <v>8149</v>
      </c>
      <c r="D33" s="228">
        <v>8386</v>
      </c>
      <c r="E33" s="228">
        <v>8005</v>
      </c>
      <c r="F33" s="228">
        <v>8339</v>
      </c>
      <c r="G33" s="228">
        <v>8468</v>
      </c>
      <c r="H33" s="228">
        <v>8077</v>
      </c>
      <c r="I33" s="228">
        <v>8586</v>
      </c>
      <c r="J33" s="228">
        <v>10070</v>
      </c>
      <c r="K33" s="228">
        <v>9192</v>
      </c>
    </row>
    <row r="34" spans="1:12" x14ac:dyDescent="0.2">
      <c r="A34" s="66" t="s">
        <v>79</v>
      </c>
      <c r="B34" s="228">
        <v>5996</v>
      </c>
      <c r="C34" s="228">
        <v>6171</v>
      </c>
      <c r="D34" s="228">
        <v>6023</v>
      </c>
      <c r="E34" s="228">
        <v>6268</v>
      </c>
      <c r="F34" s="228">
        <v>6084</v>
      </c>
      <c r="G34" s="228">
        <v>6324</v>
      </c>
      <c r="H34" s="228">
        <v>8041</v>
      </c>
      <c r="I34" s="228">
        <v>6873</v>
      </c>
      <c r="J34" s="228">
        <v>9569</v>
      </c>
      <c r="K34" s="228">
        <v>8139</v>
      </c>
    </row>
    <row r="35" spans="1:12" ht="6.75" customHeight="1" x14ac:dyDescent="0.2">
      <c r="A35" s="62"/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2" s="231" customFormat="1" x14ac:dyDescent="0.2">
      <c r="A36" s="64" t="s">
        <v>179</v>
      </c>
      <c r="B36" s="226">
        <v>8315</v>
      </c>
      <c r="C36" s="226">
        <v>11379</v>
      </c>
      <c r="D36" s="226">
        <v>12511</v>
      </c>
      <c r="E36" s="226">
        <v>13363</v>
      </c>
      <c r="F36" s="226">
        <v>14219</v>
      </c>
      <c r="G36" s="226">
        <v>14982</v>
      </c>
      <c r="H36" s="226">
        <v>16722</v>
      </c>
      <c r="I36" s="226">
        <v>18141</v>
      </c>
      <c r="J36" s="226">
        <f>J37</f>
        <v>20330</v>
      </c>
      <c r="K36" s="226">
        <f>K37</f>
        <v>18652</v>
      </c>
      <c r="L36" s="232"/>
    </row>
    <row r="37" spans="1:12" x14ac:dyDescent="0.2">
      <c r="A37" s="85" t="s">
        <v>545</v>
      </c>
      <c r="B37" s="228">
        <v>8315</v>
      </c>
      <c r="C37" s="228">
        <v>11379</v>
      </c>
      <c r="D37" s="228">
        <v>12511</v>
      </c>
      <c r="E37" s="228">
        <v>13363</v>
      </c>
      <c r="F37" s="228">
        <v>14219</v>
      </c>
      <c r="G37" s="228">
        <v>14982</v>
      </c>
      <c r="H37" s="228">
        <v>16722</v>
      </c>
      <c r="I37" s="228">
        <v>18141</v>
      </c>
      <c r="J37" s="228">
        <f>SUM(J38:J40)</f>
        <v>20330</v>
      </c>
      <c r="K37" s="228">
        <f>SUM(K38:K40)</f>
        <v>18652</v>
      </c>
    </row>
    <row r="38" spans="1:12" x14ac:dyDescent="0.2">
      <c r="A38" s="66" t="s">
        <v>78</v>
      </c>
      <c r="B38" s="228">
        <v>5206</v>
      </c>
      <c r="C38" s="228">
        <v>6526</v>
      </c>
      <c r="D38" s="228">
        <v>6297</v>
      </c>
      <c r="E38" s="228">
        <v>6727</v>
      </c>
      <c r="F38" s="228">
        <v>7300</v>
      </c>
      <c r="G38" s="228">
        <v>7264</v>
      </c>
      <c r="H38" s="228">
        <v>8358</v>
      </c>
      <c r="I38" s="228">
        <v>9286</v>
      </c>
      <c r="J38" s="228">
        <v>10105</v>
      </c>
      <c r="K38" s="228">
        <v>9996</v>
      </c>
    </row>
    <row r="39" spans="1:12" x14ac:dyDescent="0.2">
      <c r="A39" s="66" t="s">
        <v>79</v>
      </c>
      <c r="B39" s="228">
        <v>2176</v>
      </c>
      <c r="C39" s="228">
        <v>3159</v>
      </c>
      <c r="D39" s="228">
        <v>3753</v>
      </c>
      <c r="E39" s="228">
        <v>3662</v>
      </c>
      <c r="F39" s="228">
        <v>3920</v>
      </c>
      <c r="G39" s="228">
        <v>4548</v>
      </c>
      <c r="H39" s="228">
        <v>4581</v>
      </c>
      <c r="I39" s="228">
        <v>5194</v>
      </c>
      <c r="J39" s="228">
        <v>5802</v>
      </c>
      <c r="K39" s="228">
        <v>4747</v>
      </c>
    </row>
    <row r="40" spans="1:12" ht="13.5" thickBot="1" x14ac:dyDescent="0.25">
      <c r="A40" s="70" t="s">
        <v>104</v>
      </c>
      <c r="B40" s="233">
        <v>933</v>
      </c>
      <c r="C40" s="233">
        <v>1694</v>
      </c>
      <c r="D40" s="233">
        <v>2461</v>
      </c>
      <c r="E40" s="233">
        <v>2974</v>
      </c>
      <c r="F40" s="233">
        <v>2999</v>
      </c>
      <c r="G40" s="233">
        <v>3170</v>
      </c>
      <c r="H40" s="233">
        <v>3783</v>
      </c>
      <c r="I40" s="233">
        <v>3661</v>
      </c>
      <c r="J40" s="233">
        <v>4423</v>
      </c>
      <c r="K40" s="233">
        <v>3909</v>
      </c>
    </row>
    <row r="41" spans="1:12" ht="15" customHeight="1" x14ac:dyDescent="0.2">
      <c r="A41" s="19" t="s">
        <v>929</v>
      </c>
      <c r="L41" s="84"/>
    </row>
    <row r="42" spans="1:12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</sheetData>
  <mergeCells count="6">
    <mergeCell ref="A6:K6"/>
    <mergeCell ref="A1:K1"/>
    <mergeCell ref="A2:K2"/>
    <mergeCell ref="A3:K3"/>
    <mergeCell ref="A4:K4"/>
    <mergeCell ref="A5:K5"/>
  </mergeCells>
  <hyperlinks>
    <hyperlink ref="L2" location="Contenido!A1" display="Contenido" xr:uid="{00000000-0004-0000-09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Hoja100">
    <tabColor theme="5" tint="0.59999389629810485"/>
    <pageSetUpPr fitToPage="1"/>
  </sheetPr>
  <dimension ref="A1:AO44"/>
  <sheetViews>
    <sheetView showGridLines="0" zoomScaleNormal="100" zoomScaleSheetLayoutView="100" workbookViewId="0">
      <selection activeCell="AE20" sqref="AE20"/>
    </sheetView>
  </sheetViews>
  <sheetFormatPr baseColWidth="10" defaultColWidth="11" defaultRowHeight="12.75" x14ac:dyDescent="0.2"/>
  <cols>
    <col min="1" max="1" width="9.5" style="118" customWidth="1"/>
    <col min="2" max="4" width="5.625" style="251" customWidth="1"/>
    <col min="5" max="5" width="1.25" style="251" customWidth="1"/>
    <col min="6" max="6" width="4.625" style="251" bestFit="1" customWidth="1"/>
    <col min="7" max="8" width="4.5" style="251" customWidth="1"/>
    <col min="9" max="9" width="1.25" style="251" customWidth="1"/>
    <col min="10" max="10" width="4.75" style="251" customWidth="1"/>
    <col min="11" max="12" width="4.125" style="251" customWidth="1"/>
    <col min="13" max="13" width="1.25" style="251" customWidth="1"/>
    <col min="14" max="16" width="4.125" style="251" customWidth="1"/>
    <col min="17" max="17" width="1.25" style="251" customWidth="1"/>
    <col min="18" max="20" width="4.125" style="251" customWidth="1"/>
    <col min="21" max="21" width="1.25" style="251" customWidth="1"/>
    <col min="22" max="24" width="4.125" style="251" customWidth="1"/>
    <col min="25" max="25" width="1.25" style="251" customWidth="1"/>
    <col min="26" max="28" width="4.75" style="251" customWidth="1"/>
    <col min="29" max="29" width="1.25" style="251" customWidth="1"/>
    <col min="30" max="32" width="4.75" style="251" customWidth="1"/>
    <col min="33" max="33" width="1.25" style="251" customWidth="1"/>
    <col min="34" max="36" width="4.75" style="251" customWidth="1"/>
    <col min="37" max="37" width="1.25" style="251" customWidth="1"/>
    <col min="38" max="40" width="4.75" style="251" customWidth="1"/>
    <col min="41" max="16384" width="11" style="102"/>
  </cols>
  <sheetData>
    <row r="1" spans="1:41" ht="15" customHeight="1" x14ac:dyDescent="0.25">
      <c r="A1" s="600" t="s">
        <v>819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</row>
    <row r="2" spans="1:41" ht="15" customHeight="1" x14ac:dyDescent="0.25">
      <c r="A2" s="601" t="s">
        <v>336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601"/>
      <c r="AN2" s="601"/>
      <c r="AO2" s="506" t="s">
        <v>573</v>
      </c>
    </row>
    <row r="3" spans="1:41" ht="15" x14ac:dyDescent="0.25">
      <c r="A3" s="601" t="s">
        <v>374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256"/>
    </row>
    <row r="4" spans="1:41" s="169" customFormat="1" ht="15" x14ac:dyDescent="0.25">
      <c r="A4" s="624" t="s">
        <v>199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24"/>
      <c r="Z4" s="624"/>
      <c r="AA4" s="624"/>
      <c r="AB4" s="624"/>
      <c r="AC4" s="624"/>
      <c r="AD4" s="624"/>
      <c r="AE4" s="624"/>
      <c r="AF4" s="624"/>
      <c r="AG4" s="624"/>
      <c r="AH4" s="624"/>
      <c r="AI4" s="624"/>
      <c r="AJ4" s="624"/>
      <c r="AK4" s="624"/>
      <c r="AL4" s="624"/>
      <c r="AM4" s="624"/>
      <c r="AN4" s="624"/>
      <c r="AO4" s="256"/>
    </row>
    <row r="5" spans="1:41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256"/>
    </row>
    <row r="6" spans="1:41" s="247" customFormat="1" ht="27.75" customHeight="1" x14ac:dyDescent="0.15">
      <c r="A6" s="603" t="s">
        <v>248</v>
      </c>
      <c r="B6" s="599" t="s">
        <v>0</v>
      </c>
      <c r="C6" s="599"/>
      <c r="D6" s="599"/>
      <c r="E6" s="394"/>
      <c r="F6" s="622" t="s">
        <v>977</v>
      </c>
      <c r="G6" s="622"/>
      <c r="H6" s="622"/>
      <c r="I6" s="394"/>
      <c r="J6" s="599" t="s">
        <v>238</v>
      </c>
      <c r="K6" s="599"/>
      <c r="L6" s="599"/>
      <c r="M6" s="394"/>
      <c r="N6" s="599" t="s">
        <v>239</v>
      </c>
      <c r="O6" s="599"/>
      <c r="P6" s="599"/>
      <c r="Q6" s="460"/>
      <c r="R6" s="599" t="s">
        <v>240</v>
      </c>
      <c r="S6" s="599"/>
      <c r="T6" s="599"/>
      <c r="U6" s="460"/>
      <c r="V6" s="622" t="s">
        <v>978</v>
      </c>
      <c r="W6" s="599"/>
      <c r="X6" s="599"/>
      <c r="Y6" s="623"/>
      <c r="Z6" s="599" t="s">
        <v>337</v>
      </c>
      <c r="AA6" s="599"/>
      <c r="AB6" s="599"/>
      <c r="AC6" s="623"/>
      <c r="AD6" s="599" t="s">
        <v>338</v>
      </c>
      <c r="AE6" s="599"/>
      <c r="AF6" s="599"/>
      <c r="AG6" s="623"/>
      <c r="AH6" s="599" t="s">
        <v>339</v>
      </c>
      <c r="AI6" s="599"/>
      <c r="AJ6" s="599"/>
      <c r="AK6" s="623"/>
      <c r="AL6" s="599" t="s">
        <v>340</v>
      </c>
      <c r="AM6" s="599"/>
      <c r="AN6" s="599"/>
    </row>
    <row r="7" spans="1:41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460"/>
      <c r="R7" s="395" t="s">
        <v>0</v>
      </c>
      <c r="S7" s="395" t="s">
        <v>15</v>
      </c>
      <c r="T7" s="395" t="s">
        <v>16</v>
      </c>
      <c r="U7" s="460"/>
      <c r="V7" s="395" t="s">
        <v>0</v>
      </c>
      <c r="W7" s="395" t="s">
        <v>15</v>
      </c>
      <c r="X7" s="395" t="s">
        <v>16</v>
      </c>
      <c r="Y7" s="623"/>
      <c r="Z7" s="395" t="s">
        <v>0</v>
      </c>
      <c r="AA7" s="395" t="s">
        <v>15</v>
      </c>
      <c r="AB7" s="395" t="s">
        <v>16</v>
      </c>
      <c r="AC7" s="623"/>
      <c r="AD7" s="395" t="s">
        <v>0</v>
      </c>
      <c r="AE7" s="395" t="s">
        <v>15</v>
      </c>
      <c r="AF7" s="395" t="s">
        <v>16</v>
      </c>
      <c r="AG7" s="623"/>
      <c r="AH7" s="395" t="s">
        <v>0</v>
      </c>
      <c r="AI7" s="395" t="s">
        <v>15</v>
      </c>
      <c r="AJ7" s="395" t="s">
        <v>16</v>
      </c>
      <c r="AK7" s="623"/>
      <c r="AL7" s="395" t="s">
        <v>0</v>
      </c>
      <c r="AM7" s="395" t="s">
        <v>15</v>
      </c>
      <c r="AN7" s="395" t="s">
        <v>16</v>
      </c>
    </row>
    <row r="8" spans="1:41" s="119" customFormat="1" ht="5.25" customHeigh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</row>
    <row r="9" spans="1:41" s="269" customFormat="1" x14ac:dyDescent="0.2">
      <c r="A9" s="122" t="s">
        <v>0</v>
      </c>
      <c r="B9" s="268">
        <f>SUM(B10:B40)</f>
        <v>15307</v>
      </c>
      <c r="C9" s="268">
        <f>SUM(C10:C40)</f>
        <v>9668</v>
      </c>
      <c r="D9" s="268">
        <f>SUM(D10:D40)</f>
        <v>5639</v>
      </c>
      <c r="E9" s="268"/>
      <c r="F9" s="268">
        <f>SUM(F10:F40)</f>
        <v>1788</v>
      </c>
      <c r="G9" s="268">
        <f>SUM(G10:G40)</f>
        <v>1061</v>
      </c>
      <c r="H9" s="268">
        <f>SUM(H10:H40)</f>
        <v>727</v>
      </c>
      <c r="I9" s="268"/>
      <c r="J9" s="268">
        <f>SUM(J10:J40)</f>
        <v>1027</v>
      </c>
      <c r="K9" s="268">
        <f>SUM(K10:K40)</f>
        <v>667</v>
      </c>
      <c r="L9" s="268">
        <f>SUM(L10:L40)</f>
        <v>360</v>
      </c>
      <c r="M9" s="268"/>
      <c r="N9" s="268">
        <f>SUM(N10:N40)</f>
        <v>231</v>
      </c>
      <c r="O9" s="268">
        <f>SUM(O10:O40)</f>
        <v>152</v>
      </c>
      <c r="P9" s="268">
        <f>SUM(P10:P40)</f>
        <v>79</v>
      </c>
      <c r="Q9" s="268"/>
      <c r="R9" s="268">
        <f>SUM(R10:R40)</f>
        <v>452</v>
      </c>
      <c r="S9" s="268">
        <f>SUM(S10:S40)</f>
        <v>306</v>
      </c>
      <c r="T9" s="268">
        <f>SUM(T10:T40)</f>
        <v>146</v>
      </c>
      <c r="U9" s="268"/>
      <c r="V9" s="268">
        <f>SUM(V10:V40)</f>
        <v>88</v>
      </c>
      <c r="W9" s="268">
        <f>SUM(W10:W40)</f>
        <v>61</v>
      </c>
      <c r="X9" s="268">
        <f>SUM(X10:X40)</f>
        <v>27</v>
      </c>
      <c r="Y9" s="268"/>
      <c r="Z9" s="268">
        <f>SUM(Z10:Z40)</f>
        <v>1270</v>
      </c>
      <c r="AA9" s="268">
        <f>SUM(AA10:AA40)</f>
        <v>835</v>
      </c>
      <c r="AB9" s="268">
        <f>SUM(AB10:AB40)</f>
        <v>435</v>
      </c>
      <c r="AC9" s="268"/>
      <c r="AD9" s="268">
        <f>SUM(AD10:AD40)</f>
        <v>1205</v>
      </c>
      <c r="AE9" s="268">
        <f>SUM(AE10:AE40)</f>
        <v>748</v>
      </c>
      <c r="AF9" s="268">
        <f>SUM(AF10:AF40)</f>
        <v>457</v>
      </c>
      <c r="AG9" s="268"/>
      <c r="AH9" s="268">
        <f>SUM(AH10:AH40)</f>
        <v>5051</v>
      </c>
      <c r="AI9" s="268">
        <f>SUM(AI10:AI40)</f>
        <v>3276</v>
      </c>
      <c r="AJ9" s="268">
        <f>SUM(AJ10:AJ40)</f>
        <v>1775</v>
      </c>
      <c r="AK9" s="268"/>
      <c r="AL9" s="268">
        <f>SUM(AL10:AL40)</f>
        <v>4195</v>
      </c>
      <c r="AM9" s="268">
        <f>SUM(AM10:AM40)</f>
        <v>2562</v>
      </c>
      <c r="AN9" s="268">
        <f>SUM(AN10:AN40)</f>
        <v>1633</v>
      </c>
    </row>
    <row r="10" spans="1:41" x14ac:dyDescent="0.2">
      <c r="A10" s="120">
        <v>0</v>
      </c>
      <c r="B10" s="250">
        <f>+F10+J10+N10+R10+V10+Z10+AD10+AH10+AL10</f>
        <v>612</v>
      </c>
      <c r="C10" s="250">
        <f>+G10+K10+O10+S10+W10+AA10+AE10+AI10+AM10</f>
        <v>341</v>
      </c>
      <c r="D10" s="250">
        <f t="shared" ref="D10" si="0">+B10-C10</f>
        <v>271</v>
      </c>
      <c r="E10" s="250"/>
      <c r="F10" s="250">
        <v>612</v>
      </c>
      <c r="G10" s="250">
        <v>341</v>
      </c>
      <c r="H10" s="250">
        <v>271</v>
      </c>
      <c r="I10" s="250"/>
      <c r="J10" s="250">
        <v>0</v>
      </c>
      <c r="K10" s="250">
        <v>0</v>
      </c>
      <c r="L10" s="250">
        <v>0</v>
      </c>
      <c r="M10" s="250"/>
      <c r="N10" s="250">
        <v>0</v>
      </c>
      <c r="O10" s="250">
        <v>0</v>
      </c>
      <c r="P10" s="250">
        <v>0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  <c r="Y10" s="250"/>
      <c r="Z10" s="250">
        <v>0</v>
      </c>
      <c r="AA10" s="250">
        <v>0</v>
      </c>
      <c r="AB10" s="250">
        <v>0</v>
      </c>
      <c r="AC10" s="250"/>
      <c r="AD10" s="250">
        <v>0</v>
      </c>
      <c r="AE10" s="250">
        <v>0</v>
      </c>
      <c r="AF10" s="250">
        <v>0</v>
      </c>
      <c r="AG10" s="250"/>
      <c r="AH10" s="250">
        <v>0</v>
      </c>
      <c r="AI10" s="250">
        <v>0</v>
      </c>
      <c r="AJ10" s="250">
        <v>0</v>
      </c>
      <c r="AK10" s="250"/>
      <c r="AL10" s="250">
        <v>0</v>
      </c>
      <c r="AM10" s="250">
        <v>0</v>
      </c>
      <c r="AN10" s="250">
        <v>0</v>
      </c>
    </row>
    <row r="11" spans="1:41" x14ac:dyDescent="0.2">
      <c r="A11" s="120">
        <v>1</v>
      </c>
      <c r="B11" s="250">
        <f t="shared" ref="B11:B27" si="1">+F11+J11+N11+R11+V11+Z11+AD11+AH11+AL11</f>
        <v>835</v>
      </c>
      <c r="C11" s="250">
        <f t="shared" ref="C11:C27" si="2">+G11+K11+O11+S11+W11+AA11+AE11+AI11+AM11</f>
        <v>505</v>
      </c>
      <c r="D11" s="250">
        <f t="shared" ref="D11:D28" si="3">+B11-C11</f>
        <v>330</v>
      </c>
      <c r="E11" s="260"/>
      <c r="F11" s="260">
        <v>781</v>
      </c>
      <c r="G11" s="260">
        <v>468</v>
      </c>
      <c r="H11" s="260">
        <v>313</v>
      </c>
      <c r="I11" s="250"/>
      <c r="J11" s="250">
        <v>52</v>
      </c>
      <c r="K11" s="250">
        <v>36</v>
      </c>
      <c r="L11" s="250">
        <v>16</v>
      </c>
      <c r="M11" s="250"/>
      <c r="N11" s="250">
        <v>1</v>
      </c>
      <c r="O11" s="250">
        <v>1</v>
      </c>
      <c r="P11" s="250">
        <v>0</v>
      </c>
      <c r="Q11" s="250"/>
      <c r="R11" s="250">
        <v>1</v>
      </c>
      <c r="S11" s="250">
        <v>0</v>
      </c>
      <c r="T11" s="250">
        <v>1</v>
      </c>
      <c r="U11" s="250"/>
      <c r="V11" s="250">
        <v>0</v>
      </c>
      <c r="W11" s="250">
        <v>0</v>
      </c>
      <c r="X11" s="250">
        <v>0</v>
      </c>
      <c r="Y11" s="250"/>
      <c r="Z11" s="250">
        <v>0</v>
      </c>
      <c r="AA11" s="250">
        <v>0</v>
      </c>
      <c r="AB11" s="250">
        <v>0</v>
      </c>
      <c r="AC11" s="250"/>
      <c r="AD11" s="250">
        <v>0</v>
      </c>
      <c r="AE11" s="250">
        <v>0</v>
      </c>
      <c r="AF11" s="250">
        <v>0</v>
      </c>
      <c r="AG11" s="250"/>
      <c r="AH11" s="250">
        <v>0</v>
      </c>
      <c r="AI11" s="250">
        <v>0</v>
      </c>
      <c r="AJ11" s="250">
        <v>0</v>
      </c>
      <c r="AK11" s="250"/>
      <c r="AL11" s="250">
        <v>0</v>
      </c>
      <c r="AM11" s="250">
        <v>0</v>
      </c>
      <c r="AN11" s="250">
        <v>0</v>
      </c>
    </row>
    <row r="12" spans="1:41" x14ac:dyDescent="0.2">
      <c r="A12" s="120">
        <v>2</v>
      </c>
      <c r="B12" s="250">
        <f t="shared" si="1"/>
        <v>1295</v>
      </c>
      <c r="C12" s="250">
        <f t="shared" si="2"/>
        <v>833</v>
      </c>
      <c r="D12" s="250">
        <f t="shared" si="3"/>
        <v>462</v>
      </c>
      <c r="E12" s="260"/>
      <c r="F12" s="250">
        <v>328</v>
      </c>
      <c r="G12" s="250">
        <v>204</v>
      </c>
      <c r="H12" s="250">
        <v>124</v>
      </c>
      <c r="I12" s="250"/>
      <c r="J12" s="250">
        <v>958</v>
      </c>
      <c r="K12" s="250">
        <v>624</v>
      </c>
      <c r="L12" s="250">
        <v>334</v>
      </c>
      <c r="M12" s="250"/>
      <c r="N12" s="250">
        <v>7</v>
      </c>
      <c r="O12" s="250">
        <v>5</v>
      </c>
      <c r="P12" s="250">
        <v>2</v>
      </c>
      <c r="Q12" s="250"/>
      <c r="R12" s="250">
        <v>2</v>
      </c>
      <c r="S12" s="250">
        <v>0</v>
      </c>
      <c r="T12" s="250">
        <v>2</v>
      </c>
      <c r="U12" s="250"/>
      <c r="V12" s="250">
        <v>0</v>
      </c>
      <c r="W12" s="250">
        <v>0</v>
      </c>
      <c r="X12" s="250">
        <v>0</v>
      </c>
      <c r="Y12" s="250"/>
      <c r="Z12" s="250">
        <v>0</v>
      </c>
      <c r="AA12" s="250">
        <v>0</v>
      </c>
      <c r="AB12" s="250">
        <v>0</v>
      </c>
      <c r="AC12" s="250"/>
      <c r="AD12" s="250">
        <v>0</v>
      </c>
      <c r="AE12" s="250">
        <v>0</v>
      </c>
      <c r="AF12" s="250">
        <v>0</v>
      </c>
      <c r="AG12" s="250"/>
      <c r="AH12" s="250">
        <v>0</v>
      </c>
      <c r="AI12" s="250">
        <v>0</v>
      </c>
      <c r="AJ12" s="250">
        <v>0</v>
      </c>
      <c r="AK12" s="250"/>
      <c r="AL12" s="250">
        <v>0</v>
      </c>
      <c r="AM12" s="250">
        <v>0</v>
      </c>
      <c r="AN12" s="250">
        <v>0</v>
      </c>
    </row>
    <row r="13" spans="1:41" x14ac:dyDescent="0.2">
      <c r="A13" s="120">
        <v>3</v>
      </c>
      <c r="B13" s="250">
        <f t="shared" si="1"/>
        <v>307</v>
      </c>
      <c r="C13" s="250">
        <f t="shared" si="2"/>
        <v>203</v>
      </c>
      <c r="D13" s="250">
        <f t="shared" si="3"/>
        <v>104</v>
      </c>
      <c r="E13" s="250"/>
      <c r="F13" s="250">
        <v>64</v>
      </c>
      <c r="G13" s="250">
        <v>46</v>
      </c>
      <c r="H13" s="250">
        <v>18</v>
      </c>
      <c r="I13" s="250"/>
      <c r="J13" s="250">
        <v>11</v>
      </c>
      <c r="K13" s="250">
        <v>7</v>
      </c>
      <c r="L13" s="250">
        <v>4</v>
      </c>
      <c r="M13" s="250"/>
      <c r="N13" s="250">
        <v>217</v>
      </c>
      <c r="O13" s="250">
        <v>143</v>
      </c>
      <c r="P13" s="250">
        <v>74</v>
      </c>
      <c r="Q13" s="250"/>
      <c r="R13" s="250">
        <v>15</v>
      </c>
      <c r="S13" s="250">
        <v>7</v>
      </c>
      <c r="T13" s="250">
        <v>8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  <c r="AC13" s="250"/>
      <c r="AD13" s="250">
        <v>0</v>
      </c>
      <c r="AE13" s="250">
        <v>0</v>
      </c>
      <c r="AF13" s="250">
        <v>0</v>
      </c>
      <c r="AG13" s="250"/>
      <c r="AH13" s="250">
        <v>0</v>
      </c>
      <c r="AI13" s="250">
        <v>0</v>
      </c>
      <c r="AJ13" s="250">
        <v>0</v>
      </c>
      <c r="AK13" s="250"/>
      <c r="AL13" s="250">
        <v>0</v>
      </c>
      <c r="AM13" s="250">
        <v>0</v>
      </c>
      <c r="AN13" s="250">
        <v>0</v>
      </c>
    </row>
    <row r="14" spans="1:41" x14ac:dyDescent="0.2">
      <c r="A14" s="120">
        <v>4</v>
      </c>
      <c r="B14" s="250">
        <f t="shared" si="1"/>
        <v>431</v>
      </c>
      <c r="C14" s="250">
        <f t="shared" si="2"/>
        <v>296</v>
      </c>
      <c r="D14" s="250">
        <f t="shared" si="3"/>
        <v>135</v>
      </c>
      <c r="E14" s="260"/>
      <c r="F14" s="260">
        <v>1</v>
      </c>
      <c r="G14" s="260">
        <v>1</v>
      </c>
      <c r="H14" s="260">
        <v>0</v>
      </c>
      <c r="I14" s="250"/>
      <c r="J14" s="250">
        <v>2</v>
      </c>
      <c r="K14" s="250">
        <v>0</v>
      </c>
      <c r="L14" s="250">
        <v>2</v>
      </c>
      <c r="M14" s="250"/>
      <c r="N14" s="250">
        <v>6</v>
      </c>
      <c r="O14" s="250">
        <v>3</v>
      </c>
      <c r="P14" s="250">
        <v>3</v>
      </c>
      <c r="Q14" s="250"/>
      <c r="R14" s="250">
        <v>418</v>
      </c>
      <c r="S14" s="250">
        <v>289</v>
      </c>
      <c r="T14" s="250">
        <v>129</v>
      </c>
      <c r="U14" s="250"/>
      <c r="V14" s="250">
        <v>4</v>
      </c>
      <c r="W14" s="250">
        <v>3</v>
      </c>
      <c r="X14" s="250">
        <v>1</v>
      </c>
      <c r="Y14" s="250"/>
      <c r="Z14" s="250">
        <v>0</v>
      </c>
      <c r="AA14" s="250">
        <v>0</v>
      </c>
      <c r="AB14" s="250">
        <v>0</v>
      </c>
      <c r="AC14" s="250"/>
      <c r="AD14" s="250">
        <v>0</v>
      </c>
      <c r="AE14" s="250">
        <v>0</v>
      </c>
      <c r="AF14" s="250">
        <v>0</v>
      </c>
      <c r="AG14" s="250"/>
      <c r="AH14" s="250">
        <v>0</v>
      </c>
      <c r="AI14" s="250">
        <v>0</v>
      </c>
      <c r="AJ14" s="250">
        <v>0</v>
      </c>
      <c r="AK14" s="250"/>
      <c r="AL14" s="250">
        <v>0</v>
      </c>
      <c r="AM14" s="250">
        <v>0</v>
      </c>
      <c r="AN14" s="250">
        <v>0</v>
      </c>
    </row>
    <row r="15" spans="1:41" x14ac:dyDescent="0.2">
      <c r="A15" s="120">
        <v>5</v>
      </c>
      <c r="B15" s="250">
        <f t="shared" si="1"/>
        <v>106</v>
      </c>
      <c r="C15" s="250">
        <f t="shared" si="2"/>
        <v>69</v>
      </c>
      <c r="D15" s="250">
        <f t="shared" si="3"/>
        <v>37</v>
      </c>
      <c r="E15" s="260"/>
      <c r="F15" s="260">
        <v>1</v>
      </c>
      <c r="G15" s="260">
        <v>0</v>
      </c>
      <c r="H15" s="260">
        <v>1</v>
      </c>
      <c r="I15" s="250"/>
      <c r="J15" s="250">
        <v>2</v>
      </c>
      <c r="K15" s="250">
        <v>0</v>
      </c>
      <c r="L15" s="250">
        <v>2</v>
      </c>
      <c r="M15" s="250"/>
      <c r="N15" s="250">
        <v>0</v>
      </c>
      <c r="O15" s="250">
        <v>0</v>
      </c>
      <c r="P15" s="250">
        <v>0</v>
      </c>
      <c r="Q15" s="250"/>
      <c r="R15" s="250">
        <v>16</v>
      </c>
      <c r="S15" s="250">
        <v>10</v>
      </c>
      <c r="T15" s="250">
        <v>6</v>
      </c>
      <c r="U15" s="250"/>
      <c r="V15" s="250">
        <v>83</v>
      </c>
      <c r="W15" s="250">
        <v>58</v>
      </c>
      <c r="X15" s="250">
        <v>25</v>
      </c>
      <c r="Y15" s="250"/>
      <c r="Z15" s="250">
        <v>4</v>
      </c>
      <c r="AA15" s="250">
        <v>1</v>
      </c>
      <c r="AB15" s="250">
        <v>3</v>
      </c>
      <c r="AC15" s="250"/>
      <c r="AD15" s="250">
        <v>0</v>
      </c>
      <c r="AE15" s="250">
        <v>0</v>
      </c>
      <c r="AF15" s="250">
        <v>0</v>
      </c>
      <c r="AG15" s="250"/>
      <c r="AH15" s="250">
        <v>0</v>
      </c>
      <c r="AI15" s="250">
        <v>0</v>
      </c>
      <c r="AJ15" s="250">
        <v>0</v>
      </c>
      <c r="AK15" s="250"/>
      <c r="AL15" s="250">
        <v>0</v>
      </c>
      <c r="AM15" s="250">
        <v>0</v>
      </c>
      <c r="AN15" s="250">
        <v>0</v>
      </c>
    </row>
    <row r="16" spans="1:41" x14ac:dyDescent="0.2">
      <c r="A16" s="120">
        <v>6</v>
      </c>
      <c r="B16" s="250">
        <f t="shared" si="1"/>
        <v>311</v>
      </c>
      <c r="C16" s="250">
        <f t="shared" si="2"/>
        <v>223</v>
      </c>
      <c r="D16" s="250">
        <f t="shared" si="3"/>
        <v>88</v>
      </c>
      <c r="E16" s="250"/>
      <c r="F16" s="250">
        <v>0</v>
      </c>
      <c r="G16" s="250">
        <v>0</v>
      </c>
      <c r="H16" s="250">
        <v>0</v>
      </c>
      <c r="I16" s="250"/>
      <c r="J16" s="250">
        <v>2</v>
      </c>
      <c r="K16" s="250">
        <v>0</v>
      </c>
      <c r="L16" s="250">
        <v>2</v>
      </c>
      <c r="M16" s="250"/>
      <c r="N16" s="250">
        <v>0</v>
      </c>
      <c r="O16" s="250">
        <v>0</v>
      </c>
      <c r="P16" s="250">
        <v>0</v>
      </c>
      <c r="Q16" s="250"/>
      <c r="R16" s="250">
        <v>0</v>
      </c>
      <c r="S16" s="250">
        <v>0</v>
      </c>
      <c r="T16" s="250">
        <v>0</v>
      </c>
      <c r="U16" s="250"/>
      <c r="V16" s="250">
        <v>1</v>
      </c>
      <c r="W16" s="250">
        <v>0</v>
      </c>
      <c r="X16" s="250">
        <v>1</v>
      </c>
      <c r="Y16" s="250"/>
      <c r="Z16" s="250">
        <v>305</v>
      </c>
      <c r="AA16" s="250">
        <v>220</v>
      </c>
      <c r="AB16" s="250">
        <v>85</v>
      </c>
      <c r="AC16" s="250"/>
      <c r="AD16" s="250">
        <v>3</v>
      </c>
      <c r="AE16" s="250">
        <v>3</v>
      </c>
      <c r="AF16" s="250">
        <v>0</v>
      </c>
      <c r="AG16" s="250"/>
      <c r="AH16" s="250">
        <v>0</v>
      </c>
      <c r="AI16" s="250">
        <v>0</v>
      </c>
      <c r="AJ16" s="250">
        <v>0</v>
      </c>
      <c r="AK16" s="250"/>
      <c r="AL16" s="250">
        <v>0</v>
      </c>
      <c r="AM16" s="250">
        <v>0</v>
      </c>
      <c r="AN16" s="250">
        <v>0</v>
      </c>
    </row>
    <row r="17" spans="1:40" x14ac:dyDescent="0.2">
      <c r="A17" s="120">
        <v>7</v>
      </c>
      <c r="B17" s="250">
        <f t="shared" si="1"/>
        <v>244</v>
      </c>
      <c r="C17" s="250">
        <f t="shared" si="2"/>
        <v>170</v>
      </c>
      <c r="D17" s="250">
        <f t="shared" si="3"/>
        <v>74</v>
      </c>
      <c r="E17" s="250"/>
      <c r="F17" s="250">
        <v>0</v>
      </c>
      <c r="G17" s="250">
        <v>0</v>
      </c>
      <c r="H17" s="250">
        <v>0</v>
      </c>
      <c r="I17" s="250"/>
      <c r="J17" s="250">
        <v>0</v>
      </c>
      <c r="K17" s="250">
        <v>0</v>
      </c>
      <c r="L17" s="250">
        <v>0</v>
      </c>
      <c r="M17" s="250"/>
      <c r="N17" s="250">
        <v>0</v>
      </c>
      <c r="O17" s="250">
        <v>0</v>
      </c>
      <c r="P17" s="250">
        <v>0</v>
      </c>
      <c r="Q17" s="250"/>
      <c r="R17" s="250">
        <v>0</v>
      </c>
      <c r="S17" s="250">
        <v>0</v>
      </c>
      <c r="T17" s="250">
        <v>0</v>
      </c>
      <c r="U17" s="250"/>
      <c r="V17" s="250">
        <v>0</v>
      </c>
      <c r="W17" s="250">
        <v>0</v>
      </c>
      <c r="X17" s="250">
        <v>0</v>
      </c>
      <c r="Y17" s="250"/>
      <c r="Z17" s="250">
        <v>242</v>
      </c>
      <c r="AA17" s="250">
        <v>168</v>
      </c>
      <c r="AB17" s="250">
        <v>74</v>
      </c>
      <c r="AC17" s="250"/>
      <c r="AD17" s="250">
        <v>2</v>
      </c>
      <c r="AE17" s="250">
        <v>2</v>
      </c>
      <c r="AF17" s="250">
        <v>0</v>
      </c>
      <c r="AG17" s="250"/>
      <c r="AH17" s="250">
        <v>0</v>
      </c>
      <c r="AI17" s="250">
        <v>0</v>
      </c>
      <c r="AJ17" s="250">
        <v>0</v>
      </c>
      <c r="AK17" s="250"/>
      <c r="AL17" s="250">
        <v>0</v>
      </c>
      <c r="AM17" s="250">
        <v>0</v>
      </c>
      <c r="AN17" s="250">
        <v>0</v>
      </c>
    </row>
    <row r="18" spans="1:40" x14ac:dyDescent="0.2">
      <c r="A18" s="120">
        <v>8</v>
      </c>
      <c r="B18" s="250">
        <f t="shared" si="1"/>
        <v>307</v>
      </c>
      <c r="C18" s="250">
        <f t="shared" si="2"/>
        <v>202</v>
      </c>
      <c r="D18" s="250">
        <f t="shared" si="3"/>
        <v>105</v>
      </c>
      <c r="E18" s="250"/>
      <c r="F18" s="250">
        <v>1</v>
      </c>
      <c r="G18" s="250">
        <v>1</v>
      </c>
      <c r="H18" s="250">
        <v>0</v>
      </c>
      <c r="I18" s="250"/>
      <c r="J18" s="250">
        <v>0</v>
      </c>
      <c r="K18" s="250">
        <v>0</v>
      </c>
      <c r="L18" s="250">
        <v>0</v>
      </c>
      <c r="M18" s="250"/>
      <c r="N18" s="250">
        <v>0</v>
      </c>
      <c r="O18" s="250">
        <v>0</v>
      </c>
      <c r="P18" s="250">
        <v>0</v>
      </c>
      <c r="Q18" s="250"/>
      <c r="R18" s="250">
        <v>0</v>
      </c>
      <c r="S18" s="250">
        <v>0</v>
      </c>
      <c r="T18" s="250">
        <v>0</v>
      </c>
      <c r="U18" s="250"/>
      <c r="V18" s="250">
        <v>0</v>
      </c>
      <c r="W18" s="250">
        <v>0</v>
      </c>
      <c r="X18" s="250">
        <v>0</v>
      </c>
      <c r="Y18" s="250"/>
      <c r="Z18" s="250">
        <v>299</v>
      </c>
      <c r="AA18" s="250">
        <v>198</v>
      </c>
      <c r="AB18" s="250">
        <v>101</v>
      </c>
      <c r="AC18" s="250"/>
      <c r="AD18" s="250">
        <v>7</v>
      </c>
      <c r="AE18" s="250">
        <v>3</v>
      </c>
      <c r="AF18" s="250">
        <v>4</v>
      </c>
      <c r="AG18" s="250"/>
      <c r="AH18" s="250">
        <v>0</v>
      </c>
      <c r="AI18" s="250">
        <v>0</v>
      </c>
      <c r="AJ18" s="250">
        <v>0</v>
      </c>
      <c r="AK18" s="250"/>
      <c r="AL18" s="250">
        <v>0</v>
      </c>
      <c r="AM18" s="250">
        <v>0</v>
      </c>
      <c r="AN18" s="250">
        <v>0</v>
      </c>
    </row>
    <row r="19" spans="1:40" x14ac:dyDescent="0.2">
      <c r="A19" s="120">
        <v>9</v>
      </c>
      <c r="B19" s="250">
        <f t="shared" si="1"/>
        <v>272</v>
      </c>
      <c r="C19" s="250">
        <f t="shared" si="2"/>
        <v>154</v>
      </c>
      <c r="D19" s="250">
        <f t="shared" si="3"/>
        <v>118</v>
      </c>
      <c r="E19" s="250"/>
      <c r="F19" s="250">
        <v>0</v>
      </c>
      <c r="G19" s="250">
        <v>0</v>
      </c>
      <c r="H19" s="250">
        <v>0</v>
      </c>
      <c r="I19" s="250"/>
      <c r="J19" s="250">
        <v>0</v>
      </c>
      <c r="K19" s="250">
        <v>0</v>
      </c>
      <c r="L19" s="250">
        <v>0</v>
      </c>
      <c r="M19" s="250"/>
      <c r="N19" s="250">
        <v>0</v>
      </c>
      <c r="O19" s="250">
        <v>0</v>
      </c>
      <c r="P19" s="250">
        <v>0</v>
      </c>
      <c r="Q19" s="250"/>
      <c r="R19" s="250">
        <v>0</v>
      </c>
      <c r="S19" s="250">
        <v>0</v>
      </c>
      <c r="T19" s="250">
        <v>0</v>
      </c>
      <c r="U19" s="250"/>
      <c r="V19" s="250">
        <v>0</v>
      </c>
      <c r="W19" s="250">
        <v>0</v>
      </c>
      <c r="X19" s="250">
        <v>0</v>
      </c>
      <c r="Y19" s="250"/>
      <c r="Z19" s="250">
        <v>241</v>
      </c>
      <c r="AA19" s="250">
        <v>137</v>
      </c>
      <c r="AB19" s="250">
        <v>104</v>
      </c>
      <c r="AC19" s="250"/>
      <c r="AD19" s="250">
        <v>31</v>
      </c>
      <c r="AE19" s="250">
        <v>17</v>
      </c>
      <c r="AF19" s="250">
        <v>14</v>
      </c>
      <c r="AG19" s="250"/>
      <c r="AH19" s="250">
        <v>0</v>
      </c>
      <c r="AI19" s="250">
        <v>0</v>
      </c>
      <c r="AJ19" s="250">
        <v>0</v>
      </c>
      <c r="AK19" s="250"/>
      <c r="AL19" s="250">
        <v>0</v>
      </c>
      <c r="AM19" s="250">
        <v>0</v>
      </c>
      <c r="AN19" s="250">
        <v>0</v>
      </c>
    </row>
    <row r="20" spans="1:40" x14ac:dyDescent="0.2">
      <c r="A20" s="120">
        <v>10</v>
      </c>
      <c r="B20" s="250">
        <f t="shared" si="1"/>
        <v>294</v>
      </c>
      <c r="C20" s="250">
        <f t="shared" si="2"/>
        <v>184</v>
      </c>
      <c r="D20" s="250">
        <f t="shared" si="3"/>
        <v>110</v>
      </c>
      <c r="E20" s="250"/>
      <c r="F20" s="250">
        <v>0</v>
      </c>
      <c r="G20" s="250">
        <v>0</v>
      </c>
      <c r="H20" s="250">
        <v>0</v>
      </c>
      <c r="I20" s="250"/>
      <c r="J20" s="250">
        <v>0</v>
      </c>
      <c r="K20" s="250">
        <v>0</v>
      </c>
      <c r="L20" s="250">
        <v>0</v>
      </c>
      <c r="M20" s="250"/>
      <c r="N20" s="250">
        <v>0</v>
      </c>
      <c r="O20" s="250">
        <v>0</v>
      </c>
      <c r="P20" s="250">
        <v>0</v>
      </c>
      <c r="Q20" s="250"/>
      <c r="R20" s="250">
        <v>0</v>
      </c>
      <c r="S20" s="250">
        <v>0</v>
      </c>
      <c r="T20" s="250">
        <v>0</v>
      </c>
      <c r="U20" s="250"/>
      <c r="V20" s="250">
        <v>0</v>
      </c>
      <c r="W20" s="250">
        <v>0</v>
      </c>
      <c r="X20" s="250">
        <v>0</v>
      </c>
      <c r="Y20" s="250"/>
      <c r="Z20" s="250">
        <v>46</v>
      </c>
      <c r="AA20" s="250">
        <v>28</v>
      </c>
      <c r="AB20" s="250">
        <v>18</v>
      </c>
      <c r="AC20" s="250"/>
      <c r="AD20" s="250">
        <v>248</v>
      </c>
      <c r="AE20" s="250">
        <v>156</v>
      </c>
      <c r="AF20" s="250">
        <v>92</v>
      </c>
      <c r="AG20" s="250"/>
      <c r="AH20" s="250">
        <v>0</v>
      </c>
      <c r="AI20" s="250">
        <v>0</v>
      </c>
      <c r="AJ20" s="250">
        <v>0</v>
      </c>
      <c r="AK20" s="250"/>
      <c r="AL20" s="250">
        <v>0</v>
      </c>
      <c r="AM20" s="250">
        <v>0</v>
      </c>
      <c r="AN20" s="250">
        <v>0</v>
      </c>
    </row>
    <row r="21" spans="1:40" x14ac:dyDescent="0.2">
      <c r="A21" s="120">
        <v>11</v>
      </c>
      <c r="B21" s="250">
        <f t="shared" si="1"/>
        <v>329</v>
      </c>
      <c r="C21" s="250">
        <f t="shared" si="2"/>
        <v>197</v>
      </c>
      <c r="D21" s="250">
        <f t="shared" si="3"/>
        <v>132</v>
      </c>
      <c r="E21" s="260"/>
      <c r="F21" s="250">
        <v>0</v>
      </c>
      <c r="G21" s="250">
        <v>0</v>
      </c>
      <c r="H21" s="250">
        <v>0</v>
      </c>
      <c r="I21" s="250"/>
      <c r="J21" s="250">
        <v>0</v>
      </c>
      <c r="K21" s="250">
        <v>0</v>
      </c>
      <c r="L21" s="250">
        <v>0</v>
      </c>
      <c r="M21" s="250"/>
      <c r="N21" s="250">
        <v>0</v>
      </c>
      <c r="O21" s="250">
        <v>0</v>
      </c>
      <c r="P21" s="250">
        <v>0</v>
      </c>
      <c r="Q21" s="250"/>
      <c r="R21" s="250">
        <v>0</v>
      </c>
      <c r="S21" s="250">
        <v>0</v>
      </c>
      <c r="T21" s="250">
        <v>0</v>
      </c>
      <c r="U21" s="250"/>
      <c r="V21" s="250">
        <v>0</v>
      </c>
      <c r="W21" s="250">
        <v>0</v>
      </c>
      <c r="X21" s="250">
        <v>0</v>
      </c>
      <c r="Y21" s="250"/>
      <c r="Z21" s="250">
        <v>64</v>
      </c>
      <c r="AA21" s="250">
        <v>37</v>
      </c>
      <c r="AB21" s="250">
        <v>27</v>
      </c>
      <c r="AC21" s="250"/>
      <c r="AD21" s="250">
        <v>264</v>
      </c>
      <c r="AE21" s="250">
        <v>160</v>
      </c>
      <c r="AF21" s="250">
        <v>104</v>
      </c>
      <c r="AG21" s="250"/>
      <c r="AH21" s="250">
        <v>1</v>
      </c>
      <c r="AI21" s="250">
        <v>0</v>
      </c>
      <c r="AJ21" s="250">
        <v>1</v>
      </c>
      <c r="AK21" s="250"/>
      <c r="AL21" s="250">
        <v>0</v>
      </c>
      <c r="AM21" s="250">
        <v>0</v>
      </c>
      <c r="AN21" s="250">
        <v>0</v>
      </c>
    </row>
    <row r="22" spans="1:40" x14ac:dyDescent="0.2">
      <c r="A22" s="120">
        <v>12</v>
      </c>
      <c r="B22" s="250">
        <f t="shared" si="1"/>
        <v>726</v>
      </c>
      <c r="C22" s="250">
        <f t="shared" si="2"/>
        <v>451</v>
      </c>
      <c r="D22" s="250">
        <f t="shared" si="3"/>
        <v>275</v>
      </c>
      <c r="E22" s="250"/>
      <c r="F22" s="250">
        <v>0</v>
      </c>
      <c r="G22" s="250">
        <v>0</v>
      </c>
      <c r="H22" s="250">
        <v>0</v>
      </c>
      <c r="I22" s="250"/>
      <c r="J22" s="250">
        <v>0</v>
      </c>
      <c r="K22" s="250">
        <v>0</v>
      </c>
      <c r="L22" s="250">
        <v>0</v>
      </c>
      <c r="M22" s="250"/>
      <c r="N22" s="250">
        <v>0</v>
      </c>
      <c r="O22" s="250">
        <v>0</v>
      </c>
      <c r="P22" s="250">
        <v>0</v>
      </c>
      <c r="Q22" s="250"/>
      <c r="R22" s="250">
        <v>0</v>
      </c>
      <c r="S22" s="250">
        <v>0</v>
      </c>
      <c r="T22" s="250">
        <v>0</v>
      </c>
      <c r="U22" s="250"/>
      <c r="V22" s="250">
        <v>0</v>
      </c>
      <c r="W22" s="250">
        <v>0</v>
      </c>
      <c r="X22" s="250">
        <v>0</v>
      </c>
      <c r="Y22" s="250"/>
      <c r="Z22" s="250">
        <v>31</v>
      </c>
      <c r="AA22" s="250">
        <v>22</v>
      </c>
      <c r="AB22" s="250">
        <v>9</v>
      </c>
      <c r="AC22" s="250"/>
      <c r="AD22" s="250">
        <v>337</v>
      </c>
      <c r="AE22" s="250">
        <v>215</v>
      </c>
      <c r="AF22" s="250">
        <v>122</v>
      </c>
      <c r="AG22" s="250"/>
      <c r="AH22" s="250">
        <v>358</v>
      </c>
      <c r="AI22" s="250">
        <v>214</v>
      </c>
      <c r="AJ22" s="250">
        <v>144</v>
      </c>
      <c r="AK22" s="250"/>
      <c r="AL22" s="250">
        <v>0</v>
      </c>
      <c r="AM22" s="250">
        <v>0</v>
      </c>
      <c r="AN22" s="250">
        <v>0</v>
      </c>
    </row>
    <row r="23" spans="1:40" x14ac:dyDescent="0.2">
      <c r="A23" s="120">
        <v>13</v>
      </c>
      <c r="B23" s="250">
        <f t="shared" si="1"/>
        <v>1312</v>
      </c>
      <c r="C23" s="250">
        <f t="shared" si="2"/>
        <v>857</v>
      </c>
      <c r="D23" s="250">
        <f t="shared" si="3"/>
        <v>455</v>
      </c>
      <c r="E23" s="250"/>
      <c r="F23" s="250">
        <v>0</v>
      </c>
      <c r="G23" s="250">
        <v>0</v>
      </c>
      <c r="H23" s="250">
        <v>0</v>
      </c>
      <c r="I23" s="250"/>
      <c r="J23" s="250">
        <v>0</v>
      </c>
      <c r="K23" s="250">
        <v>0</v>
      </c>
      <c r="L23" s="250">
        <v>0</v>
      </c>
      <c r="M23" s="250"/>
      <c r="N23" s="250">
        <v>0</v>
      </c>
      <c r="O23" s="250">
        <v>0</v>
      </c>
      <c r="P23" s="250">
        <v>0</v>
      </c>
      <c r="Q23" s="250"/>
      <c r="R23" s="250">
        <v>0</v>
      </c>
      <c r="S23" s="250">
        <v>0</v>
      </c>
      <c r="T23" s="250">
        <v>0</v>
      </c>
      <c r="U23" s="250"/>
      <c r="V23" s="250">
        <v>0</v>
      </c>
      <c r="W23" s="250">
        <v>0</v>
      </c>
      <c r="X23" s="250">
        <v>0</v>
      </c>
      <c r="Y23" s="250"/>
      <c r="Z23" s="250">
        <v>35</v>
      </c>
      <c r="AA23" s="250">
        <v>22</v>
      </c>
      <c r="AB23" s="250">
        <v>13</v>
      </c>
      <c r="AC23" s="250"/>
      <c r="AD23" s="250">
        <v>303</v>
      </c>
      <c r="AE23" s="250">
        <v>187</v>
      </c>
      <c r="AF23" s="250">
        <v>116</v>
      </c>
      <c r="AG23" s="250"/>
      <c r="AH23" s="250">
        <v>974</v>
      </c>
      <c r="AI23" s="250">
        <v>648</v>
      </c>
      <c r="AJ23" s="250">
        <v>326</v>
      </c>
      <c r="AK23" s="250"/>
      <c r="AL23" s="250">
        <v>0</v>
      </c>
      <c r="AM23" s="250">
        <v>0</v>
      </c>
      <c r="AN23" s="250">
        <v>0</v>
      </c>
    </row>
    <row r="24" spans="1:40" x14ac:dyDescent="0.2">
      <c r="A24" s="120">
        <v>14</v>
      </c>
      <c r="B24" s="250">
        <f t="shared" si="1"/>
        <v>1424</v>
      </c>
      <c r="C24" s="250">
        <f t="shared" si="2"/>
        <v>950</v>
      </c>
      <c r="D24" s="250">
        <f t="shared" si="3"/>
        <v>474</v>
      </c>
      <c r="E24" s="250"/>
      <c r="F24" s="250">
        <v>0</v>
      </c>
      <c r="G24" s="250">
        <v>0</v>
      </c>
      <c r="H24" s="250">
        <v>0</v>
      </c>
      <c r="I24" s="250"/>
      <c r="J24" s="250">
        <v>0</v>
      </c>
      <c r="K24" s="250">
        <v>0</v>
      </c>
      <c r="L24" s="250">
        <v>0</v>
      </c>
      <c r="M24" s="250"/>
      <c r="N24" s="250">
        <v>0</v>
      </c>
      <c r="O24" s="250">
        <v>0</v>
      </c>
      <c r="P24" s="250">
        <v>0</v>
      </c>
      <c r="Q24" s="250"/>
      <c r="R24" s="250">
        <v>0</v>
      </c>
      <c r="S24" s="250">
        <v>0</v>
      </c>
      <c r="T24" s="250">
        <v>0</v>
      </c>
      <c r="U24" s="250"/>
      <c r="V24" s="250">
        <v>0</v>
      </c>
      <c r="W24" s="250">
        <v>0</v>
      </c>
      <c r="X24" s="250">
        <v>0</v>
      </c>
      <c r="Y24" s="250"/>
      <c r="Z24" s="250">
        <v>3</v>
      </c>
      <c r="AA24" s="250">
        <v>2</v>
      </c>
      <c r="AB24" s="250">
        <v>1</v>
      </c>
      <c r="AC24" s="250"/>
      <c r="AD24" s="250">
        <v>9</v>
      </c>
      <c r="AE24" s="250">
        <v>5</v>
      </c>
      <c r="AF24" s="250">
        <v>4</v>
      </c>
      <c r="AG24" s="250"/>
      <c r="AH24" s="250">
        <v>1410</v>
      </c>
      <c r="AI24" s="250">
        <v>942</v>
      </c>
      <c r="AJ24" s="250">
        <v>468</v>
      </c>
      <c r="AK24" s="250"/>
      <c r="AL24" s="250">
        <v>2</v>
      </c>
      <c r="AM24" s="250">
        <v>1</v>
      </c>
      <c r="AN24" s="250">
        <v>1</v>
      </c>
    </row>
    <row r="25" spans="1:40" x14ac:dyDescent="0.2">
      <c r="A25" s="120">
        <v>15</v>
      </c>
      <c r="B25" s="250">
        <f t="shared" si="1"/>
        <v>1367</v>
      </c>
      <c r="C25" s="250">
        <f t="shared" si="2"/>
        <v>889</v>
      </c>
      <c r="D25" s="250">
        <f t="shared" si="3"/>
        <v>478</v>
      </c>
      <c r="E25" s="250"/>
      <c r="F25" s="250">
        <v>0</v>
      </c>
      <c r="G25" s="250">
        <v>0</v>
      </c>
      <c r="H25" s="250">
        <v>0</v>
      </c>
      <c r="I25" s="250"/>
      <c r="J25" s="250">
        <v>0</v>
      </c>
      <c r="K25" s="250">
        <v>0</v>
      </c>
      <c r="L25" s="250">
        <v>0</v>
      </c>
      <c r="M25" s="250"/>
      <c r="N25" s="250">
        <v>0</v>
      </c>
      <c r="O25" s="250">
        <v>0</v>
      </c>
      <c r="P25" s="250">
        <v>0</v>
      </c>
      <c r="Q25" s="250"/>
      <c r="R25" s="250">
        <v>0</v>
      </c>
      <c r="S25" s="250">
        <v>0</v>
      </c>
      <c r="T25" s="250">
        <v>0</v>
      </c>
      <c r="U25" s="250"/>
      <c r="V25" s="250">
        <v>0</v>
      </c>
      <c r="W25" s="250">
        <v>0</v>
      </c>
      <c r="X25" s="250">
        <v>0</v>
      </c>
      <c r="Y25" s="250"/>
      <c r="Z25" s="250">
        <v>0</v>
      </c>
      <c r="AA25" s="250">
        <v>0</v>
      </c>
      <c r="AB25" s="250">
        <v>0</v>
      </c>
      <c r="AC25" s="250"/>
      <c r="AD25" s="250">
        <v>1</v>
      </c>
      <c r="AE25" s="250">
        <v>0</v>
      </c>
      <c r="AF25" s="250">
        <v>1</v>
      </c>
      <c r="AG25" s="250"/>
      <c r="AH25" s="250">
        <v>1198</v>
      </c>
      <c r="AI25" s="250">
        <v>783</v>
      </c>
      <c r="AJ25" s="250">
        <v>415</v>
      </c>
      <c r="AK25" s="250"/>
      <c r="AL25" s="250">
        <v>168</v>
      </c>
      <c r="AM25" s="250">
        <v>106</v>
      </c>
      <c r="AN25" s="250">
        <v>62</v>
      </c>
    </row>
    <row r="26" spans="1:40" x14ac:dyDescent="0.2">
      <c r="A26" s="120">
        <v>16</v>
      </c>
      <c r="B26" s="250">
        <f t="shared" si="1"/>
        <v>1265</v>
      </c>
      <c r="C26" s="250">
        <f t="shared" si="2"/>
        <v>807</v>
      </c>
      <c r="D26" s="250">
        <f t="shared" si="3"/>
        <v>458</v>
      </c>
      <c r="E26" s="250"/>
      <c r="F26" s="250">
        <v>0</v>
      </c>
      <c r="G26" s="250">
        <v>0</v>
      </c>
      <c r="H26" s="250">
        <v>0</v>
      </c>
      <c r="I26" s="250"/>
      <c r="J26" s="250">
        <v>0</v>
      </c>
      <c r="K26" s="250">
        <v>0</v>
      </c>
      <c r="L26" s="250">
        <v>0</v>
      </c>
      <c r="M26" s="250"/>
      <c r="N26" s="250">
        <v>0</v>
      </c>
      <c r="O26" s="250">
        <v>0</v>
      </c>
      <c r="P26" s="250">
        <v>0</v>
      </c>
      <c r="Q26" s="250"/>
      <c r="R26" s="250">
        <v>0</v>
      </c>
      <c r="S26" s="250">
        <v>0</v>
      </c>
      <c r="T26" s="250">
        <v>0</v>
      </c>
      <c r="U26" s="250"/>
      <c r="V26" s="250">
        <v>0</v>
      </c>
      <c r="W26" s="250">
        <v>0</v>
      </c>
      <c r="X26" s="250">
        <v>0</v>
      </c>
      <c r="Y26" s="250"/>
      <c r="Z26" s="250">
        <v>0</v>
      </c>
      <c r="AA26" s="250">
        <v>0</v>
      </c>
      <c r="AB26" s="250">
        <v>0</v>
      </c>
      <c r="AC26" s="250"/>
      <c r="AD26" s="250">
        <v>0</v>
      </c>
      <c r="AE26" s="250">
        <v>0</v>
      </c>
      <c r="AF26" s="250">
        <v>0</v>
      </c>
      <c r="AG26" s="250"/>
      <c r="AH26" s="250">
        <v>683</v>
      </c>
      <c r="AI26" s="250">
        <v>435</v>
      </c>
      <c r="AJ26" s="250">
        <v>248</v>
      </c>
      <c r="AK26" s="250"/>
      <c r="AL26" s="250">
        <v>582</v>
      </c>
      <c r="AM26" s="250">
        <v>372</v>
      </c>
      <c r="AN26" s="250">
        <v>210</v>
      </c>
    </row>
    <row r="27" spans="1:40" x14ac:dyDescent="0.2">
      <c r="A27" s="120">
        <v>17</v>
      </c>
      <c r="B27" s="250">
        <f t="shared" si="1"/>
        <v>1317</v>
      </c>
      <c r="C27" s="250">
        <f t="shared" si="2"/>
        <v>817</v>
      </c>
      <c r="D27" s="250">
        <f t="shared" si="3"/>
        <v>500</v>
      </c>
      <c r="E27" s="250"/>
      <c r="F27" s="250">
        <v>0</v>
      </c>
      <c r="G27" s="250">
        <v>0</v>
      </c>
      <c r="H27" s="250">
        <v>0</v>
      </c>
      <c r="I27" s="250"/>
      <c r="J27" s="250">
        <v>0</v>
      </c>
      <c r="K27" s="250">
        <v>0</v>
      </c>
      <c r="L27" s="250">
        <v>0</v>
      </c>
      <c r="M27" s="250"/>
      <c r="N27" s="250">
        <v>0</v>
      </c>
      <c r="O27" s="250">
        <v>0</v>
      </c>
      <c r="P27" s="250">
        <v>0</v>
      </c>
      <c r="Q27" s="250"/>
      <c r="R27" s="250">
        <v>0</v>
      </c>
      <c r="S27" s="250">
        <v>0</v>
      </c>
      <c r="T27" s="250">
        <v>0</v>
      </c>
      <c r="U27" s="250"/>
      <c r="V27" s="250">
        <v>0</v>
      </c>
      <c r="W27" s="250">
        <v>0</v>
      </c>
      <c r="X27" s="250">
        <v>0</v>
      </c>
      <c r="Y27" s="250"/>
      <c r="Z27" s="250">
        <v>0</v>
      </c>
      <c r="AA27" s="250">
        <v>0</v>
      </c>
      <c r="AB27" s="250">
        <v>0</v>
      </c>
      <c r="AC27" s="250"/>
      <c r="AD27" s="250">
        <v>0</v>
      </c>
      <c r="AE27" s="250">
        <v>0</v>
      </c>
      <c r="AF27" s="250">
        <v>0</v>
      </c>
      <c r="AG27" s="250"/>
      <c r="AH27" s="250">
        <v>324</v>
      </c>
      <c r="AI27" s="250">
        <v>199</v>
      </c>
      <c r="AJ27" s="250">
        <v>125</v>
      </c>
      <c r="AK27" s="250"/>
      <c r="AL27" s="250">
        <v>993</v>
      </c>
      <c r="AM27" s="250">
        <v>618</v>
      </c>
      <c r="AN27" s="250">
        <v>375</v>
      </c>
    </row>
    <row r="28" spans="1:40" x14ac:dyDescent="0.2">
      <c r="A28" s="120">
        <v>18</v>
      </c>
      <c r="B28" s="250">
        <f>+F28+J28+N28+R28+V28+Z28+AD28+AH28+AL28</f>
        <v>1079</v>
      </c>
      <c r="C28" s="250">
        <f>+G28+K28+O28+S28+W28+AA28+AE28+AI28+AM28</f>
        <v>635</v>
      </c>
      <c r="D28" s="250">
        <f t="shared" si="3"/>
        <v>444</v>
      </c>
      <c r="E28" s="260"/>
      <c r="F28" s="250">
        <v>0</v>
      </c>
      <c r="G28" s="250">
        <v>0</v>
      </c>
      <c r="H28" s="250">
        <v>0</v>
      </c>
      <c r="I28" s="250"/>
      <c r="J28" s="250">
        <v>0</v>
      </c>
      <c r="K28" s="250">
        <v>0</v>
      </c>
      <c r="L28" s="250">
        <v>0</v>
      </c>
      <c r="M28" s="250"/>
      <c r="N28" s="250">
        <v>0</v>
      </c>
      <c r="O28" s="250">
        <v>0</v>
      </c>
      <c r="P28" s="250">
        <v>0</v>
      </c>
      <c r="Q28" s="250"/>
      <c r="R28" s="250">
        <v>0</v>
      </c>
      <c r="S28" s="250">
        <v>0</v>
      </c>
      <c r="T28" s="250">
        <v>0</v>
      </c>
      <c r="U28" s="250"/>
      <c r="V28" s="250">
        <v>0</v>
      </c>
      <c r="W28" s="250">
        <v>0</v>
      </c>
      <c r="X28" s="250">
        <v>0</v>
      </c>
      <c r="Y28" s="250"/>
      <c r="Z28" s="250">
        <v>0</v>
      </c>
      <c r="AA28" s="250">
        <v>0</v>
      </c>
      <c r="AB28" s="250">
        <v>0</v>
      </c>
      <c r="AC28" s="250"/>
      <c r="AD28" s="250">
        <v>0</v>
      </c>
      <c r="AE28" s="250">
        <v>0</v>
      </c>
      <c r="AF28" s="250">
        <v>0</v>
      </c>
      <c r="AG28" s="250"/>
      <c r="AH28" s="250">
        <v>56</v>
      </c>
      <c r="AI28" s="250">
        <v>36</v>
      </c>
      <c r="AJ28" s="250">
        <v>20</v>
      </c>
      <c r="AK28" s="250"/>
      <c r="AL28" s="250">
        <v>1023</v>
      </c>
      <c r="AM28" s="250">
        <v>599</v>
      </c>
      <c r="AN28" s="250">
        <v>424</v>
      </c>
    </row>
    <row r="29" spans="1:40" x14ac:dyDescent="0.2">
      <c r="A29" s="120">
        <v>19</v>
      </c>
      <c r="B29" s="250">
        <f t="shared" ref="B29:B40" si="4">+F29+J29+N29+R29+V29+Z29+AD29+AH29+AL29</f>
        <v>765</v>
      </c>
      <c r="C29" s="250">
        <f t="shared" ref="C29:C40" si="5">+G29+K29+O29+S29+W29+AA29+AE29+AI29+AM29</f>
        <v>476</v>
      </c>
      <c r="D29" s="250">
        <f t="shared" ref="D29:D40" si="6">+B29-C29</f>
        <v>289</v>
      </c>
      <c r="E29" s="260"/>
      <c r="F29" s="250">
        <v>0</v>
      </c>
      <c r="G29" s="250">
        <v>0</v>
      </c>
      <c r="H29" s="250">
        <v>0</v>
      </c>
      <c r="I29" s="250"/>
      <c r="J29" s="250">
        <v>0</v>
      </c>
      <c r="K29" s="250">
        <v>0</v>
      </c>
      <c r="L29" s="250">
        <v>0</v>
      </c>
      <c r="M29" s="250"/>
      <c r="N29" s="250">
        <v>0</v>
      </c>
      <c r="O29" s="250">
        <v>0</v>
      </c>
      <c r="P29" s="250">
        <v>0</v>
      </c>
      <c r="Q29" s="250"/>
      <c r="R29" s="250">
        <v>0</v>
      </c>
      <c r="S29" s="250">
        <v>0</v>
      </c>
      <c r="T29" s="250">
        <v>0</v>
      </c>
      <c r="U29" s="250"/>
      <c r="V29" s="250">
        <v>0</v>
      </c>
      <c r="W29" s="250">
        <v>0</v>
      </c>
      <c r="X29" s="250">
        <v>0</v>
      </c>
      <c r="Y29" s="250"/>
      <c r="Z29" s="250">
        <v>0</v>
      </c>
      <c r="AA29" s="250">
        <v>0</v>
      </c>
      <c r="AB29" s="250">
        <v>0</v>
      </c>
      <c r="AC29" s="250"/>
      <c r="AD29" s="250">
        <v>0</v>
      </c>
      <c r="AE29" s="250">
        <v>0</v>
      </c>
      <c r="AF29" s="250">
        <v>0</v>
      </c>
      <c r="AG29" s="250"/>
      <c r="AH29" s="250">
        <v>16</v>
      </c>
      <c r="AI29" s="250">
        <v>6</v>
      </c>
      <c r="AJ29" s="250">
        <v>10</v>
      </c>
      <c r="AK29" s="250"/>
      <c r="AL29" s="250">
        <v>749</v>
      </c>
      <c r="AM29" s="250">
        <v>470</v>
      </c>
      <c r="AN29" s="250">
        <v>279</v>
      </c>
    </row>
    <row r="30" spans="1:40" x14ac:dyDescent="0.2">
      <c r="A30" s="120">
        <v>20</v>
      </c>
      <c r="B30" s="250">
        <f t="shared" si="4"/>
        <v>388</v>
      </c>
      <c r="C30" s="250">
        <f t="shared" si="5"/>
        <v>242</v>
      </c>
      <c r="D30" s="250">
        <f t="shared" si="6"/>
        <v>146</v>
      </c>
      <c r="E30" s="250"/>
      <c r="F30" s="250">
        <v>0</v>
      </c>
      <c r="G30" s="250">
        <v>0</v>
      </c>
      <c r="H30" s="250">
        <v>0</v>
      </c>
      <c r="I30" s="250"/>
      <c r="J30" s="250">
        <v>0</v>
      </c>
      <c r="K30" s="250">
        <v>0</v>
      </c>
      <c r="L30" s="250">
        <v>0</v>
      </c>
      <c r="M30" s="250"/>
      <c r="N30" s="250">
        <v>0</v>
      </c>
      <c r="O30" s="250">
        <v>0</v>
      </c>
      <c r="P30" s="250">
        <v>0</v>
      </c>
      <c r="Q30" s="250"/>
      <c r="R30" s="250">
        <v>0</v>
      </c>
      <c r="S30" s="250">
        <v>0</v>
      </c>
      <c r="T30" s="250">
        <v>0</v>
      </c>
      <c r="U30" s="250"/>
      <c r="V30" s="250">
        <v>0</v>
      </c>
      <c r="W30" s="250">
        <v>0</v>
      </c>
      <c r="X30" s="250">
        <v>0</v>
      </c>
      <c r="Y30" s="250"/>
      <c r="Z30" s="250">
        <v>0</v>
      </c>
      <c r="AA30" s="250">
        <v>0</v>
      </c>
      <c r="AB30" s="250">
        <v>0</v>
      </c>
      <c r="AC30" s="250"/>
      <c r="AD30" s="250">
        <v>0</v>
      </c>
      <c r="AE30" s="250">
        <v>0</v>
      </c>
      <c r="AF30" s="250">
        <v>0</v>
      </c>
      <c r="AG30" s="250"/>
      <c r="AH30" s="250">
        <v>11</v>
      </c>
      <c r="AI30" s="250">
        <v>6</v>
      </c>
      <c r="AJ30" s="250">
        <v>5</v>
      </c>
      <c r="AK30" s="250"/>
      <c r="AL30" s="250">
        <v>377</v>
      </c>
      <c r="AM30" s="250">
        <v>236</v>
      </c>
      <c r="AN30" s="250">
        <v>141</v>
      </c>
    </row>
    <row r="31" spans="1:40" x14ac:dyDescent="0.2">
      <c r="A31" s="120">
        <v>21</v>
      </c>
      <c r="B31" s="250">
        <f t="shared" si="4"/>
        <v>188</v>
      </c>
      <c r="C31" s="250">
        <f t="shared" si="5"/>
        <v>104</v>
      </c>
      <c r="D31" s="250">
        <f t="shared" si="6"/>
        <v>84</v>
      </c>
      <c r="E31" s="260"/>
      <c r="F31" s="250">
        <v>0</v>
      </c>
      <c r="G31" s="250">
        <v>0</v>
      </c>
      <c r="H31" s="250">
        <v>0</v>
      </c>
      <c r="I31" s="250"/>
      <c r="J31" s="250">
        <v>0</v>
      </c>
      <c r="K31" s="250">
        <v>0</v>
      </c>
      <c r="L31" s="250">
        <v>0</v>
      </c>
      <c r="M31" s="250"/>
      <c r="N31" s="250">
        <v>0</v>
      </c>
      <c r="O31" s="250">
        <v>0</v>
      </c>
      <c r="P31" s="250">
        <v>0</v>
      </c>
      <c r="Q31" s="250"/>
      <c r="R31" s="250">
        <v>0</v>
      </c>
      <c r="S31" s="250">
        <v>0</v>
      </c>
      <c r="T31" s="250">
        <v>0</v>
      </c>
      <c r="U31" s="250"/>
      <c r="V31" s="250">
        <v>0</v>
      </c>
      <c r="W31" s="250">
        <v>0</v>
      </c>
      <c r="X31" s="250">
        <v>0</v>
      </c>
      <c r="Y31" s="250"/>
      <c r="Z31" s="250">
        <v>0</v>
      </c>
      <c r="AA31" s="250">
        <v>0</v>
      </c>
      <c r="AB31" s="250">
        <v>0</v>
      </c>
      <c r="AC31" s="250"/>
      <c r="AD31" s="250">
        <v>0</v>
      </c>
      <c r="AE31" s="250">
        <v>0</v>
      </c>
      <c r="AF31" s="250">
        <v>0</v>
      </c>
      <c r="AG31" s="250"/>
      <c r="AH31" s="250">
        <v>6</v>
      </c>
      <c r="AI31" s="250">
        <v>2</v>
      </c>
      <c r="AJ31" s="250">
        <v>4</v>
      </c>
      <c r="AK31" s="250"/>
      <c r="AL31" s="250">
        <v>182</v>
      </c>
      <c r="AM31" s="250">
        <v>102</v>
      </c>
      <c r="AN31" s="250">
        <v>80</v>
      </c>
    </row>
    <row r="32" spans="1:40" x14ac:dyDescent="0.2">
      <c r="A32" s="120">
        <v>22</v>
      </c>
      <c r="B32" s="250">
        <f t="shared" si="4"/>
        <v>61</v>
      </c>
      <c r="C32" s="250">
        <f t="shared" si="5"/>
        <v>38</v>
      </c>
      <c r="D32" s="250">
        <f t="shared" si="6"/>
        <v>23</v>
      </c>
      <c r="E32" s="260"/>
      <c r="F32" s="250">
        <v>0</v>
      </c>
      <c r="G32" s="250">
        <v>0</v>
      </c>
      <c r="H32" s="250">
        <v>0</v>
      </c>
      <c r="I32" s="250"/>
      <c r="J32" s="250">
        <v>0</v>
      </c>
      <c r="K32" s="250">
        <v>0</v>
      </c>
      <c r="L32" s="250">
        <v>0</v>
      </c>
      <c r="M32" s="250"/>
      <c r="N32" s="250">
        <v>0</v>
      </c>
      <c r="O32" s="250">
        <v>0</v>
      </c>
      <c r="P32" s="250">
        <v>0</v>
      </c>
      <c r="Q32" s="250"/>
      <c r="R32" s="250">
        <v>0</v>
      </c>
      <c r="S32" s="250">
        <v>0</v>
      </c>
      <c r="T32" s="250">
        <v>0</v>
      </c>
      <c r="U32" s="250"/>
      <c r="V32" s="250">
        <v>0</v>
      </c>
      <c r="W32" s="250">
        <v>0</v>
      </c>
      <c r="X32" s="250">
        <v>0</v>
      </c>
      <c r="Y32" s="250"/>
      <c r="Z32" s="250">
        <v>0</v>
      </c>
      <c r="AA32" s="250">
        <v>0</v>
      </c>
      <c r="AB32" s="250">
        <v>0</v>
      </c>
      <c r="AC32" s="250"/>
      <c r="AD32" s="250">
        <v>0</v>
      </c>
      <c r="AE32" s="250">
        <v>0</v>
      </c>
      <c r="AF32" s="250">
        <v>0</v>
      </c>
      <c r="AG32" s="250"/>
      <c r="AH32" s="250">
        <v>4</v>
      </c>
      <c r="AI32" s="250">
        <v>2</v>
      </c>
      <c r="AJ32" s="250">
        <v>2</v>
      </c>
      <c r="AK32" s="250"/>
      <c r="AL32" s="250">
        <v>57</v>
      </c>
      <c r="AM32" s="250">
        <v>36</v>
      </c>
      <c r="AN32" s="250">
        <v>21</v>
      </c>
    </row>
    <row r="33" spans="1:40" x14ac:dyDescent="0.2">
      <c r="A33" s="120">
        <v>23</v>
      </c>
      <c r="B33" s="250">
        <f t="shared" si="4"/>
        <v>13</v>
      </c>
      <c r="C33" s="250">
        <f t="shared" si="5"/>
        <v>5</v>
      </c>
      <c r="D33" s="250">
        <f t="shared" si="6"/>
        <v>8</v>
      </c>
      <c r="E33" s="250"/>
      <c r="F33" s="250">
        <v>0</v>
      </c>
      <c r="G33" s="250">
        <v>0</v>
      </c>
      <c r="H33" s="250">
        <v>0</v>
      </c>
      <c r="I33" s="250"/>
      <c r="J33" s="250">
        <v>0</v>
      </c>
      <c r="K33" s="250">
        <v>0</v>
      </c>
      <c r="L33" s="250">
        <v>0</v>
      </c>
      <c r="M33" s="250"/>
      <c r="N33" s="250">
        <v>0</v>
      </c>
      <c r="O33" s="250">
        <v>0</v>
      </c>
      <c r="P33" s="250">
        <v>0</v>
      </c>
      <c r="Q33" s="250"/>
      <c r="R33" s="250">
        <v>0</v>
      </c>
      <c r="S33" s="250">
        <v>0</v>
      </c>
      <c r="T33" s="250">
        <v>0</v>
      </c>
      <c r="U33" s="250"/>
      <c r="V33" s="250">
        <v>0</v>
      </c>
      <c r="W33" s="250">
        <v>0</v>
      </c>
      <c r="X33" s="250">
        <v>0</v>
      </c>
      <c r="Y33" s="250"/>
      <c r="Z33" s="250">
        <v>0</v>
      </c>
      <c r="AA33" s="250">
        <v>0</v>
      </c>
      <c r="AB33" s="250">
        <v>0</v>
      </c>
      <c r="AC33" s="250"/>
      <c r="AD33" s="250">
        <v>0</v>
      </c>
      <c r="AE33" s="250">
        <v>0</v>
      </c>
      <c r="AF33" s="250">
        <v>0</v>
      </c>
      <c r="AG33" s="250"/>
      <c r="AH33" s="250">
        <v>0</v>
      </c>
      <c r="AI33" s="250">
        <v>0</v>
      </c>
      <c r="AJ33" s="250">
        <v>0</v>
      </c>
      <c r="AK33" s="250"/>
      <c r="AL33" s="250">
        <v>13</v>
      </c>
      <c r="AM33" s="250">
        <v>5</v>
      </c>
      <c r="AN33" s="250">
        <v>8</v>
      </c>
    </row>
    <row r="34" spans="1:40" s="59" customFormat="1" x14ac:dyDescent="0.2">
      <c r="A34" s="120">
        <v>24</v>
      </c>
      <c r="B34" s="250">
        <f t="shared" si="4"/>
        <v>16</v>
      </c>
      <c r="C34" s="250">
        <f t="shared" si="5"/>
        <v>5</v>
      </c>
      <c r="D34" s="250">
        <f t="shared" si="6"/>
        <v>11</v>
      </c>
      <c r="E34" s="295"/>
      <c r="F34" s="295">
        <v>0</v>
      </c>
      <c r="G34" s="295">
        <v>0</v>
      </c>
      <c r="H34" s="295">
        <v>0</v>
      </c>
      <c r="I34" s="295"/>
      <c r="J34" s="295">
        <v>0</v>
      </c>
      <c r="K34" s="295">
        <v>0</v>
      </c>
      <c r="L34" s="295">
        <v>0</v>
      </c>
      <c r="M34" s="295"/>
      <c r="N34" s="295">
        <v>0</v>
      </c>
      <c r="O34" s="295">
        <v>0</v>
      </c>
      <c r="P34" s="295">
        <v>0</v>
      </c>
      <c r="Q34" s="295"/>
      <c r="R34" s="295">
        <v>0</v>
      </c>
      <c r="S34" s="295">
        <v>0</v>
      </c>
      <c r="T34" s="295">
        <v>0</v>
      </c>
      <c r="U34" s="295"/>
      <c r="V34" s="295">
        <v>0</v>
      </c>
      <c r="W34" s="295">
        <v>0</v>
      </c>
      <c r="X34" s="295">
        <v>0</v>
      </c>
      <c r="Y34" s="295"/>
      <c r="Z34" s="295">
        <v>0</v>
      </c>
      <c r="AA34" s="295">
        <v>0</v>
      </c>
      <c r="AB34" s="295">
        <v>0</v>
      </c>
      <c r="AC34" s="295"/>
      <c r="AD34" s="295">
        <v>0</v>
      </c>
      <c r="AE34" s="295">
        <v>0</v>
      </c>
      <c r="AF34" s="295">
        <v>0</v>
      </c>
      <c r="AG34" s="295"/>
      <c r="AH34" s="295">
        <v>2</v>
      </c>
      <c r="AI34" s="295">
        <v>1</v>
      </c>
      <c r="AJ34" s="295">
        <v>1</v>
      </c>
      <c r="AK34" s="295"/>
      <c r="AL34" s="295">
        <v>14</v>
      </c>
      <c r="AM34" s="295">
        <v>4</v>
      </c>
      <c r="AN34" s="295">
        <v>10</v>
      </c>
    </row>
    <row r="35" spans="1:40" x14ac:dyDescent="0.2">
      <c r="A35" s="116" t="s">
        <v>228</v>
      </c>
      <c r="B35" s="250">
        <f t="shared" si="4"/>
        <v>25</v>
      </c>
      <c r="C35" s="250">
        <f t="shared" si="5"/>
        <v>7</v>
      </c>
      <c r="D35" s="250">
        <f t="shared" si="6"/>
        <v>18</v>
      </c>
      <c r="E35" s="250"/>
      <c r="F35" s="250">
        <v>0</v>
      </c>
      <c r="G35" s="250">
        <v>0</v>
      </c>
      <c r="H35" s="250">
        <v>0</v>
      </c>
      <c r="I35" s="250"/>
      <c r="J35" s="250">
        <v>0</v>
      </c>
      <c r="K35" s="250">
        <v>0</v>
      </c>
      <c r="L35" s="250">
        <v>0</v>
      </c>
      <c r="M35" s="250"/>
      <c r="N35" s="250">
        <v>0</v>
      </c>
      <c r="O35" s="250">
        <v>0</v>
      </c>
      <c r="P35" s="250">
        <v>0</v>
      </c>
      <c r="Q35" s="250"/>
      <c r="R35" s="250">
        <v>0</v>
      </c>
      <c r="S35" s="250">
        <v>0</v>
      </c>
      <c r="T35" s="250">
        <v>0</v>
      </c>
      <c r="U35" s="250"/>
      <c r="V35" s="250">
        <v>0</v>
      </c>
      <c r="W35" s="250">
        <v>0</v>
      </c>
      <c r="X35" s="250">
        <v>0</v>
      </c>
      <c r="Y35" s="250"/>
      <c r="Z35" s="250">
        <v>0</v>
      </c>
      <c r="AA35" s="250">
        <v>0</v>
      </c>
      <c r="AB35" s="250">
        <v>0</v>
      </c>
      <c r="AC35" s="250"/>
      <c r="AD35" s="250">
        <v>0</v>
      </c>
      <c r="AE35" s="250">
        <v>0</v>
      </c>
      <c r="AF35" s="250">
        <v>0</v>
      </c>
      <c r="AG35" s="250"/>
      <c r="AH35" s="250">
        <v>7</v>
      </c>
      <c r="AI35" s="250">
        <v>1</v>
      </c>
      <c r="AJ35" s="250">
        <v>6</v>
      </c>
      <c r="AK35" s="250"/>
      <c r="AL35" s="250">
        <v>18</v>
      </c>
      <c r="AM35" s="250">
        <v>6</v>
      </c>
      <c r="AN35" s="250">
        <v>12</v>
      </c>
    </row>
    <row r="36" spans="1:40" x14ac:dyDescent="0.2">
      <c r="A36" s="116" t="s">
        <v>229</v>
      </c>
      <c r="B36" s="250">
        <f t="shared" si="4"/>
        <v>7</v>
      </c>
      <c r="C36" s="250">
        <f t="shared" si="5"/>
        <v>2</v>
      </c>
      <c r="D36" s="250">
        <f t="shared" si="6"/>
        <v>5</v>
      </c>
      <c r="E36" s="250"/>
      <c r="F36" s="250">
        <v>0</v>
      </c>
      <c r="G36" s="250">
        <v>0</v>
      </c>
      <c r="H36" s="250">
        <v>0</v>
      </c>
      <c r="I36" s="250"/>
      <c r="J36" s="250">
        <v>0</v>
      </c>
      <c r="K36" s="250">
        <v>0</v>
      </c>
      <c r="L36" s="250">
        <v>0</v>
      </c>
      <c r="M36" s="250"/>
      <c r="N36" s="250">
        <v>0</v>
      </c>
      <c r="O36" s="250">
        <v>0</v>
      </c>
      <c r="P36" s="250">
        <v>0</v>
      </c>
      <c r="Q36" s="250"/>
      <c r="R36" s="250">
        <v>0</v>
      </c>
      <c r="S36" s="250">
        <v>0</v>
      </c>
      <c r="T36" s="250">
        <v>0</v>
      </c>
      <c r="U36" s="250"/>
      <c r="V36" s="250">
        <v>0</v>
      </c>
      <c r="W36" s="250">
        <v>0</v>
      </c>
      <c r="X36" s="250">
        <v>0</v>
      </c>
      <c r="Y36" s="250"/>
      <c r="Z36" s="250">
        <v>0</v>
      </c>
      <c r="AA36" s="250">
        <v>0</v>
      </c>
      <c r="AB36" s="250">
        <v>0</v>
      </c>
      <c r="AC36" s="250"/>
      <c r="AD36" s="250">
        <v>0</v>
      </c>
      <c r="AE36" s="250">
        <v>0</v>
      </c>
      <c r="AF36" s="250">
        <v>0</v>
      </c>
      <c r="AG36" s="250"/>
      <c r="AH36" s="250">
        <v>1</v>
      </c>
      <c r="AI36" s="250">
        <v>1</v>
      </c>
      <c r="AJ36" s="250">
        <v>0</v>
      </c>
      <c r="AK36" s="250"/>
      <c r="AL36" s="250">
        <v>6</v>
      </c>
      <c r="AM36" s="250">
        <v>1</v>
      </c>
      <c r="AN36" s="250">
        <v>5</v>
      </c>
    </row>
    <row r="37" spans="1:40" x14ac:dyDescent="0.2">
      <c r="A37" s="116" t="s">
        <v>230</v>
      </c>
      <c r="B37" s="250">
        <f t="shared" si="4"/>
        <v>9</v>
      </c>
      <c r="C37" s="250">
        <f t="shared" si="5"/>
        <v>5</v>
      </c>
      <c r="D37" s="250">
        <f t="shared" si="6"/>
        <v>4</v>
      </c>
      <c r="E37" s="250"/>
      <c r="F37" s="250">
        <v>0</v>
      </c>
      <c r="G37" s="250">
        <v>0</v>
      </c>
      <c r="H37" s="250">
        <v>0</v>
      </c>
      <c r="I37" s="250"/>
      <c r="J37" s="250">
        <v>0</v>
      </c>
      <c r="K37" s="250">
        <v>0</v>
      </c>
      <c r="L37" s="250">
        <v>0</v>
      </c>
      <c r="M37" s="250"/>
      <c r="N37" s="250">
        <v>0</v>
      </c>
      <c r="O37" s="250">
        <v>0</v>
      </c>
      <c r="P37" s="250">
        <v>0</v>
      </c>
      <c r="Q37" s="250"/>
      <c r="R37" s="250">
        <v>0</v>
      </c>
      <c r="S37" s="250">
        <v>0</v>
      </c>
      <c r="T37" s="250">
        <v>0</v>
      </c>
      <c r="U37" s="250"/>
      <c r="V37" s="250">
        <v>0</v>
      </c>
      <c r="W37" s="250">
        <v>0</v>
      </c>
      <c r="X37" s="250">
        <v>0</v>
      </c>
      <c r="Y37" s="250"/>
      <c r="Z37" s="250">
        <v>0</v>
      </c>
      <c r="AA37" s="250">
        <v>0</v>
      </c>
      <c r="AB37" s="250">
        <v>0</v>
      </c>
      <c r="AC37" s="250"/>
      <c r="AD37" s="250">
        <v>0</v>
      </c>
      <c r="AE37" s="250">
        <v>0</v>
      </c>
      <c r="AF37" s="250">
        <v>0</v>
      </c>
      <c r="AG37" s="250"/>
      <c r="AH37" s="250">
        <v>0</v>
      </c>
      <c r="AI37" s="250">
        <v>0</v>
      </c>
      <c r="AJ37" s="250">
        <v>0</v>
      </c>
      <c r="AK37" s="250"/>
      <c r="AL37" s="250">
        <v>9</v>
      </c>
      <c r="AM37" s="250">
        <v>5</v>
      </c>
      <c r="AN37" s="250">
        <v>4</v>
      </c>
    </row>
    <row r="38" spans="1:40" x14ac:dyDescent="0.2">
      <c r="A38" s="116" t="s">
        <v>231</v>
      </c>
      <c r="B38" s="250">
        <f t="shared" si="4"/>
        <v>0</v>
      </c>
      <c r="C38" s="250">
        <f t="shared" si="5"/>
        <v>0</v>
      </c>
      <c r="D38" s="250">
        <f t="shared" si="6"/>
        <v>0</v>
      </c>
      <c r="E38" s="250"/>
      <c r="F38" s="250">
        <v>0</v>
      </c>
      <c r="G38" s="250">
        <v>0</v>
      </c>
      <c r="H38" s="250">
        <v>0</v>
      </c>
      <c r="I38" s="250"/>
      <c r="J38" s="250">
        <v>0</v>
      </c>
      <c r="K38" s="250">
        <v>0</v>
      </c>
      <c r="L38" s="250">
        <v>0</v>
      </c>
      <c r="M38" s="250"/>
      <c r="N38" s="250">
        <v>0</v>
      </c>
      <c r="O38" s="250">
        <v>0</v>
      </c>
      <c r="P38" s="250">
        <v>0</v>
      </c>
      <c r="Q38" s="250"/>
      <c r="R38" s="250">
        <v>0</v>
      </c>
      <c r="S38" s="250">
        <v>0</v>
      </c>
      <c r="T38" s="250">
        <v>0</v>
      </c>
      <c r="U38" s="250"/>
      <c r="V38" s="250">
        <v>0</v>
      </c>
      <c r="W38" s="250">
        <v>0</v>
      </c>
      <c r="X38" s="250">
        <v>0</v>
      </c>
      <c r="Y38" s="250"/>
      <c r="Z38" s="250">
        <v>0</v>
      </c>
      <c r="AA38" s="250">
        <v>0</v>
      </c>
      <c r="AB38" s="250">
        <v>0</v>
      </c>
      <c r="AC38" s="250"/>
      <c r="AD38" s="250">
        <v>0</v>
      </c>
      <c r="AE38" s="250">
        <v>0</v>
      </c>
      <c r="AF38" s="250">
        <v>0</v>
      </c>
      <c r="AG38" s="250"/>
      <c r="AH38" s="250">
        <v>0</v>
      </c>
      <c r="AI38" s="250">
        <v>0</v>
      </c>
      <c r="AJ38" s="250">
        <v>0</v>
      </c>
      <c r="AK38" s="250"/>
      <c r="AL38" s="250">
        <v>0</v>
      </c>
      <c r="AM38" s="250">
        <v>0</v>
      </c>
      <c r="AN38" s="250">
        <v>0</v>
      </c>
    </row>
    <row r="39" spans="1:40" x14ac:dyDescent="0.2">
      <c r="A39" s="116" t="s">
        <v>232</v>
      </c>
      <c r="B39" s="250">
        <f t="shared" si="4"/>
        <v>1</v>
      </c>
      <c r="C39" s="250">
        <f t="shared" si="5"/>
        <v>1</v>
      </c>
      <c r="D39" s="250">
        <f t="shared" si="6"/>
        <v>0</v>
      </c>
      <c r="E39" s="250"/>
      <c r="F39" s="250">
        <v>0</v>
      </c>
      <c r="G39" s="250">
        <v>0</v>
      </c>
      <c r="H39" s="250">
        <v>0</v>
      </c>
      <c r="I39" s="250"/>
      <c r="J39" s="250">
        <v>0</v>
      </c>
      <c r="K39" s="250">
        <v>0</v>
      </c>
      <c r="L39" s="250">
        <v>0</v>
      </c>
      <c r="M39" s="250"/>
      <c r="N39" s="250">
        <v>0</v>
      </c>
      <c r="O39" s="250">
        <v>0</v>
      </c>
      <c r="P39" s="250">
        <v>0</v>
      </c>
      <c r="Q39" s="250"/>
      <c r="R39" s="250">
        <v>0</v>
      </c>
      <c r="S39" s="250">
        <v>0</v>
      </c>
      <c r="T39" s="250">
        <v>0</v>
      </c>
      <c r="U39" s="250"/>
      <c r="V39" s="250">
        <v>0</v>
      </c>
      <c r="W39" s="250">
        <v>0</v>
      </c>
      <c r="X39" s="250">
        <v>0</v>
      </c>
      <c r="Y39" s="250"/>
      <c r="Z39" s="250">
        <v>0</v>
      </c>
      <c r="AA39" s="250">
        <v>0</v>
      </c>
      <c r="AB39" s="250">
        <v>0</v>
      </c>
      <c r="AC39" s="250"/>
      <c r="AD39" s="250">
        <v>0</v>
      </c>
      <c r="AE39" s="250">
        <v>0</v>
      </c>
      <c r="AF39" s="250">
        <v>0</v>
      </c>
      <c r="AG39" s="250"/>
      <c r="AH39" s="250">
        <v>0</v>
      </c>
      <c r="AI39" s="250">
        <v>0</v>
      </c>
      <c r="AJ39" s="250">
        <v>0</v>
      </c>
      <c r="AK39" s="250"/>
      <c r="AL39" s="250">
        <v>1</v>
      </c>
      <c r="AM39" s="250">
        <v>1</v>
      </c>
      <c r="AN39" s="250">
        <v>0</v>
      </c>
    </row>
    <row r="40" spans="1:40" ht="13.5" thickBot="1" x14ac:dyDescent="0.25">
      <c r="A40" s="116" t="s">
        <v>233</v>
      </c>
      <c r="B40" s="250">
        <f t="shared" si="4"/>
        <v>1</v>
      </c>
      <c r="C40" s="250">
        <f t="shared" si="5"/>
        <v>0</v>
      </c>
      <c r="D40" s="250">
        <f t="shared" si="6"/>
        <v>1</v>
      </c>
      <c r="E40" s="250"/>
      <c r="F40" s="250">
        <v>0</v>
      </c>
      <c r="G40" s="250">
        <v>0</v>
      </c>
      <c r="H40" s="250">
        <v>0</v>
      </c>
      <c r="I40" s="250"/>
      <c r="J40" s="250">
        <v>0</v>
      </c>
      <c r="K40" s="250">
        <v>0</v>
      </c>
      <c r="L40" s="250">
        <v>0</v>
      </c>
      <c r="M40" s="250"/>
      <c r="N40" s="250">
        <v>0</v>
      </c>
      <c r="O40" s="250">
        <v>0</v>
      </c>
      <c r="P40" s="250">
        <v>0</v>
      </c>
      <c r="Q40" s="250"/>
      <c r="R40" s="250">
        <v>0</v>
      </c>
      <c r="S40" s="250">
        <v>0</v>
      </c>
      <c r="T40" s="250">
        <v>0</v>
      </c>
      <c r="U40" s="250"/>
      <c r="V40" s="250">
        <v>0</v>
      </c>
      <c r="W40" s="250">
        <v>0</v>
      </c>
      <c r="X40" s="250">
        <v>0</v>
      </c>
      <c r="Y40" s="250"/>
      <c r="Z40" s="250">
        <v>0</v>
      </c>
      <c r="AA40" s="250">
        <v>0</v>
      </c>
      <c r="AB40" s="250">
        <v>0</v>
      </c>
      <c r="AC40" s="250"/>
      <c r="AD40" s="250">
        <v>0</v>
      </c>
      <c r="AE40" s="250">
        <v>0</v>
      </c>
      <c r="AF40" s="250">
        <v>0</v>
      </c>
      <c r="AG40" s="250"/>
      <c r="AH40" s="250">
        <v>0</v>
      </c>
      <c r="AI40" s="250">
        <v>0</v>
      </c>
      <c r="AJ40" s="250">
        <v>0</v>
      </c>
      <c r="AK40" s="250"/>
      <c r="AL40" s="250">
        <v>1</v>
      </c>
      <c r="AM40" s="250">
        <v>0</v>
      </c>
      <c r="AN40" s="250">
        <v>1</v>
      </c>
    </row>
    <row r="41" spans="1:40" ht="15" customHeight="1" x14ac:dyDescent="0.2">
      <c r="A41" s="202" t="s">
        <v>328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</row>
    <row r="42" spans="1:40" ht="15" customHeight="1" x14ac:dyDescent="0.2">
      <c r="A42" s="125" t="s">
        <v>732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</row>
    <row r="43" spans="1:40" ht="15" customHeight="1" x14ac:dyDescent="0.2">
      <c r="A43" s="103" t="s">
        <v>733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</row>
    <row r="44" spans="1:40" ht="15" customHeight="1" x14ac:dyDescent="0.2">
      <c r="A44" s="28" t="s">
        <v>929</v>
      </c>
    </row>
  </sheetData>
  <mergeCells count="20">
    <mergeCell ref="AK6:AK7"/>
    <mergeCell ref="Y6:Y7"/>
    <mergeCell ref="AC6:AC7"/>
    <mergeCell ref="AG6:AG7"/>
    <mergeCell ref="A1:AN1"/>
    <mergeCell ref="A2:AN2"/>
    <mergeCell ref="A3:AN3"/>
    <mergeCell ref="A5:AN5"/>
    <mergeCell ref="A6:A7"/>
    <mergeCell ref="B6:D6"/>
    <mergeCell ref="F6:H6"/>
    <mergeCell ref="J6:L6"/>
    <mergeCell ref="N6:P6"/>
    <mergeCell ref="R6:T6"/>
    <mergeCell ref="A4:AN4"/>
    <mergeCell ref="AL6:AN6"/>
    <mergeCell ref="V6:X6"/>
    <mergeCell ref="Z6:AB6"/>
    <mergeCell ref="AD6:AF6"/>
    <mergeCell ref="AH6:AJ6"/>
  </mergeCells>
  <conditionalFormatting sqref="B9:AN40">
    <cfRule type="cellIs" dxfId="107" priority="56" operator="equal">
      <formula>0</formula>
    </cfRule>
  </conditionalFormatting>
  <hyperlinks>
    <hyperlink ref="AO2" location="Contenido!A1" display="Contenido" xr:uid="{00000000-0004-0000-6300-000000000000}"/>
  </hyperlinks>
  <printOptions horizontalCentered="1"/>
  <pageMargins left="0.59055118110236227" right="0.39370078740157483" top="0.59055118110236227" bottom="0.19685039370078741" header="0" footer="0"/>
  <pageSetup scale="81" fitToHeight="0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Hoja101">
    <tabColor theme="5" tint="0.59999389629810485"/>
    <pageSetUpPr fitToPage="1"/>
  </sheetPr>
  <dimension ref="A1:AO44"/>
  <sheetViews>
    <sheetView showGridLines="0" zoomScaleNormal="100" zoomScaleSheetLayoutView="100" workbookViewId="0">
      <selection activeCell="X18" sqref="X18"/>
    </sheetView>
  </sheetViews>
  <sheetFormatPr baseColWidth="10" defaultColWidth="11" defaultRowHeight="12.75" x14ac:dyDescent="0.2"/>
  <cols>
    <col min="1" max="1" width="9.5" style="118" customWidth="1"/>
    <col min="2" max="4" width="5.625" style="251" customWidth="1"/>
    <col min="5" max="5" width="1.25" style="251" customWidth="1"/>
    <col min="6" max="6" width="4.625" style="251" bestFit="1" customWidth="1"/>
    <col min="7" max="8" width="4.5" style="251" customWidth="1"/>
    <col min="9" max="9" width="1.25" style="251" customWidth="1"/>
    <col min="10" max="10" width="4.75" style="251" customWidth="1"/>
    <col min="11" max="12" width="4.125" style="251" customWidth="1"/>
    <col min="13" max="13" width="1.25" style="251" customWidth="1"/>
    <col min="14" max="16" width="4.125" style="251" customWidth="1"/>
    <col min="17" max="17" width="1.25" style="251" customWidth="1"/>
    <col min="18" max="20" width="4.125" style="251" customWidth="1"/>
    <col min="21" max="21" width="1.25" style="251" customWidth="1"/>
    <col min="22" max="24" width="4.125" style="251" customWidth="1"/>
    <col min="25" max="25" width="1.25" style="251" customWidth="1"/>
    <col min="26" max="28" width="4.75" style="251" customWidth="1"/>
    <col min="29" max="29" width="1.25" style="251" customWidth="1"/>
    <col min="30" max="32" width="4.75" style="251" customWidth="1"/>
    <col min="33" max="33" width="1.25" style="251" customWidth="1"/>
    <col min="34" max="36" width="4.75" style="251" customWidth="1"/>
    <col min="37" max="37" width="1.25" style="251" customWidth="1"/>
    <col min="38" max="40" width="4.75" style="251" customWidth="1"/>
    <col min="41" max="16384" width="11" style="102"/>
  </cols>
  <sheetData>
    <row r="1" spans="1:41" ht="15" customHeight="1" x14ac:dyDescent="0.25">
      <c r="A1" s="600" t="s">
        <v>818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</row>
    <row r="2" spans="1:41" ht="15" customHeight="1" x14ac:dyDescent="0.25">
      <c r="A2" s="601" t="s">
        <v>336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601"/>
      <c r="AN2" s="601"/>
      <c r="AO2" s="506" t="s">
        <v>573</v>
      </c>
    </row>
    <row r="3" spans="1:41" ht="15" x14ac:dyDescent="0.25">
      <c r="A3" s="601" t="s">
        <v>374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256"/>
    </row>
    <row r="4" spans="1:41" s="169" customFormat="1" ht="15" x14ac:dyDescent="0.25">
      <c r="A4" s="624" t="s">
        <v>88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24"/>
      <c r="Z4" s="624"/>
      <c r="AA4" s="624"/>
      <c r="AB4" s="624"/>
      <c r="AC4" s="624"/>
      <c r="AD4" s="624"/>
      <c r="AE4" s="624"/>
      <c r="AF4" s="624"/>
      <c r="AG4" s="624"/>
      <c r="AH4" s="624"/>
      <c r="AI4" s="624"/>
      <c r="AJ4" s="624"/>
      <c r="AK4" s="624"/>
      <c r="AL4" s="624"/>
      <c r="AM4" s="624"/>
      <c r="AN4" s="624"/>
      <c r="AO4" s="256"/>
    </row>
    <row r="5" spans="1:41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256"/>
    </row>
    <row r="6" spans="1:41" s="247" customFormat="1" ht="27.75" customHeight="1" x14ac:dyDescent="0.15">
      <c r="A6" s="603" t="s">
        <v>248</v>
      </c>
      <c r="B6" s="599" t="s">
        <v>0</v>
      </c>
      <c r="C6" s="599"/>
      <c r="D6" s="599"/>
      <c r="E6" s="394"/>
      <c r="F6" s="622" t="s">
        <v>977</v>
      </c>
      <c r="G6" s="622"/>
      <c r="H6" s="622"/>
      <c r="I6" s="394"/>
      <c r="J6" s="599" t="s">
        <v>238</v>
      </c>
      <c r="K6" s="599"/>
      <c r="L6" s="599"/>
      <c r="M6" s="394"/>
      <c r="N6" s="599" t="s">
        <v>239</v>
      </c>
      <c r="O6" s="599"/>
      <c r="P6" s="599"/>
      <c r="Q6" s="460"/>
      <c r="R6" s="599" t="s">
        <v>240</v>
      </c>
      <c r="S6" s="599"/>
      <c r="T6" s="599"/>
      <c r="U6" s="460"/>
      <c r="V6" s="622" t="s">
        <v>978</v>
      </c>
      <c r="W6" s="599"/>
      <c r="X6" s="599"/>
      <c r="Y6" s="623"/>
      <c r="Z6" s="599" t="s">
        <v>337</v>
      </c>
      <c r="AA6" s="599"/>
      <c r="AB6" s="599"/>
      <c r="AC6" s="623"/>
      <c r="AD6" s="599" t="s">
        <v>338</v>
      </c>
      <c r="AE6" s="599"/>
      <c r="AF6" s="599"/>
      <c r="AG6" s="623"/>
      <c r="AH6" s="599" t="s">
        <v>339</v>
      </c>
      <c r="AI6" s="599"/>
      <c r="AJ6" s="599"/>
      <c r="AK6" s="623"/>
      <c r="AL6" s="599" t="s">
        <v>340</v>
      </c>
      <c r="AM6" s="599"/>
      <c r="AN6" s="599"/>
    </row>
    <row r="7" spans="1:41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460"/>
      <c r="R7" s="395" t="s">
        <v>0</v>
      </c>
      <c r="S7" s="395" t="s">
        <v>15</v>
      </c>
      <c r="T7" s="395" t="s">
        <v>16</v>
      </c>
      <c r="U7" s="460"/>
      <c r="V7" s="395" t="s">
        <v>0</v>
      </c>
      <c r="W7" s="395" t="s">
        <v>15</v>
      </c>
      <c r="X7" s="395" t="s">
        <v>16</v>
      </c>
      <c r="Y7" s="623"/>
      <c r="Z7" s="395" t="s">
        <v>0</v>
      </c>
      <c r="AA7" s="395" t="s">
        <v>15</v>
      </c>
      <c r="AB7" s="395" t="s">
        <v>16</v>
      </c>
      <c r="AC7" s="623"/>
      <c r="AD7" s="395" t="s">
        <v>0</v>
      </c>
      <c r="AE7" s="395" t="s">
        <v>15</v>
      </c>
      <c r="AF7" s="395" t="s">
        <v>16</v>
      </c>
      <c r="AG7" s="623"/>
      <c r="AH7" s="395" t="s">
        <v>0</v>
      </c>
      <c r="AI7" s="395" t="s">
        <v>15</v>
      </c>
      <c r="AJ7" s="395" t="s">
        <v>16</v>
      </c>
      <c r="AK7" s="623"/>
      <c r="AL7" s="395" t="s">
        <v>0</v>
      </c>
      <c r="AM7" s="395" t="s">
        <v>15</v>
      </c>
      <c r="AN7" s="395" t="s">
        <v>16</v>
      </c>
    </row>
    <row r="8" spans="1:41" s="119" customFormat="1" ht="5.25" customHeigh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</row>
    <row r="9" spans="1:41" s="269" customFormat="1" x14ac:dyDescent="0.2">
      <c r="A9" s="122" t="s">
        <v>0</v>
      </c>
      <c r="B9" s="268">
        <f>SUM(B10:B40)</f>
        <v>15191</v>
      </c>
      <c r="C9" s="268">
        <f>SUM(C10:C40)</f>
        <v>9591</v>
      </c>
      <c r="D9" s="268">
        <f>SUM(D10:D40)</f>
        <v>5600</v>
      </c>
      <c r="E9" s="268"/>
      <c r="F9" s="268">
        <f>SUM(F10:F40)</f>
        <v>1788</v>
      </c>
      <c r="G9" s="268">
        <f>SUM(G10:G40)</f>
        <v>1061</v>
      </c>
      <c r="H9" s="268">
        <f>SUM(H10:H40)</f>
        <v>727</v>
      </c>
      <c r="I9" s="268"/>
      <c r="J9" s="268">
        <f>SUM(J10:J40)</f>
        <v>1027</v>
      </c>
      <c r="K9" s="268">
        <f>SUM(K10:K40)</f>
        <v>667</v>
      </c>
      <c r="L9" s="268">
        <f>SUM(L10:L40)</f>
        <v>360</v>
      </c>
      <c r="M9" s="268"/>
      <c r="N9" s="268">
        <f>SUM(N10:N40)</f>
        <v>231</v>
      </c>
      <c r="O9" s="268">
        <f>SUM(O10:O40)</f>
        <v>152</v>
      </c>
      <c r="P9" s="268">
        <f>SUM(P10:P40)</f>
        <v>79</v>
      </c>
      <c r="Q9" s="268"/>
      <c r="R9" s="268">
        <f>SUM(R10:R40)</f>
        <v>451</v>
      </c>
      <c r="S9" s="268">
        <f>SUM(S10:S40)</f>
        <v>305</v>
      </c>
      <c r="T9" s="268">
        <f>SUM(T10:T40)</f>
        <v>146</v>
      </c>
      <c r="U9" s="268"/>
      <c r="V9" s="268">
        <f>SUM(V10:V40)</f>
        <v>84</v>
      </c>
      <c r="W9" s="268">
        <f>SUM(W10:W40)</f>
        <v>59</v>
      </c>
      <c r="X9" s="268">
        <f>SUM(X10:X40)</f>
        <v>25</v>
      </c>
      <c r="Y9" s="268"/>
      <c r="Z9" s="268">
        <f>SUM(Z10:Z40)</f>
        <v>1263</v>
      </c>
      <c r="AA9" s="268">
        <f>SUM(AA10:AA40)</f>
        <v>830</v>
      </c>
      <c r="AB9" s="268">
        <f>SUM(AB10:AB40)</f>
        <v>433</v>
      </c>
      <c r="AC9" s="268"/>
      <c r="AD9" s="268">
        <f>SUM(AD10:AD40)</f>
        <v>1192</v>
      </c>
      <c r="AE9" s="268">
        <f>SUM(AE10:AE40)</f>
        <v>740</v>
      </c>
      <c r="AF9" s="268">
        <f>SUM(AF10:AF40)</f>
        <v>452</v>
      </c>
      <c r="AG9" s="268"/>
      <c r="AH9" s="268">
        <f>SUM(AH10:AH40)</f>
        <v>5003</v>
      </c>
      <c r="AI9" s="268">
        <f>SUM(AI10:AI40)</f>
        <v>3244</v>
      </c>
      <c r="AJ9" s="268">
        <f>SUM(AJ10:AJ40)</f>
        <v>1759</v>
      </c>
      <c r="AK9" s="268"/>
      <c r="AL9" s="268">
        <f>SUM(AL10:AL40)</f>
        <v>4152</v>
      </c>
      <c r="AM9" s="268">
        <f>SUM(AM10:AM40)</f>
        <v>2533</v>
      </c>
      <c r="AN9" s="268">
        <f>SUM(AN10:AN40)</f>
        <v>1619</v>
      </c>
    </row>
    <row r="10" spans="1:41" x14ac:dyDescent="0.2">
      <c r="A10" s="120">
        <v>0</v>
      </c>
      <c r="B10" s="250">
        <f>+F10+J10+N10+R10+V10+Z10+AD10+AH10+AL10</f>
        <v>612</v>
      </c>
      <c r="C10" s="250">
        <f t="shared" ref="C10:D10" si="0">+G10+K10+O10+S10+W10+AA10+AE10+AI10+AM10</f>
        <v>341</v>
      </c>
      <c r="D10" s="250">
        <f t="shared" si="0"/>
        <v>271</v>
      </c>
      <c r="E10" s="250"/>
      <c r="F10" s="250">
        <v>612</v>
      </c>
      <c r="G10" s="250">
        <v>341</v>
      </c>
      <c r="H10" s="250">
        <v>271</v>
      </c>
      <c r="I10" s="250"/>
      <c r="J10" s="250">
        <v>0</v>
      </c>
      <c r="K10" s="250">
        <v>0</v>
      </c>
      <c r="L10" s="250">
        <v>0</v>
      </c>
      <c r="M10" s="250"/>
      <c r="N10" s="250">
        <v>0</v>
      </c>
      <c r="O10" s="250">
        <v>0</v>
      </c>
      <c r="P10" s="250">
        <v>0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  <c r="Y10" s="250"/>
      <c r="Z10" s="250">
        <v>0</v>
      </c>
      <c r="AA10" s="250">
        <v>0</v>
      </c>
      <c r="AB10" s="250">
        <v>0</v>
      </c>
      <c r="AC10" s="250"/>
      <c r="AD10" s="250">
        <v>0</v>
      </c>
      <c r="AE10" s="250">
        <v>0</v>
      </c>
      <c r="AF10" s="250">
        <v>0</v>
      </c>
      <c r="AG10" s="250"/>
      <c r="AH10" s="250">
        <v>0</v>
      </c>
      <c r="AI10" s="250">
        <v>0</v>
      </c>
      <c r="AJ10" s="250">
        <v>0</v>
      </c>
      <c r="AK10" s="250"/>
      <c r="AL10" s="250">
        <v>0</v>
      </c>
      <c r="AM10" s="250">
        <v>0</v>
      </c>
      <c r="AN10" s="250">
        <v>0</v>
      </c>
    </row>
    <row r="11" spans="1:41" x14ac:dyDescent="0.2">
      <c r="A11" s="120">
        <v>1</v>
      </c>
      <c r="B11" s="250">
        <f t="shared" ref="B11:B40" si="1">+F11+J11+N11+R11+V11+Z11+AD11+AH11+AL11</f>
        <v>835</v>
      </c>
      <c r="C11" s="250">
        <f t="shared" ref="C11:C40" si="2">+G11+K11+O11+S11+W11+AA11+AE11+AI11+AM11</f>
        <v>505</v>
      </c>
      <c r="D11" s="250">
        <f t="shared" ref="D11:D40" si="3">+H11+L11+P11+T11+X11+AB11+AF11+AJ11+AN11</f>
        <v>330</v>
      </c>
      <c r="E11" s="260"/>
      <c r="F11" s="260">
        <v>781</v>
      </c>
      <c r="G11" s="260">
        <v>468</v>
      </c>
      <c r="H11" s="260">
        <v>313</v>
      </c>
      <c r="I11" s="250"/>
      <c r="J11" s="250">
        <v>52</v>
      </c>
      <c r="K11" s="250">
        <v>36</v>
      </c>
      <c r="L11" s="250">
        <v>16</v>
      </c>
      <c r="M11" s="250"/>
      <c r="N11" s="250">
        <v>1</v>
      </c>
      <c r="O11" s="250">
        <v>1</v>
      </c>
      <c r="P11" s="250">
        <v>0</v>
      </c>
      <c r="Q11" s="250"/>
      <c r="R11" s="250">
        <v>1</v>
      </c>
      <c r="S11" s="250">
        <v>0</v>
      </c>
      <c r="T11" s="250">
        <v>1</v>
      </c>
      <c r="U11" s="250"/>
      <c r="V11" s="250">
        <v>0</v>
      </c>
      <c r="W11" s="250">
        <v>0</v>
      </c>
      <c r="X11" s="250">
        <v>0</v>
      </c>
      <c r="Y11" s="250"/>
      <c r="Z11" s="250">
        <v>0</v>
      </c>
      <c r="AA11" s="250">
        <v>0</v>
      </c>
      <c r="AB11" s="250">
        <v>0</v>
      </c>
      <c r="AC11" s="250"/>
      <c r="AD11" s="250">
        <v>0</v>
      </c>
      <c r="AE11" s="250">
        <v>0</v>
      </c>
      <c r="AF11" s="250">
        <v>0</v>
      </c>
      <c r="AG11" s="250"/>
      <c r="AH11" s="250">
        <v>0</v>
      </c>
      <c r="AI11" s="250">
        <v>0</v>
      </c>
      <c r="AJ11" s="250">
        <v>0</v>
      </c>
      <c r="AK11" s="250"/>
      <c r="AL11" s="250">
        <v>0</v>
      </c>
      <c r="AM11" s="250">
        <v>0</v>
      </c>
      <c r="AN11" s="250">
        <v>0</v>
      </c>
    </row>
    <row r="12" spans="1:41" x14ac:dyDescent="0.2">
      <c r="A12" s="120">
        <v>2</v>
      </c>
      <c r="B12" s="250">
        <f t="shared" si="1"/>
        <v>1295</v>
      </c>
      <c r="C12" s="250">
        <f t="shared" si="2"/>
        <v>833</v>
      </c>
      <c r="D12" s="250">
        <f t="shared" si="3"/>
        <v>462</v>
      </c>
      <c r="E12" s="260"/>
      <c r="F12" s="250">
        <v>328</v>
      </c>
      <c r="G12" s="250">
        <v>204</v>
      </c>
      <c r="H12" s="250">
        <v>124</v>
      </c>
      <c r="I12" s="250"/>
      <c r="J12" s="250">
        <v>958</v>
      </c>
      <c r="K12" s="250">
        <v>624</v>
      </c>
      <c r="L12" s="250">
        <v>334</v>
      </c>
      <c r="M12" s="250"/>
      <c r="N12" s="250">
        <v>7</v>
      </c>
      <c r="O12" s="250">
        <v>5</v>
      </c>
      <c r="P12" s="250">
        <v>2</v>
      </c>
      <c r="Q12" s="250"/>
      <c r="R12" s="250">
        <v>2</v>
      </c>
      <c r="S12" s="250">
        <v>0</v>
      </c>
      <c r="T12" s="250">
        <v>2</v>
      </c>
      <c r="U12" s="250"/>
      <c r="V12" s="250">
        <v>0</v>
      </c>
      <c r="W12" s="250">
        <v>0</v>
      </c>
      <c r="X12" s="250">
        <v>0</v>
      </c>
      <c r="Y12" s="250"/>
      <c r="Z12" s="250">
        <v>0</v>
      </c>
      <c r="AA12" s="250">
        <v>0</v>
      </c>
      <c r="AB12" s="250">
        <v>0</v>
      </c>
      <c r="AC12" s="250"/>
      <c r="AD12" s="250">
        <v>0</v>
      </c>
      <c r="AE12" s="250">
        <v>0</v>
      </c>
      <c r="AF12" s="250">
        <v>0</v>
      </c>
      <c r="AG12" s="250"/>
      <c r="AH12" s="250">
        <v>0</v>
      </c>
      <c r="AI12" s="250">
        <v>0</v>
      </c>
      <c r="AJ12" s="250">
        <v>0</v>
      </c>
      <c r="AK12" s="250"/>
      <c r="AL12" s="250">
        <v>0</v>
      </c>
      <c r="AM12" s="250">
        <v>0</v>
      </c>
      <c r="AN12" s="250">
        <v>0</v>
      </c>
    </row>
    <row r="13" spans="1:41" x14ac:dyDescent="0.2">
      <c r="A13" s="120">
        <v>3</v>
      </c>
      <c r="B13" s="250">
        <f t="shared" si="1"/>
        <v>307</v>
      </c>
      <c r="C13" s="250">
        <f t="shared" si="2"/>
        <v>203</v>
      </c>
      <c r="D13" s="250">
        <f t="shared" si="3"/>
        <v>104</v>
      </c>
      <c r="E13" s="250"/>
      <c r="F13" s="250">
        <v>64</v>
      </c>
      <c r="G13" s="250">
        <v>46</v>
      </c>
      <c r="H13" s="250">
        <v>18</v>
      </c>
      <c r="I13" s="250"/>
      <c r="J13" s="250">
        <v>11</v>
      </c>
      <c r="K13" s="250">
        <v>7</v>
      </c>
      <c r="L13" s="250">
        <v>4</v>
      </c>
      <c r="M13" s="250"/>
      <c r="N13" s="250">
        <v>217</v>
      </c>
      <c r="O13" s="250">
        <v>143</v>
      </c>
      <c r="P13" s="250">
        <v>74</v>
      </c>
      <c r="Q13" s="250"/>
      <c r="R13" s="250">
        <v>15</v>
      </c>
      <c r="S13" s="250">
        <v>7</v>
      </c>
      <c r="T13" s="250">
        <v>8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  <c r="AC13" s="250"/>
      <c r="AD13" s="250">
        <v>0</v>
      </c>
      <c r="AE13" s="250">
        <v>0</v>
      </c>
      <c r="AF13" s="250">
        <v>0</v>
      </c>
      <c r="AG13" s="250"/>
      <c r="AH13" s="250">
        <v>0</v>
      </c>
      <c r="AI13" s="250">
        <v>0</v>
      </c>
      <c r="AJ13" s="250">
        <v>0</v>
      </c>
      <c r="AK13" s="250"/>
      <c r="AL13" s="250">
        <v>0</v>
      </c>
      <c r="AM13" s="250">
        <v>0</v>
      </c>
      <c r="AN13" s="250">
        <v>0</v>
      </c>
    </row>
    <row r="14" spans="1:41" x14ac:dyDescent="0.2">
      <c r="A14" s="120">
        <v>4</v>
      </c>
      <c r="B14" s="250">
        <f t="shared" si="1"/>
        <v>430</v>
      </c>
      <c r="C14" s="250">
        <f t="shared" si="2"/>
        <v>295</v>
      </c>
      <c r="D14" s="250">
        <f t="shared" si="3"/>
        <v>135</v>
      </c>
      <c r="E14" s="260"/>
      <c r="F14" s="260">
        <v>1</v>
      </c>
      <c r="G14" s="260">
        <v>1</v>
      </c>
      <c r="H14" s="260">
        <v>0</v>
      </c>
      <c r="I14" s="250"/>
      <c r="J14" s="250">
        <v>2</v>
      </c>
      <c r="K14" s="250">
        <v>0</v>
      </c>
      <c r="L14" s="250">
        <v>2</v>
      </c>
      <c r="M14" s="250"/>
      <c r="N14" s="250">
        <v>6</v>
      </c>
      <c r="O14" s="250">
        <v>3</v>
      </c>
      <c r="P14" s="250">
        <v>3</v>
      </c>
      <c r="Q14" s="250"/>
      <c r="R14" s="250">
        <v>417</v>
      </c>
      <c r="S14" s="250">
        <v>288</v>
      </c>
      <c r="T14" s="250">
        <v>129</v>
      </c>
      <c r="U14" s="250"/>
      <c r="V14" s="250">
        <v>4</v>
      </c>
      <c r="W14" s="250">
        <v>3</v>
      </c>
      <c r="X14" s="250">
        <v>1</v>
      </c>
      <c r="Y14" s="250"/>
      <c r="Z14" s="250">
        <v>0</v>
      </c>
      <c r="AA14" s="250">
        <v>0</v>
      </c>
      <c r="AB14" s="250">
        <v>0</v>
      </c>
      <c r="AC14" s="250"/>
      <c r="AD14" s="250">
        <v>0</v>
      </c>
      <c r="AE14" s="250">
        <v>0</v>
      </c>
      <c r="AF14" s="250">
        <v>0</v>
      </c>
      <c r="AG14" s="250"/>
      <c r="AH14" s="250">
        <v>0</v>
      </c>
      <c r="AI14" s="250">
        <v>0</v>
      </c>
      <c r="AJ14" s="250">
        <v>0</v>
      </c>
      <c r="AK14" s="250"/>
      <c r="AL14" s="250">
        <v>0</v>
      </c>
      <c r="AM14" s="250">
        <v>0</v>
      </c>
      <c r="AN14" s="250">
        <v>0</v>
      </c>
    </row>
    <row r="15" spans="1:41" x14ac:dyDescent="0.2">
      <c r="A15" s="120">
        <v>5</v>
      </c>
      <c r="B15" s="250">
        <f t="shared" si="1"/>
        <v>102</v>
      </c>
      <c r="C15" s="250">
        <f t="shared" si="2"/>
        <v>67</v>
      </c>
      <c r="D15" s="250">
        <f t="shared" si="3"/>
        <v>35</v>
      </c>
      <c r="E15" s="260"/>
      <c r="F15" s="260">
        <v>1</v>
      </c>
      <c r="G15" s="260">
        <v>0</v>
      </c>
      <c r="H15" s="260">
        <v>1</v>
      </c>
      <c r="I15" s="250"/>
      <c r="J15" s="250">
        <v>2</v>
      </c>
      <c r="K15" s="250">
        <v>0</v>
      </c>
      <c r="L15" s="250">
        <v>2</v>
      </c>
      <c r="M15" s="250"/>
      <c r="N15" s="250">
        <v>0</v>
      </c>
      <c r="O15" s="250">
        <v>0</v>
      </c>
      <c r="P15" s="250">
        <v>0</v>
      </c>
      <c r="Q15" s="250"/>
      <c r="R15" s="250">
        <v>16</v>
      </c>
      <c r="S15" s="250">
        <v>10</v>
      </c>
      <c r="T15" s="250">
        <v>6</v>
      </c>
      <c r="U15" s="250"/>
      <c r="V15" s="250">
        <v>79</v>
      </c>
      <c r="W15" s="250">
        <v>56</v>
      </c>
      <c r="X15" s="250">
        <v>23</v>
      </c>
      <c r="Y15" s="250"/>
      <c r="Z15" s="250">
        <v>4</v>
      </c>
      <c r="AA15" s="250">
        <v>1</v>
      </c>
      <c r="AB15" s="250">
        <v>3</v>
      </c>
      <c r="AC15" s="250"/>
      <c r="AD15" s="250">
        <v>0</v>
      </c>
      <c r="AE15" s="250">
        <v>0</v>
      </c>
      <c r="AF15" s="250">
        <v>0</v>
      </c>
      <c r="AG15" s="250"/>
      <c r="AH15" s="250">
        <v>0</v>
      </c>
      <c r="AI15" s="250">
        <v>0</v>
      </c>
      <c r="AJ15" s="250">
        <v>0</v>
      </c>
      <c r="AK15" s="250"/>
      <c r="AL15" s="250">
        <v>0</v>
      </c>
      <c r="AM15" s="250">
        <v>0</v>
      </c>
      <c r="AN15" s="250">
        <v>0</v>
      </c>
    </row>
    <row r="16" spans="1:41" x14ac:dyDescent="0.2">
      <c r="A16" s="120">
        <v>6</v>
      </c>
      <c r="B16" s="250">
        <f t="shared" si="1"/>
        <v>311</v>
      </c>
      <c r="C16" s="250">
        <f t="shared" si="2"/>
        <v>223</v>
      </c>
      <c r="D16" s="250">
        <f t="shared" si="3"/>
        <v>88</v>
      </c>
      <c r="E16" s="250"/>
      <c r="F16" s="250">
        <v>0</v>
      </c>
      <c r="G16" s="250">
        <v>0</v>
      </c>
      <c r="H16" s="250">
        <v>0</v>
      </c>
      <c r="I16" s="250"/>
      <c r="J16" s="250">
        <v>2</v>
      </c>
      <c r="K16" s="250">
        <v>0</v>
      </c>
      <c r="L16" s="250">
        <v>2</v>
      </c>
      <c r="M16" s="250"/>
      <c r="N16" s="250">
        <v>0</v>
      </c>
      <c r="O16" s="250">
        <v>0</v>
      </c>
      <c r="P16" s="250">
        <v>0</v>
      </c>
      <c r="Q16" s="250"/>
      <c r="R16" s="250">
        <v>0</v>
      </c>
      <c r="S16" s="250">
        <v>0</v>
      </c>
      <c r="T16" s="250">
        <v>0</v>
      </c>
      <c r="U16" s="250"/>
      <c r="V16" s="250">
        <v>1</v>
      </c>
      <c r="W16" s="250">
        <v>0</v>
      </c>
      <c r="X16" s="250">
        <v>1</v>
      </c>
      <c r="Y16" s="250"/>
      <c r="Z16" s="250">
        <v>305</v>
      </c>
      <c r="AA16" s="250">
        <v>220</v>
      </c>
      <c r="AB16" s="250">
        <v>85</v>
      </c>
      <c r="AC16" s="250"/>
      <c r="AD16" s="250">
        <v>3</v>
      </c>
      <c r="AE16" s="250">
        <v>3</v>
      </c>
      <c r="AF16" s="250">
        <v>0</v>
      </c>
      <c r="AG16" s="250"/>
      <c r="AH16" s="250">
        <v>0</v>
      </c>
      <c r="AI16" s="250">
        <v>0</v>
      </c>
      <c r="AJ16" s="250">
        <v>0</v>
      </c>
      <c r="AK16" s="250"/>
      <c r="AL16" s="250">
        <v>0</v>
      </c>
      <c r="AM16" s="250">
        <v>0</v>
      </c>
      <c r="AN16" s="250">
        <v>0</v>
      </c>
    </row>
    <row r="17" spans="1:40" x14ac:dyDescent="0.2">
      <c r="A17" s="120">
        <v>7</v>
      </c>
      <c r="B17" s="250">
        <f t="shared" si="1"/>
        <v>242</v>
      </c>
      <c r="C17" s="250">
        <f t="shared" si="2"/>
        <v>168</v>
      </c>
      <c r="D17" s="250">
        <f t="shared" si="3"/>
        <v>74</v>
      </c>
      <c r="E17" s="250"/>
      <c r="F17" s="250">
        <v>0</v>
      </c>
      <c r="G17" s="250">
        <v>0</v>
      </c>
      <c r="H17" s="250">
        <v>0</v>
      </c>
      <c r="I17" s="250"/>
      <c r="J17" s="250">
        <v>0</v>
      </c>
      <c r="K17" s="250">
        <v>0</v>
      </c>
      <c r="L17" s="250">
        <v>0</v>
      </c>
      <c r="M17" s="250"/>
      <c r="N17" s="250">
        <v>0</v>
      </c>
      <c r="O17" s="250">
        <v>0</v>
      </c>
      <c r="P17" s="250">
        <v>0</v>
      </c>
      <c r="Q17" s="250"/>
      <c r="R17" s="250">
        <v>0</v>
      </c>
      <c r="S17" s="250">
        <v>0</v>
      </c>
      <c r="T17" s="250">
        <v>0</v>
      </c>
      <c r="U17" s="250"/>
      <c r="V17" s="250">
        <v>0</v>
      </c>
      <c r="W17" s="250">
        <v>0</v>
      </c>
      <c r="X17" s="250">
        <v>0</v>
      </c>
      <c r="Y17" s="250"/>
      <c r="Z17" s="250">
        <v>240</v>
      </c>
      <c r="AA17" s="250">
        <v>166</v>
      </c>
      <c r="AB17" s="250">
        <v>74</v>
      </c>
      <c r="AC17" s="250"/>
      <c r="AD17" s="250">
        <v>2</v>
      </c>
      <c r="AE17" s="250">
        <v>2</v>
      </c>
      <c r="AF17" s="250">
        <v>0</v>
      </c>
      <c r="AG17" s="250"/>
      <c r="AH17" s="250">
        <v>0</v>
      </c>
      <c r="AI17" s="250">
        <v>0</v>
      </c>
      <c r="AJ17" s="250">
        <v>0</v>
      </c>
      <c r="AK17" s="250"/>
      <c r="AL17" s="250">
        <v>0</v>
      </c>
      <c r="AM17" s="250">
        <v>0</v>
      </c>
      <c r="AN17" s="250">
        <v>0</v>
      </c>
    </row>
    <row r="18" spans="1:40" x14ac:dyDescent="0.2">
      <c r="A18" s="120">
        <v>8</v>
      </c>
      <c r="B18" s="250">
        <f t="shared" si="1"/>
        <v>303</v>
      </c>
      <c r="C18" s="250">
        <f t="shared" si="2"/>
        <v>199</v>
      </c>
      <c r="D18" s="250">
        <f t="shared" si="3"/>
        <v>104</v>
      </c>
      <c r="E18" s="250"/>
      <c r="F18" s="250">
        <v>1</v>
      </c>
      <c r="G18" s="250">
        <v>1</v>
      </c>
      <c r="H18" s="250">
        <v>0</v>
      </c>
      <c r="I18" s="250"/>
      <c r="J18" s="250">
        <v>0</v>
      </c>
      <c r="K18" s="250">
        <v>0</v>
      </c>
      <c r="L18" s="250">
        <v>0</v>
      </c>
      <c r="M18" s="250"/>
      <c r="N18" s="250">
        <v>0</v>
      </c>
      <c r="O18" s="250">
        <v>0</v>
      </c>
      <c r="P18" s="250">
        <v>0</v>
      </c>
      <c r="Q18" s="250"/>
      <c r="R18" s="250">
        <v>0</v>
      </c>
      <c r="S18" s="250">
        <v>0</v>
      </c>
      <c r="T18" s="250">
        <v>0</v>
      </c>
      <c r="U18" s="250"/>
      <c r="V18" s="250">
        <v>0</v>
      </c>
      <c r="W18" s="250">
        <v>0</v>
      </c>
      <c r="X18" s="250">
        <v>0</v>
      </c>
      <c r="Y18" s="250"/>
      <c r="Z18" s="250">
        <v>295</v>
      </c>
      <c r="AA18" s="250">
        <v>195</v>
      </c>
      <c r="AB18" s="250">
        <v>100</v>
      </c>
      <c r="AC18" s="250"/>
      <c r="AD18" s="250">
        <v>7</v>
      </c>
      <c r="AE18" s="250">
        <v>3</v>
      </c>
      <c r="AF18" s="250">
        <v>4</v>
      </c>
      <c r="AG18" s="250"/>
      <c r="AH18" s="250">
        <v>0</v>
      </c>
      <c r="AI18" s="250">
        <v>0</v>
      </c>
      <c r="AJ18" s="250">
        <v>0</v>
      </c>
      <c r="AK18" s="250"/>
      <c r="AL18" s="250">
        <v>0</v>
      </c>
      <c r="AM18" s="250">
        <v>0</v>
      </c>
      <c r="AN18" s="250">
        <v>0</v>
      </c>
    </row>
    <row r="19" spans="1:40" x14ac:dyDescent="0.2">
      <c r="A19" s="120">
        <v>9</v>
      </c>
      <c r="B19" s="250">
        <f t="shared" si="1"/>
        <v>270</v>
      </c>
      <c r="C19" s="250">
        <f t="shared" si="2"/>
        <v>154</v>
      </c>
      <c r="D19" s="250">
        <f t="shared" si="3"/>
        <v>116</v>
      </c>
      <c r="E19" s="250"/>
      <c r="F19" s="250">
        <v>0</v>
      </c>
      <c r="G19" s="250">
        <v>0</v>
      </c>
      <c r="H19" s="250">
        <v>0</v>
      </c>
      <c r="I19" s="250"/>
      <c r="J19" s="250">
        <v>0</v>
      </c>
      <c r="K19" s="250">
        <v>0</v>
      </c>
      <c r="L19" s="250">
        <v>0</v>
      </c>
      <c r="M19" s="250"/>
      <c r="N19" s="250">
        <v>0</v>
      </c>
      <c r="O19" s="250">
        <v>0</v>
      </c>
      <c r="P19" s="250">
        <v>0</v>
      </c>
      <c r="Q19" s="250"/>
      <c r="R19" s="250">
        <v>0</v>
      </c>
      <c r="S19" s="250">
        <v>0</v>
      </c>
      <c r="T19" s="250">
        <v>0</v>
      </c>
      <c r="U19" s="250"/>
      <c r="V19" s="250">
        <v>0</v>
      </c>
      <c r="W19" s="250">
        <v>0</v>
      </c>
      <c r="X19" s="250">
        <v>0</v>
      </c>
      <c r="Y19" s="250"/>
      <c r="Z19" s="250">
        <v>240</v>
      </c>
      <c r="AA19" s="250">
        <v>137</v>
      </c>
      <c r="AB19" s="250">
        <v>103</v>
      </c>
      <c r="AC19" s="250"/>
      <c r="AD19" s="250">
        <v>30</v>
      </c>
      <c r="AE19" s="250">
        <v>17</v>
      </c>
      <c r="AF19" s="250">
        <v>13</v>
      </c>
      <c r="AG19" s="250"/>
      <c r="AH19" s="250">
        <v>0</v>
      </c>
      <c r="AI19" s="250">
        <v>0</v>
      </c>
      <c r="AJ19" s="250">
        <v>0</v>
      </c>
      <c r="AK19" s="250"/>
      <c r="AL19" s="250">
        <v>0</v>
      </c>
      <c r="AM19" s="250">
        <v>0</v>
      </c>
      <c r="AN19" s="250">
        <v>0</v>
      </c>
    </row>
    <row r="20" spans="1:40" x14ac:dyDescent="0.2">
      <c r="A20" s="120">
        <v>10</v>
      </c>
      <c r="B20" s="250">
        <f t="shared" si="1"/>
        <v>291</v>
      </c>
      <c r="C20" s="250">
        <f t="shared" si="2"/>
        <v>182</v>
      </c>
      <c r="D20" s="250">
        <f t="shared" si="3"/>
        <v>109</v>
      </c>
      <c r="E20" s="250"/>
      <c r="F20" s="250">
        <v>0</v>
      </c>
      <c r="G20" s="250">
        <v>0</v>
      </c>
      <c r="H20" s="250">
        <v>0</v>
      </c>
      <c r="I20" s="250"/>
      <c r="J20" s="250">
        <v>0</v>
      </c>
      <c r="K20" s="250">
        <v>0</v>
      </c>
      <c r="L20" s="250">
        <v>0</v>
      </c>
      <c r="M20" s="250"/>
      <c r="N20" s="250">
        <v>0</v>
      </c>
      <c r="O20" s="250">
        <v>0</v>
      </c>
      <c r="P20" s="250">
        <v>0</v>
      </c>
      <c r="Q20" s="250"/>
      <c r="R20" s="250">
        <v>0</v>
      </c>
      <c r="S20" s="250">
        <v>0</v>
      </c>
      <c r="T20" s="250">
        <v>0</v>
      </c>
      <c r="U20" s="250"/>
      <c r="V20" s="250">
        <v>0</v>
      </c>
      <c r="W20" s="250">
        <v>0</v>
      </c>
      <c r="X20" s="250">
        <v>0</v>
      </c>
      <c r="Y20" s="250"/>
      <c r="Z20" s="250">
        <v>46</v>
      </c>
      <c r="AA20" s="250">
        <v>28</v>
      </c>
      <c r="AB20" s="250">
        <v>18</v>
      </c>
      <c r="AC20" s="250"/>
      <c r="AD20" s="250">
        <v>245</v>
      </c>
      <c r="AE20" s="250">
        <v>154</v>
      </c>
      <c r="AF20" s="250">
        <v>91</v>
      </c>
      <c r="AG20" s="250"/>
      <c r="AH20" s="250">
        <v>0</v>
      </c>
      <c r="AI20" s="250">
        <v>0</v>
      </c>
      <c r="AJ20" s="250">
        <v>0</v>
      </c>
      <c r="AK20" s="250"/>
      <c r="AL20" s="250">
        <v>0</v>
      </c>
      <c r="AM20" s="250">
        <v>0</v>
      </c>
      <c r="AN20" s="250">
        <v>0</v>
      </c>
    </row>
    <row r="21" spans="1:40" x14ac:dyDescent="0.2">
      <c r="A21" s="120">
        <v>11</v>
      </c>
      <c r="B21" s="250">
        <f t="shared" si="1"/>
        <v>326</v>
      </c>
      <c r="C21" s="250">
        <f t="shared" si="2"/>
        <v>196</v>
      </c>
      <c r="D21" s="250">
        <f t="shared" si="3"/>
        <v>130</v>
      </c>
      <c r="E21" s="260"/>
      <c r="F21" s="250">
        <v>0</v>
      </c>
      <c r="G21" s="250">
        <v>0</v>
      </c>
      <c r="H21" s="250">
        <v>0</v>
      </c>
      <c r="I21" s="250"/>
      <c r="J21" s="250">
        <v>0</v>
      </c>
      <c r="K21" s="250">
        <v>0</v>
      </c>
      <c r="L21" s="250">
        <v>0</v>
      </c>
      <c r="M21" s="250"/>
      <c r="N21" s="250">
        <v>0</v>
      </c>
      <c r="O21" s="250">
        <v>0</v>
      </c>
      <c r="P21" s="250">
        <v>0</v>
      </c>
      <c r="Q21" s="250"/>
      <c r="R21" s="250">
        <v>0</v>
      </c>
      <c r="S21" s="250">
        <v>0</v>
      </c>
      <c r="T21" s="250">
        <v>0</v>
      </c>
      <c r="U21" s="250"/>
      <c r="V21" s="250">
        <v>0</v>
      </c>
      <c r="W21" s="250">
        <v>0</v>
      </c>
      <c r="X21" s="250">
        <v>0</v>
      </c>
      <c r="Y21" s="250"/>
      <c r="Z21" s="250">
        <v>64</v>
      </c>
      <c r="AA21" s="250">
        <v>37</v>
      </c>
      <c r="AB21" s="250">
        <v>27</v>
      </c>
      <c r="AC21" s="250"/>
      <c r="AD21" s="250">
        <v>262</v>
      </c>
      <c r="AE21" s="250">
        <v>159</v>
      </c>
      <c r="AF21" s="250">
        <v>103</v>
      </c>
      <c r="AG21" s="250"/>
      <c r="AH21" s="250">
        <v>0</v>
      </c>
      <c r="AI21" s="250">
        <v>0</v>
      </c>
      <c r="AJ21" s="250">
        <v>0</v>
      </c>
      <c r="AK21" s="250"/>
      <c r="AL21" s="250">
        <v>0</v>
      </c>
      <c r="AM21" s="250">
        <v>0</v>
      </c>
      <c r="AN21" s="250">
        <v>0</v>
      </c>
    </row>
    <row r="22" spans="1:40" x14ac:dyDescent="0.2">
      <c r="A22" s="120">
        <v>12</v>
      </c>
      <c r="B22" s="250">
        <f t="shared" si="1"/>
        <v>720</v>
      </c>
      <c r="C22" s="250">
        <f t="shared" si="2"/>
        <v>446</v>
      </c>
      <c r="D22" s="250">
        <f t="shared" si="3"/>
        <v>274</v>
      </c>
      <c r="E22" s="250"/>
      <c r="F22" s="250">
        <v>0</v>
      </c>
      <c r="G22" s="250">
        <v>0</v>
      </c>
      <c r="H22" s="250">
        <v>0</v>
      </c>
      <c r="I22" s="250"/>
      <c r="J22" s="250">
        <v>0</v>
      </c>
      <c r="K22" s="250">
        <v>0</v>
      </c>
      <c r="L22" s="250">
        <v>0</v>
      </c>
      <c r="M22" s="250"/>
      <c r="N22" s="250">
        <v>0</v>
      </c>
      <c r="O22" s="250">
        <v>0</v>
      </c>
      <c r="P22" s="250">
        <v>0</v>
      </c>
      <c r="Q22" s="250"/>
      <c r="R22" s="250">
        <v>0</v>
      </c>
      <c r="S22" s="250">
        <v>0</v>
      </c>
      <c r="T22" s="250">
        <v>0</v>
      </c>
      <c r="U22" s="250"/>
      <c r="V22" s="250">
        <v>0</v>
      </c>
      <c r="W22" s="250">
        <v>0</v>
      </c>
      <c r="X22" s="250">
        <v>0</v>
      </c>
      <c r="Y22" s="250"/>
      <c r="Z22" s="250">
        <v>31</v>
      </c>
      <c r="AA22" s="250">
        <v>22</v>
      </c>
      <c r="AB22" s="250">
        <v>9</v>
      </c>
      <c r="AC22" s="250"/>
      <c r="AD22" s="250">
        <v>332</v>
      </c>
      <c r="AE22" s="250">
        <v>211</v>
      </c>
      <c r="AF22" s="250">
        <v>121</v>
      </c>
      <c r="AG22" s="250"/>
      <c r="AH22" s="250">
        <v>357</v>
      </c>
      <c r="AI22" s="250">
        <v>213</v>
      </c>
      <c r="AJ22" s="250">
        <v>144</v>
      </c>
      <c r="AK22" s="250"/>
      <c r="AL22" s="250">
        <v>0</v>
      </c>
      <c r="AM22" s="250">
        <v>0</v>
      </c>
      <c r="AN22" s="250">
        <v>0</v>
      </c>
    </row>
    <row r="23" spans="1:40" x14ac:dyDescent="0.2">
      <c r="A23" s="120">
        <v>13</v>
      </c>
      <c r="B23" s="250">
        <f t="shared" si="1"/>
        <v>1304</v>
      </c>
      <c r="C23" s="250">
        <f t="shared" si="2"/>
        <v>852</v>
      </c>
      <c r="D23" s="250">
        <f t="shared" si="3"/>
        <v>452</v>
      </c>
      <c r="E23" s="250"/>
      <c r="F23" s="250">
        <v>0</v>
      </c>
      <c r="G23" s="250">
        <v>0</v>
      </c>
      <c r="H23" s="250">
        <v>0</v>
      </c>
      <c r="I23" s="250"/>
      <c r="J23" s="250">
        <v>0</v>
      </c>
      <c r="K23" s="250">
        <v>0</v>
      </c>
      <c r="L23" s="250">
        <v>0</v>
      </c>
      <c r="M23" s="250"/>
      <c r="N23" s="250">
        <v>0</v>
      </c>
      <c r="O23" s="250">
        <v>0</v>
      </c>
      <c r="P23" s="250">
        <v>0</v>
      </c>
      <c r="Q23" s="250"/>
      <c r="R23" s="250">
        <v>0</v>
      </c>
      <c r="S23" s="250">
        <v>0</v>
      </c>
      <c r="T23" s="250">
        <v>0</v>
      </c>
      <c r="U23" s="250"/>
      <c r="V23" s="250">
        <v>0</v>
      </c>
      <c r="W23" s="250">
        <v>0</v>
      </c>
      <c r="X23" s="250">
        <v>0</v>
      </c>
      <c r="Y23" s="250"/>
      <c r="Z23" s="250">
        <v>35</v>
      </c>
      <c r="AA23" s="250">
        <v>22</v>
      </c>
      <c r="AB23" s="250">
        <v>13</v>
      </c>
      <c r="AC23" s="250"/>
      <c r="AD23" s="250">
        <v>301</v>
      </c>
      <c r="AE23" s="250">
        <v>186</v>
      </c>
      <c r="AF23" s="250">
        <v>115</v>
      </c>
      <c r="AG23" s="250"/>
      <c r="AH23" s="250">
        <v>968</v>
      </c>
      <c r="AI23" s="250">
        <v>644</v>
      </c>
      <c r="AJ23" s="250">
        <v>324</v>
      </c>
      <c r="AK23" s="250"/>
      <c r="AL23" s="250">
        <v>0</v>
      </c>
      <c r="AM23" s="250">
        <v>0</v>
      </c>
      <c r="AN23" s="250">
        <v>0</v>
      </c>
    </row>
    <row r="24" spans="1:40" x14ac:dyDescent="0.2">
      <c r="A24" s="120">
        <v>14</v>
      </c>
      <c r="B24" s="250">
        <f t="shared" si="1"/>
        <v>1403</v>
      </c>
      <c r="C24" s="250">
        <f t="shared" si="2"/>
        <v>934</v>
      </c>
      <c r="D24" s="250">
        <f t="shared" si="3"/>
        <v>469</v>
      </c>
      <c r="E24" s="250"/>
      <c r="F24" s="250">
        <v>0</v>
      </c>
      <c r="G24" s="250">
        <v>0</v>
      </c>
      <c r="H24" s="250">
        <v>0</v>
      </c>
      <c r="I24" s="250"/>
      <c r="J24" s="250">
        <v>0</v>
      </c>
      <c r="K24" s="250">
        <v>0</v>
      </c>
      <c r="L24" s="250">
        <v>0</v>
      </c>
      <c r="M24" s="250"/>
      <c r="N24" s="250">
        <v>0</v>
      </c>
      <c r="O24" s="250">
        <v>0</v>
      </c>
      <c r="P24" s="250">
        <v>0</v>
      </c>
      <c r="Q24" s="250"/>
      <c r="R24" s="250">
        <v>0</v>
      </c>
      <c r="S24" s="250">
        <v>0</v>
      </c>
      <c r="T24" s="250">
        <v>0</v>
      </c>
      <c r="U24" s="250"/>
      <c r="V24" s="250">
        <v>0</v>
      </c>
      <c r="W24" s="250">
        <v>0</v>
      </c>
      <c r="X24" s="250">
        <v>0</v>
      </c>
      <c r="Y24" s="250"/>
      <c r="Z24" s="250">
        <v>3</v>
      </c>
      <c r="AA24" s="250">
        <v>2</v>
      </c>
      <c r="AB24" s="250">
        <v>1</v>
      </c>
      <c r="AC24" s="250"/>
      <c r="AD24" s="250">
        <v>9</v>
      </c>
      <c r="AE24" s="250">
        <v>5</v>
      </c>
      <c r="AF24" s="250">
        <v>4</v>
      </c>
      <c r="AG24" s="250"/>
      <c r="AH24" s="250">
        <v>1389</v>
      </c>
      <c r="AI24" s="250">
        <v>926</v>
      </c>
      <c r="AJ24" s="250">
        <v>463</v>
      </c>
      <c r="AK24" s="250"/>
      <c r="AL24" s="250">
        <v>2</v>
      </c>
      <c r="AM24" s="250">
        <v>1</v>
      </c>
      <c r="AN24" s="250">
        <v>1</v>
      </c>
    </row>
    <row r="25" spans="1:40" x14ac:dyDescent="0.2">
      <c r="A25" s="120">
        <v>15</v>
      </c>
      <c r="B25" s="250">
        <f t="shared" si="1"/>
        <v>1363</v>
      </c>
      <c r="C25" s="250">
        <f t="shared" si="2"/>
        <v>886</v>
      </c>
      <c r="D25" s="250">
        <f t="shared" si="3"/>
        <v>477</v>
      </c>
      <c r="E25" s="250"/>
      <c r="F25" s="250">
        <v>0</v>
      </c>
      <c r="G25" s="250">
        <v>0</v>
      </c>
      <c r="H25" s="250">
        <v>0</v>
      </c>
      <c r="I25" s="250"/>
      <c r="J25" s="250">
        <v>0</v>
      </c>
      <c r="K25" s="250">
        <v>0</v>
      </c>
      <c r="L25" s="250">
        <v>0</v>
      </c>
      <c r="M25" s="250"/>
      <c r="N25" s="250">
        <v>0</v>
      </c>
      <c r="O25" s="250">
        <v>0</v>
      </c>
      <c r="P25" s="250">
        <v>0</v>
      </c>
      <c r="Q25" s="250"/>
      <c r="R25" s="250">
        <v>0</v>
      </c>
      <c r="S25" s="250">
        <v>0</v>
      </c>
      <c r="T25" s="250">
        <v>0</v>
      </c>
      <c r="U25" s="250"/>
      <c r="V25" s="250">
        <v>0</v>
      </c>
      <c r="W25" s="250">
        <v>0</v>
      </c>
      <c r="X25" s="250">
        <v>0</v>
      </c>
      <c r="Y25" s="250"/>
      <c r="Z25" s="250">
        <v>0</v>
      </c>
      <c r="AA25" s="250">
        <v>0</v>
      </c>
      <c r="AB25" s="250">
        <v>0</v>
      </c>
      <c r="AC25" s="250"/>
      <c r="AD25" s="250">
        <v>1</v>
      </c>
      <c r="AE25" s="250">
        <v>0</v>
      </c>
      <c r="AF25" s="250">
        <v>1</v>
      </c>
      <c r="AG25" s="250"/>
      <c r="AH25" s="250">
        <v>1194</v>
      </c>
      <c r="AI25" s="250">
        <v>780</v>
      </c>
      <c r="AJ25" s="250">
        <v>414</v>
      </c>
      <c r="AK25" s="250"/>
      <c r="AL25" s="250">
        <v>168</v>
      </c>
      <c r="AM25" s="250">
        <v>106</v>
      </c>
      <c r="AN25" s="250">
        <v>62</v>
      </c>
    </row>
    <row r="26" spans="1:40" x14ac:dyDescent="0.2">
      <c r="A26" s="120">
        <v>16</v>
      </c>
      <c r="B26" s="250">
        <f t="shared" si="1"/>
        <v>1251</v>
      </c>
      <c r="C26" s="250">
        <f t="shared" si="2"/>
        <v>798</v>
      </c>
      <c r="D26" s="250">
        <f t="shared" si="3"/>
        <v>453</v>
      </c>
      <c r="E26" s="250"/>
      <c r="F26" s="250">
        <v>0</v>
      </c>
      <c r="G26" s="250">
        <v>0</v>
      </c>
      <c r="H26" s="250">
        <v>0</v>
      </c>
      <c r="I26" s="250"/>
      <c r="J26" s="250">
        <v>0</v>
      </c>
      <c r="K26" s="250">
        <v>0</v>
      </c>
      <c r="L26" s="250">
        <v>0</v>
      </c>
      <c r="M26" s="250"/>
      <c r="N26" s="250">
        <v>0</v>
      </c>
      <c r="O26" s="250">
        <v>0</v>
      </c>
      <c r="P26" s="250">
        <v>0</v>
      </c>
      <c r="Q26" s="250"/>
      <c r="R26" s="250">
        <v>0</v>
      </c>
      <c r="S26" s="250">
        <v>0</v>
      </c>
      <c r="T26" s="250">
        <v>0</v>
      </c>
      <c r="U26" s="250"/>
      <c r="V26" s="250">
        <v>0</v>
      </c>
      <c r="W26" s="250">
        <v>0</v>
      </c>
      <c r="X26" s="250">
        <v>0</v>
      </c>
      <c r="Y26" s="250"/>
      <c r="Z26" s="250">
        <v>0</v>
      </c>
      <c r="AA26" s="250">
        <v>0</v>
      </c>
      <c r="AB26" s="250">
        <v>0</v>
      </c>
      <c r="AC26" s="250"/>
      <c r="AD26" s="250">
        <v>0</v>
      </c>
      <c r="AE26" s="250">
        <v>0</v>
      </c>
      <c r="AF26" s="250">
        <v>0</v>
      </c>
      <c r="AG26" s="250"/>
      <c r="AH26" s="250">
        <v>672</v>
      </c>
      <c r="AI26" s="250">
        <v>429</v>
      </c>
      <c r="AJ26" s="250">
        <v>243</v>
      </c>
      <c r="AK26" s="250"/>
      <c r="AL26" s="250">
        <v>579</v>
      </c>
      <c r="AM26" s="250">
        <v>369</v>
      </c>
      <c r="AN26" s="250">
        <v>210</v>
      </c>
    </row>
    <row r="27" spans="1:40" x14ac:dyDescent="0.2">
      <c r="A27" s="120">
        <v>17</v>
      </c>
      <c r="B27" s="250">
        <f t="shared" si="1"/>
        <v>1299</v>
      </c>
      <c r="C27" s="250">
        <f t="shared" si="2"/>
        <v>803</v>
      </c>
      <c r="D27" s="250">
        <f t="shared" si="3"/>
        <v>496</v>
      </c>
      <c r="E27" s="250"/>
      <c r="F27" s="250">
        <v>0</v>
      </c>
      <c r="G27" s="250">
        <v>0</v>
      </c>
      <c r="H27" s="250">
        <v>0</v>
      </c>
      <c r="I27" s="250"/>
      <c r="J27" s="250">
        <v>0</v>
      </c>
      <c r="K27" s="250">
        <v>0</v>
      </c>
      <c r="L27" s="250">
        <v>0</v>
      </c>
      <c r="M27" s="250"/>
      <c r="N27" s="250">
        <v>0</v>
      </c>
      <c r="O27" s="250">
        <v>0</v>
      </c>
      <c r="P27" s="250">
        <v>0</v>
      </c>
      <c r="Q27" s="250"/>
      <c r="R27" s="250">
        <v>0</v>
      </c>
      <c r="S27" s="250">
        <v>0</v>
      </c>
      <c r="T27" s="250">
        <v>0</v>
      </c>
      <c r="U27" s="250"/>
      <c r="V27" s="250">
        <v>0</v>
      </c>
      <c r="W27" s="250">
        <v>0</v>
      </c>
      <c r="X27" s="250">
        <v>0</v>
      </c>
      <c r="Y27" s="250"/>
      <c r="Z27" s="250">
        <v>0</v>
      </c>
      <c r="AA27" s="250">
        <v>0</v>
      </c>
      <c r="AB27" s="250">
        <v>0</v>
      </c>
      <c r="AC27" s="250"/>
      <c r="AD27" s="250">
        <v>0</v>
      </c>
      <c r="AE27" s="250">
        <v>0</v>
      </c>
      <c r="AF27" s="250">
        <v>0</v>
      </c>
      <c r="AG27" s="250"/>
      <c r="AH27" s="250">
        <v>320</v>
      </c>
      <c r="AI27" s="250">
        <v>197</v>
      </c>
      <c r="AJ27" s="250">
        <v>123</v>
      </c>
      <c r="AK27" s="250"/>
      <c r="AL27" s="250">
        <v>979</v>
      </c>
      <c r="AM27" s="250">
        <v>606</v>
      </c>
      <c r="AN27" s="250">
        <v>373</v>
      </c>
    </row>
    <row r="28" spans="1:40" x14ac:dyDescent="0.2">
      <c r="A28" s="120">
        <v>18</v>
      </c>
      <c r="B28" s="250">
        <f t="shared" si="1"/>
        <v>1068</v>
      </c>
      <c r="C28" s="250">
        <f t="shared" si="2"/>
        <v>627</v>
      </c>
      <c r="D28" s="250">
        <f t="shared" si="3"/>
        <v>441</v>
      </c>
      <c r="E28" s="260"/>
      <c r="F28" s="250">
        <v>0</v>
      </c>
      <c r="G28" s="250">
        <v>0</v>
      </c>
      <c r="H28" s="250">
        <v>0</v>
      </c>
      <c r="I28" s="250"/>
      <c r="J28" s="250">
        <v>0</v>
      </c>
      <c r="K28" s="250">
        <v>0</v>
      </c>
      <c r="L28" s="250">
        <v>0</v>
      </c>
      <c r="M28" s="250"/>
      <c r="N28" s="250">
        <v>0</v>
      </c>
      <c r="O28" s="250">
        <v>0</v>
      </c>
      <c r="P28" s="250">
        <v>0</v>
      </c>
      <c r="Q28" s="250"/>
      <c r="R28" s="250">
        <v>0</v>
      </c>
      <c r="S28" s="250">
        <v>0</v>
      </c>
      <c r="T28" s="250">
        <v>0</v>
      </c>
      <c r="U28" s="250"/>
      <c r="V28" s="250">
        <v>0</v>
      </c>
      <c r="W28" s="250">
        <v>0</v>
      </c>
      <c r="X28" s="250">
        <v>0</v>
      </c>
      <c r="Y28" s="250"/>
      <c r="Z28" s="250">
        <v>0</v>
      </c>
      <c r="AA28" s="250">
        <v>0</v>
      </c>
      <c r="AB28" s="250">
        <v>0</v>
      </c>
      <c r="AC28" s="250"/>
      <c r="AD28" s="250">
        <v>0</v>
      </c>
      <c r="AE28" s="250">
        <v>0</v>
      </c>
      <c r="AF28" s="250">
        <v>0</v>
      </c>
      <c r="AG28" s="250"/>
      <c r="AH28" s="250">
        <v>56</v>
      </c>
      <c r="AI28" s="250">
        <v>36</v>
      </c>
      <c r="AJ28" s="250">
        <v>20</v>
      </c>
      <c r="AK28" s="250"/>
      <c r="AL28" s="250">
        <v>1012</v>
      </c>
      <c r="AM28" s="250">
        <v>591</v>
      </c>
      <c r="AN28" s="250">
        <v>421</v>
      </c>
    </row>
    <row r="29" spans="1:40" x14ac:dyDescent="0.2">
      <c r="A29" s="120">
        <v>19</v>
      </c>
      <c r="B29" s="250">
        <f t="shared" si="1"/>
        <v>761</v>
      </c>
      <c r="C29" s="250">
        <f t="shared" si="2"/>
        <v>474</v>
      </c>
      <c r="D29" s="250">
        <f t="shared" si="3"/>
        <v>287</v>
      </c>
      <c r="E29" s="260"/>
      <c r="F29" s="250">
        <v>0</v>
      </c>
      <c r="G29" s="250">
        <v>0</v>
      </c>
      <c r="H29" s="250">
        <v>0</v>
      </c>
      <c r="I29" s="250"/>
      <c r="J29" s="250">
        <v>0</v>
      </c>
      <c r="K29" s="250">
        <v>0</v>
      </c>
      <c r="L29" s="250">
        <v>0</v>
      </c>
      <c r="M29" s="250"/>
      <c r="N29" s="250">
        <v>0</v>
      </c>
      <c r="O29" s="250">
        <v>0</v>
      </c>
      <c r="P29" s="250">
        <v>0</v>
      </c>
      <c r="Q29" s="250"/>
      <c r="R29" s="250">
        <v>0</v>
      </c>
      <c r="S29" s="250">
        <v>0</v>
      </c>
      <c r="T29" s="250">
        <v>0</v>
      </c>
      <c r="U29" s="250"/>
      <c r="V29" s="250">
        <v>0</v>
      </c>
      <c r="W29" s="250">
        <v>0</v>
      </c>
      <c r="X29" s="250">
        <v>0</v>
      </c>
      <c r="Y29" s="250"/>
      <c r="Z29" s="250">
        <v>0</v>
      </c>
      <c r="AA29" s="250">
        <v>0</v>
      </c>
      <c r="AB29" s="250">
        <v>0</v>
      </c>
      <c r="AC29" s="250"/>
      <c r="AD29" s="250">
        <v>0</v>
      </c>
      <c r="AE29" s="250">
        <v>0</v>
      </c>
      <c r="AF29" s="250">
        <v>0</v>
      </c>
      <c r="AG29" s="250"/>
      <c r="AH29" s="250">
        <v>16</v>
      </c>
      <c r="AI29" s="250">
        <v>6</v>
      </c>
      <c r="AJ29" s="250">
        <v>10</v>
      </c>
      <c r="AK29" s="250"/>
      <c r="AL29" s="250">
        <v>745</v>
      </c>
      <c r="AM29" s="250">
        <v>468</v>
      </c>
      <c r="AN29" s="250">
        <v>277</v>
      </c>
    </row>
    <row r="30" spans="1:40" x14ac:dyDescent="0.2">
      <c r="A30" s="120">
        <v>20</v>
      </c>
      <c r="B30" s="250">
        <f t="shared" si="1"/>
        <v>384</v>
      </c>
      <c r="C30" s="250">
        <f t="shared" si="2"/>
        <v>240</v>
      </c>
      <c r="D30" s="250">
        <f t="shared" si="3"/>
        <v>144</v>
      </c>
      <c r="E30" s="250"/>
      <c r="F30" s="250">
        <v>0</v>
      </c>
      <c r="G30" s="250">
        <v>0</v>
      </c>
      <c r="H30" s="250">
        <v>0</v>
      </c>
      <c r="I30" s="250"/>
      <c r="J30" s="250">
        <v>0</v>
      </c>
      <c r="K30" s="250">
        <v>0</v>
      </c>
      <c r="L30" s="250">
        <v>0</v>
      </c>
      <c r="M30" s="250"/>
      <c r="N30" s="250">
        <v>0</v>
      </c>
      <c r="O30" s="250">
        <v>0</v>
      </c>
      <c r="P30" s="250">
        <v>0</v>
      </c>
      <c r="Q30" s="250"/>
      <c r="R30" s="250">
        <v>0</v>
      </c>
      <c r="S30" s="250">
        <v>0</v>
      </c>
      <c r="T30" s="250">
        <v>0</v>
      </c>
      <c r="U30" s="250"/>
      <c r="V30" s="250">
        <v>0</v>
      </c>
      <c r="W30" s="250">
        <v>0</v>
      </c>
      <c r="X30" s="250">
        <v>0</v>
      </c>
      <c r="Y30" s="250"/>
      <c r="Z30" s="250">
        <v>0</v>
      </c>
      <c r="AA30" s="250">
        <v>0</v>
      </c>
      <c r="AB30" s="250">
        <v>0</v>
      </c>
      <c r="AC30" s="250"/>
      <c r="AD30" s="250">
        <v>0</v>
      </c>
      <c r="AE30" s="250">
        <v>0</v>
      </c>
      <c r="AF30" s="250">
        <v>0</v>
      </c>
      <c r="AG30" s="250"/>
      <c r="AH30" s="250">
        <v>11</v>
      </c>
      <c r="AI30" s="250">
        <v>6</v>
      </c>
      <c r="AJ30" s="250">
        <v>5</v>
      </c>
      <c r="AK30" s="250"/>
      <c r="AL30" s="250">
        <v>373</v>
      </c>
      <c r="AM30" s="250">
        <v>234</v>
      </c>
      <c r="AN30" s="250">
        <v>139</v>
      </c>
    </row>
    <row r="31" spans="1:40" x14ac:dyDescent="0.2">
      <c r="A31" s="120">
        <v>21</v>
      </c>
      <c r="B31" s="250">
        <f t="shared" si="1"/>
        <v>187</v>
      </c>
      <c r="C31" s="250">
        <f t="shared" si="2"/>
        <v>103</v>
      </c>
      <c r="D31" s="250">
        <f t="shared" si="3"/>
        <v>84</v>
      </c>
      <c r="E31" s="260"/>
      <c r="F31" s="250">
        <v>0</v>
      </c>
      <c r="G31" s="250">
        <v>0</v>
      </c>
      <c r="H31" s="250">
        <v>0</v>
      </c>
      <c r="I31" s="250"/>
      <c r="J31" s="250">
        <v>0</v>
      </c>
      <c r="K31" s="250">
        <v>0</v>
      </c>
      <c r="L31" s="250">
        <v>0</v>
      </c>
      <c r="M31" s="250"/>
      <c r="N31" s="250">
        <v>0</v>
      </c>
      <c r="O31" s="250">
        <v>0</v>
      </c>
      <c r="P31" s="250">
        <v>0</v>
      </c>
      <c r="Q31" s="250"/>
      <c r="R31" s="250">
        <v>0</v>
      </c>
      <c r="S31" s="250">
        <v>0</v>
      </c>
      <c r="T31" s="250">
        <v>0</v>
      </c>
      <c r="U31" s="250"/>
      <c r="V31" s="250">
        <v>0</v>
      </c>
      <c r="W31" s="250">
        <v>0</v>
      </c>
      <c r="X31" s="250">
        <v>0</v>
      </c>
      <c r="Y31" s="250"/>
      <c r="Z31" s="250">
        <v>0</v>
      </c>
      <c r="AA31" s="250">
        <v>0</v>
      </c>
      <c r="AB31" s="250">
        <v>0</v>
      </c>
      <c r="AC31" s="250"/>
      <c r="AD31" s="250">
        <v>0</v>
      </c>
      <c r="AE31" s="250">
        <v>0</v>
      </c>
      <c r="AF31" s="250">
        <v>0</v>
      </c>
      <c r="AG31" s="250"/>
      <c r="AH31" s="250">
        <v>6</v>
      </c>
      <c r="AI31" s="250">
        <v>2</v>
      </c>
      <c r="AJ31" s="250">
        <v>4</v>
      </c>
      <c r="AK31" s="250"/>
      <c r="AL31" s="250">
        <v>181</v>
      </c>
      <c r="AM31" s="250">
        <v>101</v>
      </c>
      <c r="AN31" s="250">
        <v>80</v>
      </c>
    </row>
    <row r="32" spans="1:40" x14ac:dyDescent="0.2">
      <c r="A32" s="120">
        <v>22</v>
      </c>
      <c r="B32" s="250">
        <f t="shared" si="1"/>
        <v>61</v>
      </c>
      <c r="C32" s="250">
        <f t="shared" si="2"/>
        <v>38</v>
      </c>
      <c r="D32" s="250">
        <f t="shared" si="3"/>
        <v>23</v>
      </c>
      <c r="E32" s="260"/>
      <c r="F32" s="250">
        <v>0</v>
      </c>
      <c r="G32" s="250">
        <v>0</v>
      </c>
      <c r="H32" s="250">
        <v>0</v>
      </c>
      <c r="I32" s="250"/>
      <c r="J32" s="250">
        <v>0</v>
      </c>
      <c r="K32" s="250">
        <v>0</v>
      </c>
      <c r="L32" s="250">
        <v>0</v>
      </c>
      <c r="M32" s="250"/>
      <c r="N32" s="250">
        <v>0</v>
      </c>
      <c r="O32" s="250">
        <v>0</v>
      </c>
      <c r="P32" s="250">
        <v>0</v>
      </c>
      <c r="Q32" s="250"/>
      <c r="R32" s="250">
        <v>0</v>
      </c>
      <c r="S32" s="250">
        <v>0</v>
      </c>
      <c r="T32" s="250">
        <v>0</v>
      </c>
      <c r="U32" s="250"/>
      <c r="V32" s="250">
        <v>0</v>
      </c>
      <c r="W32" s="250">
        <v>0</v>
      </c>
      <c r="X32" s="250">
        <v>0</v>
      </c>
      <c r="Y32" s="250"/>
      <c r="Z32" s="250">
        <v>0</v>
      </c>
      <c r="AA32" s="250">
        <v>0</v>
      </c>
      <c r="AB32" s="250">
        <v>0</v>
      </c>
      <c r="AC32" s="250"/>
      <c r="AD32" s="250">
        <v>0</v>
      </c>
      <c r="AE32" s="250">
        <v>0</v>
      </c>
      <c r="AF32" s="250">
        <v>0</v>
      </c>
      <c r="AG32" s="250"/>
      <c r="AH32" s="250">
        <v>4</v>
      </c>
      <c r="AI32" s="250">
        <v>2</v>
      </c>
      <c r="AJ32" s="250">
        <v>2</v>
      </c>
      <c r="AK32" s="250"/>
      <c r="AL32" s="250">
        <v>57</v>
      </c>
      <c r="AM32" s="250">
        <v>36</v>
      </c>
      <c r="AN32" s="250">
        <v>21</v>
      </c>
    </row>
    <row r="33" spans="1:40" x14ac:dyDescent="0.2">
      <c r="A33" s="120">
        <v>23</v>
      </c>
      <c r="B33" s="250">
        <f t="shared" si="1"/>
        <v>13</v>
      </c>
      <c r="C33" s="250">
        <f t="shared" si="2"/>
        <v>5</v>
      </c>
      <c r="D33" s="250">
        <f t="shared" si="3"/>
        <v>8</v>
      </c>
      <c r="E33" s="250"/>
      <c r="F33" s="250">
        <v>0</v>
      </c>
      <c r="G33" s="250">
        <v>0</v>
      </c>
      <c r="H33" s="250">
        <v>0</v>
      </c>
      <c r="I33" s="250"/>
      <c r="J33" s="250">
        <v>0</v>
      </c>
      <c r="K33" s="250">
        <v>0</v>
      </c>
      <c r="L33" s="250">
        <v>0</v>
      </c>
      <c r="M33" s="250"/>
      <c r="N33" s="250">
        <v>0</v>
      </c>
      <c r="O33" s="250">
        <v>0</v>
      </c>
      <c r="P33" s="250">
        <v>0</v>
      </c>
      <c r="Q33" s="250"/>
      <c r="R33" s="250">
        <v>0</v>
      </c>
      <c r="S33" s="250">
        <v>0</v>
      </c>
      <c r="T33" s="250">
        <v>0</v>
      </c>
      <c r="U33" s="250"/>
      <c r="V33" s="250">
        <v>0</v>
      </c>
      <c r="W33" s="250">
        <v>0</v>
      </c>
      <c r="X33" s="250">
        <v>0</v>
      </c>
      <c r="Y33" s="250"/>
      <c r="Z33" s="250">
        <v>0</v>
      </c>
      <c r="AA33" s="250">
        <v>0</v>
      </c>
      <c r="AB33" s="250">
        <v>0</v>
      </c>
      <c r="AC33" s="250"/>
      <c r="AD33" s="250">
        <v>0</v>
      </c>
      <c r="AE33" s="250">
        <v>0</v>
      </c>
      <c r="AF33" s="250">
        <v>0</v>
      </c>
      <c r="AG33" s="250"/>
      <c r="AH33" s="250">
        <v>0</v>
      </c>
      <c r="AI33" s="250">
        <v>0</v>
      </c>
      <c r="AJ33" s="250">
        <v>0</v>
      </c>
      <c r="AK33" s="250"/>
      <c r="AL33" s="250">
        <v>13</v>
      </c>
      <c r="AM33" s="250">
        <v>5</v>
      </c>
      <c r="AN33" s="250">
        <v>8</v>
      </c>
    </row>
    <row r="34" spans="1:40" s="59" customFormat="1" x14ac:dyDescent="0.2">
      <c r="A34" s="120">
        <v>24</v>
      </c>
      <c r="B34" s="250">
        <f t="shared" si="1"/>
        <v>16</v>
      </c>
      <c r="C34" s="250">
        <f t="shared" si="2"/>
        <v>5</v>
      </c>
      <c r="D34" s="250">
        <f t="shared" si="3"/>
        <v>11</v>
      </c>
      <c r="E34" s="295"/>
      <c r="F34" s="295">
        <v>0</v>
      </c>
      <c r="G34" s="295">
        <v>0</v>
      </c>
      <c r="H34" s="295">
        <v>0</v>
      </c>
      <c r="I34" s="295"/>
      <c r="J34" s="295">
        <v>0</v>
      </c>
      <c r="K34" s="295">
        <v>0</v>
      </c>
      <c r="L34" s="295">
        <v>0</v>
      </c>
      <c r="M34" s="295"/>
      <c r="N34" s="295">
        <v>0</v>
      </c>
      <c r="O34" s="295">
        <v>0</v>
      </c>
      <c r="P34" s="295">
        <v>0</v>
      </c>
      <c r="Q34" s="295"/>
      <c r="R34" s="295">
        <v>0</v>
      </c>
      <c r="S34" s="295">
        <v>0</v>
      </c>
      <c r="T34" s="295">
        <v>0</v>
      </c>
      <c r="U34" s="295"/>
      <c r="V34" s="295">
        <v>0</v>
      </c>
      <c r="W34" s="295">
        <v>0</v>
      </c>
      <c r="X34" s="295">
        <v>0</v>
      </c>
      <c r="Y34" s="295"/>
      <c r="Z34" s="295">
        <v>0</v>
      </c>
      <c r="AA34" s="295">
        <v>0</v>
      </c>
      <c r="AB34" s="295">
        <v>0</v>
      </c>
      <c r="AC34" s="295"/>
      <c r="AD34" s="295">
        <v>0</v>
      </c>
      <c r="AE34" s="295">
        <v>0</v>
      </c>
      <c r="AF34" s="295">
        <v>0</v>
      </c>
      <c r="AG34" s="295"/>
      <c r="AH34" s="295">
        <v>2</v>
      </c>
      <c r="AI34" s="295">
        <v>1</v>
      </c>
      <c r="AJ34" s="295">
        <v>1</v>
      </c>
      <c r="AK34" s="295"/>
      <c r="AL34" s="295">
        <v>14</v>
      </c>
      <c r="AM34" s="295">
        <v>4</v>
      </c>
      <c r="AN34" s="295">
        <v>10</v>
      </c>
    </row>
    <row r="35" spans="1:40" x14ac:dyDescent="0.2">
      <c r="A35" s="116" t="s">
        <v>228</v>
      </c>
      <c r="B35" s="250">
        <f t="shared" si="1"/>
        <v>25</v>
      </c>
      <c r="C35" s="250">
        <f t="shared" si="2"/>
        <v>7</v>
      </c>
      <c r="D35" s="250">
        <f t="shared" si="3"/>
        <v>18</v>
      </c>
      <c r="E35" s="250"/>
      <c r="F35" s="250">
        <v>0</v>
      </c>
      <c r="G35" s="250">
        <v>0</v>
      </c>
      <c r="H35" s="250">
        <v>0</v>
      </c>
      <c r="I35" s="250"/>
      <c r="J35" s="250">
        <v>0</v>
      </c>
      <c r="K35" s="250">
        <v>0</v>
      </c>
      <c r="L35" s="250">
        <v>0</v>
      </c>
      <c r="M35" s="250"/>
      <c r="N35" s="250">
        <v>0</v>
      </c>
      <c r="O35" s="250">
        <v>0</v>
      </c>
      <c r="P35" s="250">
        <v>0</v>
      </c>
      <c r="Q35" s="250"/>
      <c r="R35" s="250">
        <v>0</v>
      </c>
      <c r="S35" s="250">
        <v>0</v>
      </c>
      <c r="T35" s="250">
        <v>0</v>
      </c>
      <c r="U35" s="250"/>
      <c r="V35" s="250">
        <v>0</v>
      </c>
      <c r="W35" s="250">
        <v>0</v>
      </c>
      <c r="X35" s="250">
        <v>0</v>
      </c>
      <c r="Y35" s="250"/>
      <c r="Z35" s="250">
        <v>0</v>
      </c>
      <c r="AA35" s="250">
        <v>0</v>
      </c>
      <c r="AB35" s="250">
        <v>0</v>
      </c>
      <c r="AC35" s="250"/>
      <c r="AD35" s="250">
        <v>0</v>
      </c>
      <c r="AE35" s="250">
        <v>0</v>
      </c>
      <c r="AF35" s="250">
        <v>0</v>
      </c>
      <c r="AG35" s="250"/>
      <c r="AH35" s="250">
        <v>7</v>
      </c>
      <c r="AI35" s="250">
        <v>1</v>
      </c>
      <c r="AJ35" s="250">
        <v>6</v>
      </c>
      <c r="AK35" s="250"/>
      <c r="AL35" s="250">
        <v>18</v>
      </c>
      <c r="AM35" s="250">
        <v>6</v>
      </c>
      <c r="AN35" s="250">
        <v>12</v>
      </c>
    </row>
    <row r="36" spans="1:40" x14ac:dyDescent="0.2">
      <c r="A36" s="116" t="s">
        <v>229</v>
      </c>
      <c r="B36" s="250">
        <f t="shared" si="1"/>
        <v>7</v>
      </c>
      <c r="C36" s="250">
        <f t="shared" si="2"/>
        <v>2</v>
      </c>
      <c r="D36" s="250">
        <f t="shared" si="3"/>
        <v>5</v>
      </c>
      <c r="E36" s="250"/>
      <c r="F36" s="250">
        <v>0</v>
      </c>
      <c r="G36" s="250">
        <v>0</v>
      </c>
      <c r="H36" s="250">
        <v>0</v>
      </c>
      <c r="I36" s="250"/>
      <c r="J36" s="250">
        <v>0</v>
      </c>
      <c r="K36" s="250">
        <v>0</v>
      </c>
      <c r="L36" s="250">
        <v>0</v>
      </c>
      <c r="M36" s="250"/>
      <c r="N36" s="250">
        <v>0</v>
      </c>
      <c r="O36" s="250">
        <v>0</v>
      </c>
      <c r="P36" s="250">
        <v>0</v>
      </c>
      <c r="Q36" s="250"/>
      <c r="R36" s="250">
        <v>0</v>
      </c>
      <c r="S36" s="250">
        <v>0</v>
      </c>
      <c r="T36" s="250">
        <v>0</v>
      </c>
      <c r="U36" s="250"/>
      <c r="V36" s="250">
        <v>0</v>
      </c>
      <c r="W36" s="250">
        <v>0</v>
      </c>
      <c r="X36" s="250">
        <v>0</v>
      </c>
      <c r="Y36" s="250"/>
      <c r="Z36" s="250">
        <v>0</v>
      </c>
      <c r="AA36" s="250">
        <v>0</v>
      </c>
      <c r="AB36" s="250">
        <v>0</v>
      </c>
      <c r="AC36" s="250"/>
      <c r="AD36" s="250">
        <v>0</v>
      </c>
      <c r="AE36" s="250">
        <v>0</v>
      </c>
      <c r="AF36" s="250">
        <v>0</v>
      </c>
      <c r="AG36" s="250"/>
      <c r="AH36" s="250">
        <v>1</v>
      </c>
      <c r="AI36" s="250">
        <v>1</v>
      </c>
      <c r="AJ36" s="250">
        <v>0</v>
      </c>
      <c r="AK36" s="250"/>
      <c r="AL36" s="250">
        <v>6</v>
      </c>
      <c r="AM36" s="250">
        <v>1</v>
      </c>
      <c r="AN36" s="250">
        <v>5</v>
      </c>
    </row>
    <row r="37" spans="1:40" x14ac:dyDescent="0.2">
      <c r="A37" s="116" t="s">
        <v>230</v>
      </c>
      <c r="B37" s="250">
        <f t="shared" si="1"/>
        <v>5</v>
      </c>
      <c r="C37" s="250">
        <f t="shared" si="2"/>
        <v>5</v>
      </c>
      <c r="D37" s="250">
        <f t="shared" si="3"/>
        <v>0</v>
      </c>
      <c r="E37" s="250"/>
      <c r="F37" s="250">
        <v>0</v>
      </c>
      <c r="G37" s="250">
        <v>0</v>
      </c>
      <c r="H37" s="250">
        <v>0</v>
      </c>
      <c r="I37" s="250"/>
      <c r="J37" s="250">
        <v>0</v>
      </c>
      <c r="K37" s="250">
        <v>0</v>
      </c>
      <c r="L37" s="250">
        <v>0</v>
      </c>
      <c r="M37" s="250"/>
      <c r="N37" s="250">
        <v>0</v>
      </c>
      <c r="O37" s="250">
        <v>0</v>
      </c>
      <c r="P37" s="250">
        <v>0</v>
      </c>
      <c r="Q37" s="250"/>
      <c r="R37" s="250">
        <v>0</v>
      </c>
      <c r="S37" s="250">
        <v>0</v>
      </c>
      <c r="T37" s="250">
        <v>0</v>
      </c>
      <c r="U37" s="250"/>
      <c r="V37" s="250">
        <v>0</v>
      </c>
      <c r="W37" s="250">
        <v>0</v>
      </c>
      <c r="X37" s="250">
        <v>0</v>
      </c>
      <c r="Y37" s="250"/>
      <c r="Z37" s="250">
        <v>0</v>
      </c>
      <c r="AA37" s="250">
        <v>0</v>
      </c>
      <c r="AB37" s="250">
        <v>0</v>
      </c>
      <c r="AC37" s="250"/>
      <c r="AD37" s="250">
        <v>0</v>
      </c>
      <c r="AE37" s="250">
        <v>0</v>
      </c>
      <c r="AF37" s="250">
        <v>0</v>
      </c>
      <c r="AG37" s="250"/>
      <c r="AH37" s="250">
        <v>0</v>
      </c>
      <c r="AI37" s="250">
        <v>0</v>
      </c>
      <c r="AJ37" s="250">
        <v>0</v>
      </c>
      <c r="AK37" s="250"/>
      <c r="AL37" s="250">
        <v>5</v>
      </c>
      <c r="AM37" s="250">
        <v>5</v>
      </c>
      <c r="AN37" s="250">
        <v>0</v>
      </c>
    </row>
    <row r="38" spans="1:40" x14ac:dyDescent="0.2">
      <c r="A38" s="116" t="s">
        <v>231</v>
      </c>
      <c r="B38" s="250">
        <f t="shared" si="1"/>
        <v>0</v>
      </c>
      <c r="C38" s="250">
        <f t="shared" si="2"/>
        <v>0</v>
      </c>
      <c r="D38" s="250">
        <f t="shared" si="3"/>
        <v>0</v>
      </c>
      <c r="E38" s="250"/>
      <c r="F38" s="250">
        <v>0</v>
      </c>
      <c r="G38" s="250">
        <v>0</v>
      </c>
      <c r="H38" s="250">
        <v>0</v>
      </c>
      <c r="I38" s="250"/>
      <c r="J38" s="250">
        <v>0</v>
      </c>
      <c r="K38" s="250">
        <v>0</v>
      </c>
      <c r="L38" s="250">
        <v>0</v>
      </c>
      <c r="M38" s="250"/>
      <c r="N38" s="250">
        <v>0</v>
      </c>
      <c r="O38" s="250">
        <v>0</v>
      </c>
      <c r="P38" s="250">
        <v>0</v>
      </c>
      <c r="Q38" s="250"/>
      <c r="R38" s="250">
        <v>0</v>
      </c>
      <c r="S38" s="250">
        <v>0</v>
      </c>
      <c r="T38" s="250">
        <v>0</v>
      </c>
      <c r="U38" s="250"/>
      <c r="V38" s="250">
        <v>0</v>
      </c>
      <c r="W38" s="250">
        <v>0</v>
      </c>
      <c r="X38" s="250">
        <v>0</v>
      </c>
      <c r="Y38" s="250"/>
      <c r="Z38" s="250">
        <v>0</v>
      </c>
      <c r="AA38" s="250">
        <v>0</v>
      </c>
      <c r="AB38" s="250">
        <v>0</v>
      </c>
      <c r="AC38" s="250"/>
      <c r="AD38" s="250">
        <v>0</v>
      </c>
      <c r="AE38" s="250">
        <v>0</v>
      </c>
      <c r="AF38" s="250">
        <v>0</v>
      </c>
      <c r="AG38" s="250"/>
      <c r="AH38" s="250">
        <v>0</v>
      </c>
      <c r="AI38" s="250">
        <v>0</v>
      </c>
      <c r="AJ38" s="250">
        <v>0</v>
      </c>
      <c r="AK38" s="250"/>
      <c r="AL38" s="250">
        <v>0</v>
      </c>
      <c r="AM38" s="250">
        <v>0</v>
      </c>
      <c r="AN38" s="250">
        <v>0</v>
      </c>
    </row>
    <row r="39" spans="1:40" x14ac:dyDescent="0.2">
      <c r="A39" s="116" t="s">
        <v>232</v>
      </c>
      <c r="B39" s="250">
        <f t="shared" si="1"/>
        <v>0</v>
      </c>
      <c r="C39" s="250">
        <f t="shared" si="2"/>
        <v>0</v>
      </c>
      <c r="D39" s="250">
        <f t="shared" si="3"/>
        <v>0</v>
      </c>
      <c r="E39" s="250"/>
      <c r="F39" s="250">
        <v>0</v>
      </c>
      <c r="G39" s="250">
        <v>0</v>
      </c>
      <c r="H39" s="250">
        <v>0</v>
      </c>
      <c r="I39" s="250"/>
      <c r="J39" s="250">
        <v>0</v>
      </c>
      <c r="K39" s="250">
        <v>0</v>
      </c>
      <c r="L39" s="250">
        <v>0</v>
      </c>
      <c r="M39" s="250"/>
      <c r="N39" s="250">
        <v>0</v>
      </c>
      <c r="O39" s="250">
        <v>0</v>
      </c>
      <c r="P39" s="250">
        <v>0</v>
      </c>
      <c r="Q39" s="250"/>
      <c r="R39" s="250">
        <v>0</v>
      </c>
      <c r="S39" s="250">
        <v>0</v>
      </c>
      <c r="T39" s="250">
        <v>0</v>
      </c>
      <c r="U39" s="250"/>
      <c r="V39" s="250">
        <v>0</v>
      </c>
      <c r="W39" s="250">
        <v>0</v>
      </c>
      <c r="X39" s="250">
        <v>0</v>
      </c>
      <c r="Y39" s="250"/>
      <c r="Z39" s="250">
        <v>0</v>
      </c>
      <c r="AA39" s="250">
        <v>0</v>
      </c>
      <c r="AB39" s="250">
        <v>0</v>
      </c>
      <c r="AC39" s="250"/>
      <c r="AD39" s="250">
        <v>0</v>
      </c>
      <c r="AE39" s="250">
        <v>0</v>
      </c>
      <c r="AF39" s="250">
        <v>0</v>
      </c>
      <c r="AG39" s="250"/>
      <c r="AH39" s="250">
        <v>0</v>
      </c>
      <c r="AI39" s="250">
        <v>0</v>
      </c>
      <c r="AJ39" s="250">
        <v>0</v>
      </c>
      <c r="AK39" s="250"/>
      <c r="AL39" s="250">
        <v>0</v>
      </c>
      <c r="AM39" s="250">
        <v>0</v>
      </c>
      <c r="AN39" s="250">
        <v>0</v>
      </c>
    </row>
    <row r="40" spans="1:40" ht="13.5" thickBot="1" x14ac:dyDescent="0.25">
      <c r="A40" s="116" t="s">
        <v>233</v>
      </c>
      <c r="B40" s="250">
        <f t="shared" si="1"/>
        <v>0</v>
      </c>
      <c r="C40" s="250">
        <f t="shared" si="2"/>
        <v>0</v>
      </c>
      <c r="D40" s="250">
        <f t="shared" si="3"/>
        <v>0</v>
      </c>
      <c r="E40" s="250"/>
      <c r="F40" s="250">
        <v>0</v>
      </c>
      <c r="G40" s="250">
        <v>0</v>
      </c>
      <c r="H40" s="250">
        <v>0</v>
      </c>
      <c r="I40" s="250"/>
      <c r="J40" s="250">
        <v>0</v>
      </c>
      <c r="K40" s="250">
        <v>0</v>
      </c>
      <c r="L40" s="250">
        <v>0</v>
      </c>
      <c r="M40" s="250"/>
      <c r="N40" s="250">
        <v>0</v>
      </c>
      <c r="O40" s="250">
        <v>0</v>
      </c>
      <c r="P40" s="250">
        <v>0</v>
      </c>
      <c r="Q40" s="250"/>
      <c r="R40" s="250">
        <v>0</v>
      </c>
      <c r="S40" s="250">
        <v>0</v>
      </c>
      <c r="T40" s="250">
        <v>0</v>
      </c>
      <c r="U40" s="250"/>
      <c r="V40" s="250">
        <v>0</v>
      </c>
      <c r="W40" s="250">
        <v>0</v>
      </c>
      <c r="X40" s="250">
        <v>0</v>
      </c>
      <c r="Y40" s="250"/>
      <c r="Z40" s="250">
        <v>0</v>
      </c>
      <c r="AA40" s="250">
        <v>0</v>
      </c>
      <c r="AB40" s="250">
        <v>0</v>
      </c>
      <c r="AC40" s="250"/>
      <c r="AD40" s="250">
        <v>0</v>
      </c>
      <c r="AE40" s="250">
        <v>0</v>
      </c>
      <c r="AF40" s="250">
        <v>0</v>
      </c>
      <c r="AG40" s="250"/>
      <c r="AH40" s="250">
        <v>0</v>
      </c>
      <c r="AI40" s="250">
        <v>0</v>
      </c>
      <c r="AJ40" s="250">
        <v>0</v>
      </c>
      <c r="AK40" s="250"/>
      <c r="AL40" s="250">
        <v>0</v>
      </c>
      <c r="AM40" s="250">
        <v>0</v>
      </c>
      <c r="AN40" s="250">
        <v>0</v>
      </c>
    </row>
    <row r="41" spans="1:40" ht="15" customHeight="1" x14ac:dyDescent="0.2">
      <c r="A41" s="202" t="s">
        <v>341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</row>
    <row r="42" spans="1:40" ht="15" customHeight="1" x14ac:dyDescent="0.2">
      <c r="A42" s="125" t="s">
        <v>929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</row>
    <row r="43" spans="1:40" ht="15" customHeight="1" x14ac:dyDescent="0.2">
      <c r="A43" s="103"/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</row>
    <row r="44" spans="1:40" ht="15" customHeight="1" x14ac:dyDescent="0.2">
      <c r="A44" s="28"/>
    </row>
  </sheetData>
  <mergeCells count="20">
    <mergeCell ref="AD6:AF6"/>
    <mergeCell ref="Y6:Y7"/>
    <mergeCell ref="AC6:AC7"/>
    <mergeCell ref="AH6:AJ6"/>
    <mergeCell ref="AL6:AN6"/>
    <mergeCell ref="AG6:AG7"/>
    <mergeCell ref="AK6:AK7"/>
    <mergeCell ref="A1:AN1"/>
    <mergeCell ref="A2:AN2"/>
    <mergeCell ref="A3:AN3"/>
    <mergeCell ref="A4:AN4"/>
    <mergeCell ref="A5:AN5"/>
    <mergeCell ref="R6:T6"/>
    <mergeCell ref="V6:X6"/>
    <mergeCell ref="Z6:AB6"/>
    <mergeCell ref="A6:A7"/>
    <mergeCell ref="B6:D6"/>
    <mergeCell ref="F6:H6"/>
    <mergeCell ref="J6:L6"/>
    <mergeCell ref="N6:P6"/>
  </mergeCells>
  <conditionalFormatting sqref="B9:AN40">
    <cfRule type="cellIs" dxfId="106" priority="1" operator="equal">
      <formula>0</formula>
    </cfRule>
  </conditionalFormatting>
  <hyperlinks>
    <hyperlink ref="AO2" location="Contenido!A1" display="Contenido" xr:uid="{78038EC1-A215-4575-8039-D63DFA9AD47A}"/>
  </hyperlinks>
  <printOptions horizontalCentered="1"/>
  <pageMargins left="0.59055118110236227" right="0.39370078740157483" top="0.59055118110236227" bottom="0.19685039370078741" header="0" footer="0"/>
  <pageSetup scale="81" fitToHeight="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Hoja102">
    <tabColor theme="5" tint="0.59999389629810485"/>
    <pageSetUpPr fitToPage="1"/>
  </sheetPr>
  <dimension ref="A1:AN40"/>
  <sheetViews>
    <sheetView showGridLines="0" zoomScaleNormal="100" zoomScaleSheetLayoutView="100" workbookViewId="0">
      <selection activeCell="AC19" sqref="AC19"/>
    </sheetView>
  </sheetViews>
  <sheetFormatPr baseColWidth="10" defaultColWidth="11" defaultRowHeight="12.75" x14ac:dyDescent="0.2"/>
  <cols>
    <col min="1" max="1" width="9.5" style="118" customWidth="1"/>
    <col min="2" max="4" width="5.625" style="251" customWidth="1"/>
    <col min="5" max="5" width="1.25" style="251" customWidth="1"/>
    <col min="6" max="8" width="4.125" style="251" customWidth="1"/>
    <col min="9" max="9" width="1.25" style="251" customWidth="1"/>
    <col min="10" max="12" width="4.125" style="251" customWidth="1"/>
    <col min="13" max="13" width="1.25" style="251" customWidth="1"/>
    <col min="14" max="16" width="4.75" style="251" customWidth="1"/>
    <col min="17" max="17" width="1.25" style="251" customWidth="1"/>
    <col min="18" max="20" width="4.75" style="251" customWidth="1"/>
    <col min="21" max="21" width="1.25" style="251" customWidth="1"/>
    <col min="22" max="24" width="4.75" style="251" customWidth="1"/>
    <col min="25" max="25" width="1.25" style="251" customWidth="1"/>
    <col min="26" max="28" width="4.75" style="251" customWidth="1"/>
    <col min="29" max="40" width="11" style="256"/>
    <col min="41" max="16384" width="11" style="102"/>
  </cols>
  <sheetData>
    <row r="1" spans="1:40" ht="15" customHeight="1" x14ac:dyDescent="0.25">
      <c r="A1" s="600" t="s">
        <v>817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40" ht="15" customHeight="1" x14ac:dyDescent="0.25">
      <c r="A2" s="601" t="s">
        <v>336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40" ht="15" x14ac:dyDescent="0.25">
      <c r="A3" s="601" t="s">
        <v>374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40" s="169" customFormat="1" ht="15" x14ac:dyDescent="0.25">
      <c r="A4" s="624" t="s">
        <v>249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24"/>
      <c r="Z4" s="624"/>
      <c r="AA4" s="624"/>
      <c r="AB4" s="624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</row>
    <row r="5" spans="1:40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40" s="247" customFormat="1" ht="27.7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240</v>
      </c>
      <c r="G6" s="599"/>
      <c r="H6" s="599"/>
      <c r="I6" s="460"/>
      <c r="J6" s="622" t="s">
        <v>978</v>
      </c>
      <c r="K6" s="599"/>
      <c r="L6" s="599"/>
      <c r="M6" s="623"/>
      <c r="N6" s="599" t="s">
        <v>337</v>
      </c>
      <c r="O6" s="599"/>
      <c r="P6" s="599"/>
      <c r="Q6" s="623"/>
      <c r="R6" s="599" t="s">
        <v>338</v>
      </c>
      <c r="S6" s="599"/>
      <c r="T6" s="599"/>
      <c r="U6" s="623"/>
      <c r="V6" s="599" t="s">
        <v>339</v>
      </c>
      <c r="W6" s="599"/>
      <c r="X6" s="599"/>
      <c r="Y6" s="623"/>
      <c r="Z6" s="599" t="s">
        <v>340</v>
      </c>
      <c r="AA6" s="599"/>
      <c r="AB6" s="599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</row>
    <row r="7" spans="1:40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460"/>
      <c r="J7" s="395" t="s">
        <v>0</v>
      </c>
      <c r="K7" s="395" t="s">
        <v>15</v>
      </c>
      <c r="L7" s="395" t="s">
        <v>16</v>
      </c>
      <c r="M7" s="623"/>
      <c r="N7" s="395" t="s">
        <v>0</v>
      </c>
      <c r="O7" s="395" t="s">
        <v>15</v>
      </c>
      <c r="P7" s="395" t="s">
        <v>16</v>
      </c>
      <c r="Q7" s="623"/>
      <c r="R7" s="395" t="s">
        <v>0</v>
      </c>
      <c r="S7" s="395" t="s">
        <v>15</v>
      </c>
      <c r="T7" s="395" t="s">
        <v>16</v>
      </c>
      <c r="U7" s="623"/>
      <c r="V7" s="395" t="s">
        <v>0</v>
      </c>
      <c r="W7" s="395" t="s">
        <v>15</v>
      </c>
      <c r="X7" s="395" t="s">
        <v>16</v>
      </c>
      <c r="Y7" s="623"/>
      <c r="Z7" s="395" t="s">
        <v>0</v>
      </c>
      <c r="AA7" s="395" t="s">
        <v>15</v>
      </c>
      <c r="AB7" s="395" t="s">
        <v>16</v>
      </c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</row>
    <row r="8" spans="1:40" s="119" customFormat="1" ht="5.25" customHeigh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</row>
    <row r="9" spans="1:40" s="269" customFormat="1" x14ac:dyDescent="0.2">
      <c r="A9" s="122" t="s">
        <v>0</v>
      </c>
      <c r="B9" s="268">
        <v>116</v>
      </c>
      <c r="C9" s="268">
        <v>77</v>
      </c>
      <c r="D9" s="268">
        <v>39</v>
      </c>
      <c r="E9" s="268"/>
      <c r="F9" s="268">
        <v>1</v>
      </c>
      <c r="G9" s="268">
        <v>1</v>
      </c>
      <c r="H9" s="268">
        <v>0</v>
      </c>
      <c r="I9" s="268"/>
      <c r="J9" s="268">
        <v>4</v>
      </c>
      <c r="K9" s="268">
        <v>2</v>
      </c>
      <c r="L9" s="268">
        <v>2</v>
      </c>
      <c r="M9" s="268"/>
      <c r="N9" s="268">
        <v>7</v>
      </c>
      <c r="O9" s="268">
        <v>5</v>
      </c>
      <c r="P9" s="268">
        <v>2</v>
      </c>
      <c r="Q9" s="268"/>
      <c r="R9" s="268">
        <v>13</v>
      </c>
      <c r="S9" s="268">
        <v>8</v>
      </c>
      <c r="T9" s="268">
        <v>5</v>
      </c>
      <c r="U9" s="268"/>
      <c r="V9" s="268">
        <v>48</v>
      </c>
      <c r="W9" s="268">
        <v>32</v>
      </c>
      <c r="X9" s="268">
        <v>16</v>
      </c>
      <c r="Y9" s="268"/>
      <c r="Z9" s="268">
        <v>43</v>
      </c>
      <c r="AA9" s="268">
        <v>29</v>
      </c>
      <c r="AB9" s="268">
        <v>14</v>
      </c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</row>
    <row r="10" spans="1:40" x14ac:dyDescent="0.2">
      <c r="A10" s="120">
        <v>4</v>
      </c>
      <c r="B10" s="250">
        <v>1</v>
      </c>
      <c r="C10" s="250">
        <v>1</v>
      </c>
      <c r="D10" s="250">
        <v>0</v>
      </c>
      <c r="E10" s="260"/>
      <c r="F10" s="250">
        <v>1</v>
      </c>
      <c r="G10" s="250">
        <v>1</v>
      </c>
      <c r="H10" s="250">
        <v>0</v>
      </c>
      <c r="I10" s="250"/>
      <c r="J10" s="250">
        <v>0</v>
      </c>
      <c r="K10" s="250">
        <v>0</v>
      </c>
      <c r="L10" s="250">
        <v>0</v>
      </c>
      <c r="M10" s="250"/>
      <c r="N10" s="250">
        <v>0</v>
      </c>
      <c r="O10" s="250">
        <v>0</v>
      </c>
      <c r="P10" s="250">
        <v>0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  <c r="Y10" s="250"/>
      <c r="Z10" s="250">
        <v>0</v>
      </c>
      <c r="AA10" s="250">
        <v>0</v>
      </c>
      <c r="AB10" s="250">
        <v>0</v>
      </c>
    </row>
    <row r="11" spans="1:40" x14ac:dyDescent="0.2">
      <c r="A11" s="120">
        <v>5</v>
      </c>
      <c r="B11" s="250">
        <v>4</v>
      </c>
      <c r="C11" s="250">
        <v>2</v>
      </c>
      <c r="D11" s="250">
        <v>2</v>
      </c>
      <c r="E11" s="260"/>
      <c r="F11" s="250">
        <v>0</v>
      </c>
      <c r="G11" s="250">
        <v>0</v>
      </c>
      <c r="H11" s="250">
        <v>0</v>
      </c>
      <c r="I11" s="250"/>
      <c r="J11" s="250">
        <v>4</v>
      </c>
      <c r="K11" s="250">
        <v>2</v>
      </c>
      <c r="L11" s="250">
        <v>2</v>
      </c>
      <c r="M11" s="250"/>
      <c r="N11" s="250">
        <v>0</v>
      </c>
      <c r="O11" s="250">
        <v>0</v>
      </c>
      <c r="P11" s="250">
        <v>0</v>
      </c>
      <c r="Q11" s="250"/>
      <c r="R11" s="250">
        <v>0</v>
      </c>
      <c r="S11" s="250">
        <v>0</v>
      </c>
      <c r="T11" s="250">
        <v>0</v>
      </c>
      <c r="U11" s="250"/>
      <c r="V11" s="250">
        <v>0</v>
      </c>
      <c r="W11" s="250">
        <v>0</v>
      </c>
      <c r="X11" s="250">
        <v>0</v>
      </c>
      <c r="Y11" s="250"/>
      <c r="Z11" s="250">
        <v>0</v>
      </c>
      <c r="AA11" s="250">
        <v>0</v>
      </c>
      <c r="AB11" s="250">
        <v>0</v>
      </c>
    </row>
    <row r="12" spans="1:40" x14ac:dyDescent="0.2">
      <c r="A12" s="120">
        <v>6</v>
      </c>
      <c r="B12" s="250">
        <v>0</v>
      </c>
      <c r="C12" s="250">
        <v>0</v>
      </c>
      <c r="D12" s="250">
        <v>0</v>
      </c>
      <c r="E12" s="250"/>
      <c r="F12" s="250">
        <v>0</v>
      </c>
      <c r="G12" s="250">
        <v>0</v>
      </c>
      <c r="H12" s="250">
        <v>0</v>
      </c>
      <c r="I12" s="250"/>
      <c r="J12" s="250">
        <v>0</v>
      </c>
      <c r="K12" s="250">
        <v>0</v>
      </c>
      <c r="L12" s="250">
        <v>0</v>
      </c>
      <c r="M12" s="250"/>
      <c r="N12" s="250">
        <v>0</v>
      </c>
      <c r="O12" s="250">
        <v>0</v>
      </c>
      <c r="P12" s="250">
        <v>0</v>
      </c>
      <c r="Q12" s="250"/>
      <c r="R12" s="250">
        <v>0</v>
      </c>
      <c r="S12" s="250">
        <v>0</v>
      </c>
      <c r="T12" s="250">
        <v>0</v>
      </c>
      <c r="U12" s="250"/>
      <c r="V12" s="250">
        <v>0</v>
      </c>
      <c r="W12" s="250">
        <v>0</v>
      </c>
      <c r="X12" s="250">
        <v>0</v>
      </c>
      <c r="Y12" s="250"/>
      <c r="Z12" s="250">
        <v>0</v>
      </c>
      <c r="AA12" s="250">
        <v>0</v>
      </c>
      <c r="AB12" s="250">
        <v>0</v>
      </c>
    </row>
    <row r="13" spans="1:40" x14ac:dyDescent="0.2">
      <c r="A13" s="120">
        <v>7</v>
      </c>
      <c r="B13" s="250">
        <v>2</v>
      </c>
      <c r="C13" s="250">
        <v>2</v>
      </c>
      <c r="D13" s="250">
        <v>0</v>
      </c>
      <c r="E13" s="250"/>
      <c r="F13" s="250">
        <v>0</v>
      </c>
      <c r="G13" s="250">
        <v>0</v>
      </c>
      <c r="H13" s="250">
        <v>0</v>
      </c>
      <c r="I13" s="250"/>
      <c r="J13" s="250">
        <v>0</v>
      </c>
      <c r="K13" s="250">
        <v>0</v>
      </c>
      <c r="L13" s="250">
        <v>0</v>
      </c>
      <c r="M13" s="250"/>
      <c r="N13" s="250">
        <v>2</v>
      </c>
      <c r="O13" s="250">
        <v>2</v>
      </c>
      <c r="P13" s="250">
        <v>0</v>
      </c>
      <c r="Q13" s="250"/>
      <c r="R13" s="250">
        <v>0</v>
      </c>
      <c r="S13" s="250">
        <v>0</v>
      </c>
      <c r="T13" s="250">
        <v>0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40" x14ac:dyDescent="0.2">
      <c r="A14" s="120">
        <v>8</v>
      </c>
      <c r="B14" s="250">
        <v>4</v>
      </c>
      <c r="C14" s="250">
        <v>3</v>
      </c>
      <c r="D14" s="250">
        <v>1</v>
      </c>
      <c r="E14" s="250"/>
      <c r="F14" s="250">
        <v>0</v>
      </c>
      <c r="G14" s="250">
        <v>0</v>
      </c>
      <c r="H14" s="250">
        <v>0</v>
      </c>
      <c r="I14" s="250"/>
      <c r="J14" s="250">
        <v>0</v>
      </c>
      <c r="K14" s="250">
        <v>0</v>
      </c>
      <c r="L14" s="250">
        <v>0</v>
      </c>
      <c r="M14" s="250"/>
      <c r="N14" s="250">
        <v>4</v>
      </c>
      <c r="O14" s="250">
        <v>3</v>
      </c>
      <c r="P14" s="250">
        <v>1</v>
      </c>
      <c r="Q14" s="250"/>
      <c r="R14" s="250">
        <v>0</v>
      </c>
      <c r="S14" s="250">
        <v>0</v>
      </c>
      <c r="T14" s="250">
        <v>0</v>
      </c>
      <c r="U14" s="250"/>
      <c r="V14" s="250">
        <v>0</v>
      </c>
      <c r="W14" s="250">
        <v>0</v>
      </c>
      <c r="X14" s="250">
        <v>0</v>
      </c>
      <c r="Y14" s="250"/>
      <c r="Z14" s="250">
        <v>0</v>
      </c>
      <c r="AA14" s="250">
        <v>0</v>
      </c>
      <c r="AB14" s="250">
        <v>0</v>
      </c>
    </row>
    <row r="15" spans="1:40" x14ac:dyDescent="0.2">
      <c r="A15" s="120">
        <v>9</v>
      </c>
      <c r="B15" s="250">
        <v>2</v>
      </c>
      <c r="C15" s="250">
        <v>0</v>
      </c>
      <c r="D15" s="250">
        <v>2</v>
      </c>
      <c r="E15" s="250"/>
      <c r="F15" s="250">
        <v>0</v>
      </c>
      <c r="G15" s="250">
        <v>0</v>
      </c>
      <c r="H15" s="250">
        <v>0</v>
      </c>
      <c r="I15" s="250"/>
      <c r="J15" s="250">
        <v>0</v>
      </c>
      <c r="K15" s="250">
        <v>0</v>
      </c>
      <c r="L15" s="250">
        <v>0</v>
      </c>
      <c r="M15" s="250"/>
      <c r="N15" s="250">
        <v>1</v>
      </c>
      <c r="O15" s="250">
        <v>0</v>
      </c>
      <c r="P15" s="250">
        <v>1</v>
      </c>
      <c r="Q15" s="250"/>
      <c r="R15" s="250">
        <v>1</v>
      </c>
      <c r="S15" s="250">
        <v>0</v>
      </c>
      <c r="T15" s="250">
        <v>1</v>
      </c>
      <c r="U15" s="250"/>
      <c r="V15" s="250">
        <v>0</v>
      </c>
      <c r="W15" s="250">
        <v>0</v>
      </c>
      <c r="X15" s="250">
        <v>0</v>
      </c>
      <c r="Y15" s="250"/>
      <c r="Z15" s="250">
        <v>0</v>
      </c>
      <c r="AA15" s="250">
        <v>0</v>
      </c>
      <c r="AB15" s="250">
        <v>0</v>
      </c>
    </row>
    <row r="16" spans="1:40" x14ac:dyDescent="0.2">
      <c r="A16" s="120">
        <v>10</v>
      </c>
      <c r="B16" s="250">
        <v>3</v>
      </c>
      <c r="C16" s="250">
        <v>2</v>
      </c>
      <c r="D16" s="250">
        <v>1</v>
      </c>
      <c r="E16" s="250"/>
      <c r="F16" s="250">
        <v>0</v>
      </c>
      <c r="G16" s="250">
        <v>0</v>
      </c>
      <c r="H16" s="250">
        <v>0</v>
      </c>
      <c r="I16" s="250"/>
      <c r="J16" s="250">
        <v>0</v>
      </c>
      <c r="K16" s="250">
        <v>0</v>
      </c>
      <c r="L16" s="250">
        <v>0</v>
      </c>
      <c r="M16" s="250"/>
      <c r="N16" s="250">
        <v>0</v>
      </c>
      <c r="O16" s="250">
        <v>0</v>
      </c>
      <c r="P16" s="250">
        <v>0</v>
      </c>
      <c r="Q16" s="250"/>
      <c r="R16" s="250">
        <v>3</v>
      </c>
      <c r="S16" s="250">
        <v>2</v>
      </c>
      <c r="T16" s="250">
        <v>1</v>
      </c>
      <c r="U16" s="250"/>
      <c r="V16" s="250">
        <v>0</v>
      </c>
      <c r="W16" s="250">
        <v>0</v>
      </c>
      <c r="X16" s="250">
        <v>0</v>
      </c>
      <c r="Y16" s="250"/>
      <c r="Z16" s="250">
        <v>0</v>
      </c>
      <c r="AA16" s="250">
        <v>0</v>
      </c>
      <c r="AB16" s="250">
        <v>0</v>
      </c>
    </row>
    <row r="17" spans="1:40" x14ac:dyDescent="0.2">
      <c r="A17" s="120">
        <v>11</v>
      </c>
      <c r="B17" s="250">
        <v>3</v>
      </c>
      <c r="C17" s="250">
        <v>1</v>
      </c>
      <c r="D17" s="250">
        <v>2</v>
      </c>
      <c r="E17" s="260"/>
      <c r="F17" s="250">
        <v>0</v>
      </c>
      <c r="G17" s="250">
        <v>0</v>
      </c>
      <c r="H17" s="250">
        <v>0</v>
      </c>
      <c r="I17" s="250"/>
      <c r="J17" s="250">
        <v>0</v>
      </c>
      <c r="K17" s="250">
        <v>0</v>
      </c>
      <c r="L17" s="250">
        <v>0</v>
      </c>
      <c r="M17" s="250"/>
      <c r="N17" s="250">
        <v>0</v>
      </c>
      <c r="O17" s="250">
        <v>0</v>
      </c>
      <c r="P17" s="250">
        <v>0</v>
      </c>
      <c r="Q17" s="250"/>
      <c r="R17" s="250">
        <v>2</v>
      </c>
      <c r="S17" s="250">
        <v>1</v>
      </c>
      <c r="T17" s="250">
        <v>1</v>
      </c>
      <c r="U17" s="250"/>
      <c r="V17" s="250">
        <v>1</v>
      </c>
      <c r="W17" s="250">
        <v>0</v>
      </c>
      <c r="X17" s="250">
        <v>1</v>
      </c>
      <c r="Y17" s="250"/>
      <c r="Z17" s="250">
        <v>0</v>
      </c>
      <c r="AA17" s="250">
        <v>0</v>
      </c>
      <c r="AB17" s="250">
        <v>0</v>
      </c>
    </row>
    <row r="18" spans="1:40" x14ac:dyDescent="0.2">
      <c r="A18" s="120">
        <v>12</v>
      </c>
      <c r="B18" s="250">
        <v>6</v>
      </c>
      <c r="C18" s="250">
        <v>5</v>
      </c>
      <c r="D18" s="250">
        <v>1</v>
      </c>
      <c r="E18" s="250"/>
      <c r="F18" s="250">
        <v>0</v>
      </c>
      <c r="G18" s="250">
        <v>0</v>
      </c>
      <c r="H18" s="250">
        <v>0</v>
      </c>
      <c r="I18" s="250"/>
      <c r="J18" s="250">
        <v>0</v>
      </c>
      <c r="K18" s="250">
        <v>0</v>
      </c>
      <c r="L18" s="250">
        <v>0</v>
      </c>
      <c r="M18" s="250"/>
      <c r="N18" s="250">
        <v>0</v>
      </c>
      <c r="O18" s="250">
        <v>0</v>
      </c>
      <c r="P18" s="250">
        <v>0</v>
      </c>
      <c r="Q18" s="250"/>
      <c r="R18" s="250">
        <v>5</v>
      </c>
      <c r="S18" s="250">
        <v>4</v>
      </c>
      <c r="T18" s="250">
        <v>1</v>
      </c>
      <c r="U18" s="250"/>
      <c r="V18" s="250">
        <v>1</v>
      </c>
      <c r="W18" s="250">
        <v>1</v>
      </c>
      <c r="X18" s="250">
        <v>0</v>
      </c>
      <c r="Y18" s="250"/>
      <c r="Z18" s="250">
        <v>0</v>
      </c>
      <c r="AA18" s="250">
        <v>0</v>
      </c>
      <c r="AB18" s="250">
        <v>0</v>
      </c>
    </row>
    <row r="19" spans="1:40" x14ac:dyDescent="0.2">
      <c r="A19" s="120">
        <v>13</v>
      </c>
      <c r="B19" s="250">
        <v>8</v>
      </c>
      <c r="C19" s="250">
        <v>5</v>
      </c>
      <c r="D19" s="250">
        <v>3</v>
      </c>
      <c r="E19" s="250"/>
      <c r="F19" s="250">
        <v>0</v>
      </c>
      <c r="G19" s="250">
        <v>0</v>
      </c>
      <c r="H19" s="250">
        <v>0</v>
      </c>
      <c r="I19" s="250"/>
      <c r="J19" s="250">
        <v>0</v>
      </c>
      <c r="K19" s="250">
        <v>0</v>
      </c>
      <c r="L19" s="250">
        <v>0</v>
      </c>
      <c r="M19" s="250"/>
      <c r="N19" s="250">
        <v>0</v>
      </c>
      <c r="O19" s="250">
        <v>0</v>
      </c>
      <c r="P19" s="250">
        <v>0</v>
      </c>
      <c r="Q19" s="250"/>
      <c r="R19" s="250">
        <v>2</v>
      </c>
      <c r="S19" s="250">
        <v>1</v>
      </c>
      <c r="T19" s="250">
        <v>1</v>
      </c>
      <c r="U19" s="250"/>
      <c r="V19" s="250">
        <v>6</v>
      </c>
      <c r="W19" s="250">
        <v>4</v>
      </c>
      <c r="X19" s="250">
        <v>2</v>
      </c>
      <c r="Y19" s="250"/>
      <c r="Z19" s="250">
        <v>0</v>
      </c>
      <c r="AA19" s="250">
        <v>0</v>
      </c>
      <c r="AB19" s="250">
        <v>0</v>
      </c>
    </row>
    <row r="20" spans="1:40" x14ac:dyDescent="0.2">
      <c r="A20" s="120">
        <v>14</v>
      </c>
      <c r="B20" s="250">
        <v>21</v>
      </c>
      <c r="C20" s="250">
        <v>16</v>
      </c>
      <c r="D20" s="250">
        <v>5</v>
      </c>
      <c r="E20" s="250"/>
      <c r="F20" s="250">
        <v>0</v>
      </c>
      <c r="G20" s="250">
        <v>0</v>
      </c>
      <c r="H20" s="250">
        <v>0</v>
      </c>
      <c r="I20" s="250"/>
      <c r="J20" s="250">
        <v>0</v>
      </c>
      <c r="K20" s="250">
        <v>0</v>
      </c>
      <c r="L20" s="250">
        <v>0</v>
      </c>
      <c r="M20" s="250"/>
      <c r="N20" s="250">
        <v>0</v>
      </c>
      <c r="O20" s="250">
        <v>0</v>
      </c>
      <c r="P20" s="250">
        <v>0</v>
      </c>
      <c r="Q20" s="250"/>
      <c r="R20" s="250">
        <v>0</v>
      </c>
      <c r="S20" s="250">
        <v>0</v>
      </c>
      <c r="T20" s="250">
        <v>0</v>
      </c>
      <c r="U20" s="250"/>
      <c r="V20" s="250">
        <v>21</v>
      </c>
      <c r="W20" s="250">
        <v>16</v>
      </c>
      <c r="X20" s="250">
        <v>5</v>
      </c>
      <c r="Y20" s="250"/>
      <c r="Z20" s="250">
        <v>0</v>
      </c>
      <c r="AA20" s="250">
        <v>0</v>
      </c>
      <c r="AB20" s="250">
        <v>0</v>
      </c>
    </row>
    <row r="21" spans="1:40" x14ac:dyDescent="0.2">
      <c r="A21" s="120">
        <v>15</v>
      </c>
      <c r="B21" s="250">
        <v>4</v>
      </c>
      <c r="C21" s="250">
        <v>3</v>
      </c>
      <c r="D21" s="250">
        <v>1</v>
      </c>
      <c r="E21" s="250"/>
      <c r="F21" s="250">
        <v>0</v>
      </c>
      <c r="G21" s="250">
        <v>0</v>
      </c>
      <c r="H21" s="250">
        <v>0</v>
      </c>
      <c r="I21" s="250"/>
      <c r="J21" s="250">
        <v>0</v>
      </c>
      <c r="K21" s="250">
        <v>0</v>
      </c>
      <c r="L21" s="250">
        <v>0</v>
      </c>
      <c r="M21" s="250"/>
      <c r="N21" s="250">
        <v>0</v>
      </c>
      <c r="O21" s="250">
        <v>0</v>
      </c>
      <c r="P21" s="250">
        <v>0</v>
      </c>
      <c r="Q21" s="250"/>
      <c r="R21" s="250">
        <v>0</v>
      </c>
      <c r="S21" s="250">
        <v>0</v>
      </c>
      <c r="T21" s="250">
        <v>0</v>
      </c>
      <c r="U21" s="250"/>
      <c r="V21" s="250">
        <v>4</v>
      </c>
      <c r="W21" s="250">
        <v>3</v>
      </c>
      <c r="X21" s="250">
        <v>1</v>
      </c>
      <c r="Y21" s="250"/>
      <c r="Z21" s="250">
        <v>0</v>
      </c>
      <c r="AA21" s="250">
        <v>0</v>
      </c>
      <c r="AB21" s="250">
        <v>0</v>
      </c>
    </row>
    <row r="22" spans="1:40" x14ac:dyDescent="0.2">
      <c r="A22" s="120">
        <v>16</v>
      </c>
      <c r="B22" s="250">
        <v>14</v>
      </c>
      <c r="C22" s="250">
        <v>9</v>
      </c>
      <c r="D22" s="250">
        <v>5</v>
      </c>
      <c r="E22" s="250"/>
      <c r="F22" s="250">
        <v>0</v>
      </c>
      <c r="G22" s="250">
        <v>0</v>
      </c>
      <c r="H22" s="250">
        <v>0</v>
      </c>
      <c r="I22" s="250"/>
      <c r="J22" s="250">
        <v>0</v>
      </c>
      <c r="K22" s="250">
        <v>0</v>
      </c>
      <c r="L22" s="250">
        <v>0</v>
      </c>
      <c r="M22" s="250"/>
      <c r="N22" s="250">
        <v>0</v>
      </c>
      <c r="O22" s="250">
        <v>0</v>
      </c>
      <c r="P22" s="250">
        <v>0</v>
      </c>
      <c r="Q22" s="250"/>
      <c r="R22" s="250">
        <v>0</v>
      </c>
      <c r="S22" s="250">
        <v>0</v>
      </c>
      <c r="T22" s="250">
        <v>0</v>
      </c>
      <c r="U22" s="250"/>
      <c r="V22" s="250">
        <v>11</v>
      </c>
      <c r="W22" s="250">
        <v>6</v>
      </c>
      <c r="X22" s="250">
        <v>5</v>
      </c>
      <c r="Y22" s="250"/>
      <c r="Z22" s="250">
        <v>3</v>
      </c>
      <c r="AA22" s="250">
        <v>3</v>
      </c>
      <c r="AB22" s="250">
        <v>0</v>
      </c>
    </row>
    <row r="23" spans="1:40" x14ac:dyDescent="0.2">
      <c r="A23" s="120">
        <v>17</v>
      </c>
      <c r="B23" s="250">
        <v>18</v>
      </c>
      <c r="C23" s="250">
        <v>14</v>
      </c>
      <c r="D23" s="250">
        <v>4</v>
      </c>
      <c r="E23" s="250"/>
      <c r="F23" s="250">
        <v>0</v>
      </c>
      <c r="G23" s="250">
        <v>0</v>
      </c>
      <c r="H23" s="250">
        <v>0</v>
      </c>
      <c r="I23" s="250"/>
      <c r="J23" s="250">
        <v>0</v>
      </c>
      <c r="K23" s="250">
        <v>0</v>
      </c>
      <c r="L23" s="250">
        <v>0</v>
      </c>
      <c r="M23" s="250"/>
      <c r="N23" s="250">
        <v>0</v>
      </c>
      <c r="O23" s="250">
        <v>0</v>
      </c>
      <c r="P23" s="250">
        <v>0</v>
      </c>
      <c r="Q23" s="250"/>
      <c r="R23" s="250">
        <v>0</v>
      </c>
      <c r="S23" s="250">
        <v>0</v>
      </c>
      <c r="T23" s="250">
        <v>0</v>
      </c>
      <c r="U23" s="250"/>
      <c r="V23" s="250">
        <v>4</v>
      </c>
      <c r="W23" s="250">
        <v>2</v>
      </c>
      <c r="X23" s="250">
        <v>2</v>
      </c>
      <c r="Y23" s="250"/>
      <c r="Z23" s="250">
        <v>14</v>
      </c>
      <c r="AA23" s="250">
        <v>12</v>
      </c>
      <c r="AB23" s="250">
        <v>2</v>
      </c>
    </row>
    <row r="24" spans="1:40" x14ac:dyDescent="0.2">
      <c r="A24" s="120">
        <v>18</v>
      </c>
      <c r="B24" s="250">
        <v>11</v>
      </c>
      <c r="C24" s="250">
        <v>8</v>
      </c>
      <c r="D24" s="250">
        <v>3</v>
      </c>
      <c r="E24" s="260"/>
      <c r="F24" s="250">
        <v>0</v>
      </c>
      <c r="G24" s="250">
        <v>0</v>
      </c>
      <c r="H24" s="250">
        <v>0</v>
      </c>
      <c r="I24" s="250"/>
      <c r="J24" s="250">
        <v>0</v>
      </c>
      <c r="K24" s="250">
        <v>0</v>
      </c>
      <c r="L24" s="250">
        <v>0</v>
      </c>
      <c r="M24" s="250"/>
      <c r="N24" s="250">
        <v>0</v>
      </c>
      <c r="O24" s="250">
        <v>0</v>
      </c>
      <c r="P24" s="250">
        <v>0</v>
      </c>
      <c r="Q24" s="250"/>
      <c r="R24" s="250">
        <v>0</v>
      </c>
      <c r="S24" s="250">
        <v>0</v>
      </c>
      <c r="T24" s="250">
        <v>0</v>
      </c>
      <c r="U24" s="250"/>
      <c r="V24" s="250">
        <v>0</v>
      </c>
      <c r="W24" s="250">
        <v>0</v>
      </c>
      <c r="X24" s="250">
        <v>0</v>
      </c>
      <c r="Y24" s="250"/>
      <c r="Z24" s="250">
        <v>11</v>
      </c>
      <c r="AA24" s="250">
        <v>8</v>
      </c>
      <c r="AB24" s="250">
        <v>3</v>
      </c>
    </row>
    <row r="25" spans="1:40" x14ac:dyDescent="0.2">
      <c r="A25" s="120">
        <v>19</v>
      </c>
      <c r="B25" s="250">
        <v>4</v>
      </c>
      <c r="C25" s="250">
        <v>2</v>
      </c>
      <c r="D25" s="250">
        <v>2</v>
      </c>
      <c r="E25" s="260"/>
      <c r="F25" s="250">
        <v>0</v>
      </c>
      <c r="G25" s="250">
        <v>0</v>
      </c>
      <c r="H25" s="250">
        <v>0</v>
      </c>
      <c r="I25" s="250"/>
      <c r="J25" s="250">
        <v>0</v>
      </c>
      <c r="K25" s="250">
        <v>0</v>
      </c>
      <c r="L25" s="250">
        <v>0</v>
      </c>
      <c r="M25" s="250"/>
      <c r="N25" s="250">
        <v>0</v>
      </c>
      <c r="O25" s="250">
        <v>0</v>
      </c>
      <c r="P25" s="250">
        <v>0</v>
      </c>
      <c r="Q25" s="250"/>
      <c r="R25" s="250">
        <v>0</v>
      </c>
      <c r="S25" s="250">
        <v>0</v>
      </c>
      <c r="T25" s="250">
        <v>0</v>
      </c>
      <c r="U25" s="250"/>
      <c r="V25" s="250">
        <v>0</v>
      </c>
      <c r="W25" s="250">
        <v>0</v>
      </c>
      <c r="X25" s="250">
        <v>0</v>
      </c>
      <c r="Y25" s="250"/>
      <c r="Z25" s="250">
        <v>4</v>
      </c>
      <c r="AA25" s="250">
        <v>2</v>
      </c>
      <c r="AB25" s="250">
        <v>2</v>
      </c>
    </row>
    <row r="26" spans="1:40" s="59" customFormat="1" x14ac:dyDescent="0.2">
      <c r="A26" s="120">
        <v>20</v>
      </c>
      <c r="B26" s="250">
        <v>4</v>
      </c>
      <c r="C26" s="250">
        <v>2</v>
      </c>
      <c r="D26" s="250">
        <v>2</v>
      </c>
      <c r="E26" s="250"/>
      <c r="F26" s="250">
        <v>0</v>
      </c>
      <c r="G26" s="250">
        <v>0</v>
      </c>
      <c r="H26" s="250">
        <v>0</v>
      </c>
      <c r="I26" s="250"/>
      <c r="J26" s="250">
        <v>0</v>
      </c>
      <c r="K26" s="250">
        <v>0</v>
      </c>
      <c r="L26" s="250">
        <v>0</v>
      </c>
      <c r="M26" s="250"/>
      <c r="N26" s="250">
        <v>0</v>
      </c>
      <c r="O26" s="250">
        <v>0</v>
      </c>
      <c r="P26" s="250">
        <v>0</v>
      </c>
      <c r="Q26" s="250"/>
      <c r="R26" s="250">
        <v>0</v>
      </c>
      <c r="S26" s="250">
        <v>0</v>
      </c>
      <c r="T26" s="250">
        <v>0</v>
      </c>
      <c r="U26" s="250"/>
      <c r="V26" s="250">
        <v>0</v>
      </c>
      <c r="W26" s="250">
        <v>0</v>
      </c>
      <c r="X26" s="250">
        <v>0</v>
      </c>
      <c r="Y26" s="250"/>
      <c r="Z26" s="250">
        <v>4</v>
      </c>
      <c r="AA26" s="250">
        <v>2</v>
      </c>
      <c r="AB26" s="250">
        <v>2</v>
      </c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</row>
    <row r="27" spans="1:40" x14ac:dyDescent="0.2">
      <c r="A27" s="120">
        <v>21</v>
      </c>
      <c r="B27" s="250">
        <v>1</v>
      </c>
      <c r="C27" s="250">
        <v>1</v>
      </c>
      <c r="D27" s="250">
        <v>0</v>
      </c>
      <c r="E27" s="260"/>
      <c r="F27" s="250">
        <v>0</v>
      </c>
      <c r="G27" s="250">
        <v>0</v>
      </c>
      <c r="H27" s="250">
        <v>0</v>
      </c>
      <c r="I27" s="250"/>
      <c r="J27" s="250">
        <v>0</v>
      </c>
      <c r="K27" s="250">
        <v>0</v>
      </c>
      <c r="L27" s="250">
        <v>0</v>
      </c>
      <c r="M27" s="250"/>
      <c r="N27" s="250">
        <v>0</v>
      </c>
      <c r="O27" s="250">
        <v>0</v>
      </c>
      <c r="P27" s="250">
        <v>0</v>
      </c>
      <c r="Q27" s="250"/>
      <c r="R27" s="250">
        <v>0</v>
      </c>
      <c r="S27" s="250">
        <v>0</v>
      </c>
      <c r="T27" s="250">
        <v>0</v>
      </c>
      <c r="U27" s="250"/>
      <c r="V27" s="250">
        <v>0</v>
      </c>
      <c r="W27" s="250">
        <v>0</v>
      </c>
      <c r="X27" s="250">
        <v>0</v>
      </c>
      <c r="Y27" s="250"/>
      <c r="Z27" s="250">
        <v>1</v>
      </c>
      <c r="AA27" s="250">
        <v>1</v>
      </c>
      <c r="AB27" s="250">
        <v>0</v>
      </c>
    </row>
    <row r="28" spans="1:40" x14ac:dyDescent="0.2">
      <c r="A28" s="120">
        <v>22</v>
      </c>
      <c r="B28" s="250">
        <v>0</v>
      </c>
      <c r="C28" s="250">
        <v>0</v>
      </c>
      <c r="D28" s="250">
        <v>0</v>
      </c>
      <c r="E28" s="260"/>
      <c r="F28" s="250">
        <v>0</v>
      </c>
      <c r="G28" s="250">
        <v>0</v>
      </c>
      <c r="H28" s="250">
        <v>0</v>
      </c>
      <c r="I28" s="250"/>
      <c r="J28" s="250">
        <v>0</v>
      </c>
      <c r="K28" s="250">
        <v>0</v>
      </c>
      <c r="L28" s="250">
        <v>0</v>
      </c>
      <c r="M28" s="250"/>
      <c r="N28" s="250">
        <v>0</v>
      </c>
      <c r="O28" s="250">
        <v>0</v>
      </c>
      <c r="P28" s="250">
        <v>0</v>
      </c>
      <c r="Q28" s="250"/>
      <c r="R28" s="250">
        <v>0</v>
      </c>
      <c r="S28" s="250">
        <v>0</v>
      </c>
      <c r="T28" s="250">
        <v>0</v>
      </c>
      <c r="U28" s="250"/>
      <c r="V28" s="250">
        <v>0</v>
      </c>
      <c r="W28" s="250">
        <v>0</v>
      </c>
      <c r="X28" s="250">
        <v>0</v>
      </c>
      <c r="Y28" s="250"/>
      <c r="Z28" s="250">
        <v>0</v>
      </c>
      <c r="AA28" s="250">
        <v>0</v>
      </c>
      <c r="AB28" s="250">
        <v>0</v>
      </c>
    </row>
    <row r="29" spans="1:40" x14ac:dyDescent="0.2">
      <c r="A29" s="120">
        <v>23</v>
      </c>
      <c r="B29" s="250">
        <v>0</v>
      </c>
      <c r="C29" s="250">
        <v>0</v>
      </c>
      <c r="D29" s="250">
        <v>0</v>
      </c>
      <c r="E29" s="250"/>
      <c r="F29" s="250">
        <v>0</v>
      </c>
      <c r="G29" s="250">
        <v>0</v>
      </c>
      <c r="H29" s="250">
        <v>0</v>
      </c>
      <c r="I29" s="250"/>
      <c r="J29" s="250">
        <v>0</v>
      </c>
      <c r="K29" s="250">
        <v>0</v>
      </c>
      <c r="L29" s="250">
        <v>0</v>
      </c>
      <c r="M29" s="250"/>
      <c r="N29" s="250">
        <v>0</v>
      </c>
      <c r="O29" s="250">
        <v>0</v>
      </c>
      <c r="P29" s="250">
        <v>0</v>
      </c>
      <c r="Q29" s="250"/>
      <c r="R29" s="250">
        <v>0</v>
      </c>
      <c r="S29" s="250">
        <v>0</v>
      </c>
      <c r="T29" s="250">
        <v>0</v>
      </c>
      <c r="U29" s="250"/>
      <c r="V29" s="250">
        <v>0</v>
      </c>
      <c r="W29" s="250">
        <v>0</v>
      </c>
      <c r="X29" s="250">
        <v>0</v>
      </c>
      <c r="Y29" s="250"/>
      <c r="Z29" s="250">
        <v>0</v>
      </c>
      <c r="AA29" s="250">
        <v>0</v>
      </c>
      <c r="AB29" s="250">
        <v>0</v>
      </c>
    </row>
    <row r="30" spans="1:40" ht="15" customHeight="1" x14ac:dyDescent="0.2">
      <c r="A30" s="120">
        <v>24</v>
      </c>
      <c r="B30" s="250">
        <v>0</v>
      </c>
      <c r="C30" s="250">
        <v>0</v>
      </c>
      <c r="D30" s="250">
        <v>0</v>
      </c>
      <c r="E30" s="295"/>
      <c r="F30" s="250">
        <v>0</v>
      </c>
      <c r="G30" s="250">
        <v>0</v>
      </c>
      <c r="H30" s="250">
        <v>0</v>
      </c>
      <c r="I30" s="295"/>
      <c r="J30" s="250">
        <v>0</v>
      </c>
      <c r="K30" s="250">
        <v>0</v>
      </c>
      <c r="L30" s="250">
        <v>0</v>
      </c>
      <c r="M30" s="295"/>
      <c r="N30" s="250">
        <v>0</v>
      </c>
      <c r="O30" s="250">
        <v>0</v>
      </c>
      <c r="P30" s="250">
        <v>0</v>
      </c>
      <c r="Q30" s="295"/>
      <c r="R30" s="250">
        <v>0</v>
      </c>
      <c r="S30" s="250">
        <v>0</v>
      </c>
      <c r="T30" s="250">
        <v>0</v>
      </c>
      <c r="U30" s="295"/>
      <c r="V30" s="250">
        <v>0</v>
      </c>
      <c r="W30" s="250">
        <v>0</v>
      </c>
      <c r="X30" s="250">
        <v>0</v>
      </c>
      <c r="Y30" s="295"/>
      <c r="Z30" s="250">
        <v>0</v>
      </c>
      <c r="AA30" s="250">
        <v>0</v>
      </c>
      <c r="AB30" s="250">
        <v>0</v>
      </c>
    </row>
    <row r="31" spans="1:40" ht="15" customHeight="1" x14ac:dyDescent="0.2">
      <c r="A31" s="116" t="s">
        <v>228</v>
      </c>
      <c r="B31" s="250">
        <v>0</v>
      </c>
      <c r="C31" s="250">
        <v>0</v>
      </c>
      <c r="D31" s="250">
        <v>0</v>
      </c>
      <c r="E31" s="250"/>
      <c r="F31" s="250">
        <v>0</v>
      </c>
      <c r="G31" s="250">
        <v>0</v>
      </c>
      <c r="H31" s="250">
        <v>0</v>
      </c>
      <c r="I31" s="250"/>
      <c r="J31" s="250">
        <v>0</v>
      </c>
      <c r="K31" s="250">
        <v>0</v>
      </c>
      <c r="L31" s="250">
        <v>0</v>
      </c>
      <c r="M31" s="250"/>
      <c r="N31" s="250">
        <v>0</v>
      </c>
      <c r="O31" s="250">
        <v>0</v>
      </c>
      <c r="P31" s="250">
        <v>0</v>
      </c>
      <c r="Q31" s="250"/>
      <c r="R31" s="250">
        <v>0</v>
      </c>
      <c r="S31" s="250">
        <v>0</v>
      </c>
      <c r="T31" s="250">
        <v>0</v>
      </c>
      <c r="U31" s="250"/>
      <c r="V31" s="250">
        <v>0</v>
      </c>
      <c r="W31" s="250">
        <v>0</v>
      </c>
      <c r="X31" s="250">
        <v>0</v>
      </c>
      <c r="Y31" s="250"/>
      <c r="Z31" s="250">
        <v>0</v>
      </c>
      <c r="AA31" s="250">
        <v>0</v>
      </c>
      <c r="AB31" s="250">
        <v>0</v>
      </c>
    </row>
    <row r="32" spans="1:40" ht="15" customHeight="1" x14ac:dyDescent="0.2">
      <c r="A32" s="116" t="s">
        <v>229</v>
      </c>
      <c r="B32" s="250">
        <v>0</v>
      </c>
      <c r="C32" s="250">
        <v>0</v>
      </c>
      <c r="D32" s="250">
        <v>0</v>
      </c>
      <c r="E32" s="250"/>
      <c r="F32" s="250">
        <v>0</v>
      </c>
      <c r="G32" s="250">
        <v>0</v>
      </c>
      <c r="H32" s="250">
        <v>0</v>
      </c>
      <c r="I32" s="250"/>
      <c r="J32" s="250">
        <v>0</v>
      </c>
      <c r="K32" s="250">
        <v>0</v>
      </c>
      <c r="L32" s="250">
        <v>0</v>
      </c>
      <c r="M32" s="250"/>
      <c r="N32" s="250">
        <v>0</v>
      </c>
      <c r="O32" s="250">
        <v>0</v>
      </c>
      <c r="P32" s="250">
        <v>0</v>
      </c>
      <c r="Q32" s="250"/>
      <c r="R32" s="250">
        <v>0</v>
      </c>
      <c r="S32" s="250">
        <v>0</v>
      </c>
      <c r="T32" s="250">
        <v>0</v>
      </c>
      <c r="U32" s="250"/>
      <c r="V32" s="250">
        <v>0</v>
      </c>
      <c r="W32" s="250">
        <v>0</v>
      </c>
      <c r="X32" s="250">
        <v>0</v>
      </c>
      <c r="Y32" s="250"/>
      <c r="Z32" s="250">
        <v>0</v>
      </c>
      <c r="AA32" s="250">
        <v>0</v>
      </c>
      <c r="AB32" s="250">
        <v>0</v>
      </c>
    </row>
    <row r="33" spans="1:28" x14ac:dyDescent="0.2">
      <c r="A33" s="116" t="s">
        <v>230</v>
      </c>
      <c r="B33" s="250">
        <v>4</v>
      </c>
      <c r="C33" s="250">
        <v>0</v>
      </c>
      <c r="D33" s="250">
        <v>4</v>
      </c>
      <c r="E33" s="250"/>
      <c r="F33" s="250">
        <v>0</v>
      </c>
      <c r="G33" s="250">
        <v>0</v>
      </c>
      <c r="H33" s="250">
        <v>0</v>
      </c>
      <c r="I33" s="250"/>
      <c r="J33" s="250">
        <v>0</v>
      </c>
      <c r="K33" s="250">
        <v>0</v>
      </c>
      <c r="L33" s="250">
        <v>0</v>
      </c>
      <c r="M33" s="250"/>
      <c r="N33" s="250">
        <v>0</v>
      </c>
      <c r="O33" s="250">
        <v>0</v>
      </c>
      <c r="P33" s="250">
        <v>0</v>
      </c>
      <c r="Q33" s="250"/>
      <c r="R33" s="250">
        <v>0</v>
      </c>
      <c r="S33" s="250">
        <v>0</v>
      </c>
      <c r="T33" s="250">
        <v>0</v>
      </c>
      <c r="U33" s="250"/>
      <c r="V33" s="250">
        <v>0</v>
      </c>
      <c r="W33" s="250">
        <v>0</v>
      </c>
      <c r="X33" s="250">
        <v>0</v>
      </c>
      <c r="Y33" s="250"/>
      <c r="Z33" s="250">
        <v>4</v>
      </c>
      <c r="AA33" s="250">
        <v>0</v>
      </c>
      <c r="AB33" s="250">
        <v>4</v>
      </c>
    </row>
    <row r="34" spans="1:28" x14ac:dyDescent="0.2">
      <c r="A34" s="116" t="s">
        <v>231</v>
      </c>
      <c r="B34" s="250">
        <v>0</v>
      </c>
      <c r="C34" s="250">
        <v>0</v>
      </c>
      <c r="D34" s="250">
        <v>0</v>
      </c>
      <c r="E34" s="250"/>
      <c r="F34" s="250">
        <v>0</v>
      </c>
      <c r="G34" s="250">
        <v>0</v>
      </c>
      <c r="H34" s="250">
        <v>0</v>
      </c>
      <c r="I34" s="250"/>
      <c r="J34" s="250">
        <v>0</v>
      </c>
      <c r="K34" s="250">
        <v>0</v>
      </c>
      <c r="L34" s="250">
        <v>0</v>
      </c>
      <c r="M34" s="250"/>
      <c r="N34" s="250">
        <v>0</v>
      </c>
      <c r="O34" s="250">
        <v>0</v>
      </c>
      <c r="P34" s="250">
        <v>0</v>
      </c>
      <c r="Q34" s="250"/>
      <c r="R34" s="250">
        <v>0</v>
      </c>
      <c r="S34" s="250">
        <v>0</v>
      </c>
      <c r="T34" s="250">
        <v>0</v>
      </c>
      <c r="U34" s="250"/>
      <c r="V34" s="250">
        <v>0</v>
      </c>
      <c r="W34" s="250">
        <v>0</v>
      </c>
      <c r="X34" s="250">
        <v>0</v>
      </c>
      <c r="Y34" s="250"/>
      <c r="Z34" s="250">
        <v>0</v>
      </c>
      <c r="AA34" s="250">
        <v>0</v>
      </c>
      <c r="AB34" s="250">
        <v>0</v>
      </c>
    </row>
    <row r="35" spans="1:28" x14ac:dyDescent="0.2">
      <c r="A35" s="116" t="s">
        <v>232</v>
      </c>
      <c r="B35" s="250">
        <v>1</v>
      </c>
      <c r="C35" s="250">
        <v>1</v>
      </c>
      <c r="D35" s="250">
        <v>0</v>
      </c>
      <c r="E35" s="250"/>
      <c r="F35" s="250">
        <v>0</v>
      </c>
      <c r="G35" s="250">
        <v>0</v>
      </c>
      <c r="H35" s="250">
        <v>0</v>
      </c>
      <c r="I35" s="250"/>
      <c r="J35" s="250">
        <v>0</v>
      </c>
      <c r="K35" s="250">
        <v>0</v>
      </c>
      <c r="L35" s="250">
        <v>0</v>
      </c>
      <c r="M35" s="250"/>
      <c r="N35" s="250">
        <v>0</v>
      </c>
      <c r="O35" s="250">
        <v>0</v>
      </c>
      <c r="P35" s="250">
        <v>0</v>
      </c>
      <c r="Q35" s="250"/>
      <c r="R35" s="250">
        <v>0</v>
      </c>
      <c r="S35" s="250">
        <v>0</v>
      </c>
      <c r="T35" s="250">
        <v>0</v>
      </c>
      <c r="U35" s="250"/>
      <c r="V35" s="250">
        <v>0</v>
      </c>
      <c r="W35" s="250">
        <v>0</v>
      </c>
      <c r="X35" s="250">
        <v>0</v>
      </c>
      <c r="Y35" s="250"/>
      <c r="Z35" s="250">
        <v>1</v>
      </c>
      <c r="AA35" s="250">
        <v>1</v>
      </c>
      <c r="AB35" s="250">
        <v>0</v>
      </c>
    </row>
    <row r="36" spans="1:28" ht="13.5" thickBot="1" x14ac:dyDescent="0.25">
      <c r="A36" s="116" t="s">
        <v>233</v>
      </c>
      <c r="B36" s="250">
        <v>1</v>
      </c>
      <c r="C36" s="250">
        <v>0</v>
      </c>
      <c r="D36" s="250">
        <v>1</v>
      </c>
      <c r="E36" s="250"/>
      <c r="F36" s="250">
        <v>0</v>
      </c>
      <c r="G36" s="250">
        <v>0</v>
      </c>
      <c r="H36" s="250">
        <v>0</v>
      </c>
      <c r="I36" s="250"/>
      <c r="J36" s="250">
        <v>0</v>
      </c>
      <c r="K36" s="250">
        <v>0</v>
      </c>
      <c r="L36" s="250">
        <v>0</v>
      </c>
      <c r="M36" s="250"/>
      <c r="N36" s="250">
        <v>0</v>
      </c>
      <c r="O36" s="250">
        <v>0</v>
      </c>
      <c r="P36" s="250">
        <v>0</v>
      </c>
      <c r="Q36" s="250"/>
      <c r="R36" s="250">
        <v>0</v>
      </c>
      <c r="S36" s="250">
        <v>0</v>
      </c>
      <c r="T36" s="250">
        <v>0</v>
      </c>
      <c r="U36" s="250"/>
      <c r="V36" s="250">
        <v>0</v>
      </c>
      <c r="W36" s="250">
        <v>0</v>
      </c>
      <c r="X36" s="250">
        <v>0</v>
      </c>
      <c r="Y36" s="250"/>
      <c r="Z36" s="250">
        <v>1</v>
      </c>
      <c r="AA36" s="250">
        <v>0</v>
      </c>
      <c r="AB36" s="250">
        <v>1</v>
      </c>
    </row>
    <row r="37" spans="1:28" ht="12" x14ac:dyDescent="0.2">
      <c r="A37" s="202" t="s">
        <v>328</v>
      </c>
      <c r="B37" s="294"/>
      <c r="C37" s="294"/>
      <c r="D37" s="294"/>
      <c r="E37" s="294"/>
      <c r="F37" s="294"/>
      <c r="G37" s="294"/>
      <c r="H37" s="294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</row>
    <row r="38" spans="1:28" x14ac:dyDescent="0.2">
      <c r="A38" s="125" t="s">
        <v>732</v>
      </c>
      <c r="B38" s="277"/>
      <c r="C38" s="277"/>
      <c r="D38" s="277"/>
      <c r="E38" s="277"/>
    </row>
    <row r="39" spans="1:28" ht="12" x14ac:dyDescent="0.2">
      <c r="A39" s="103" t="s">
        <v>733</v>
      </c>
      <c r="B39" s="296"/>
      <c r="C39" s="296"/>
      <c r="D39" s="296"/>
      <c r="E39" s="296"/>
      <c r="F39" s="296"/>
      <c r="G39" s="296"/>
      <c r="H39" s="296"/>
    </row>
    <row r="40" spans="1:28" ht="12" x14ac:dyDescent="0.2">
      <c r="A40" s="28" t="s">
        <v>929</v>
      </c>
    </row>
  </sheetData>
  <mergeCells count="17">
    <mergeCell ref="A1:AB1"/>
    <mergeCell ref="A2:AB2"/>
    <mergeCell ref="A3:AB3"/>
    <mergeCell ref="A4:AB4"/>
    <mergeCell ref="A5:AB5"/>
    <mergeCell ref="V6:X6"/>
    <mergeCell ref="Y6:Y7"/>
    <mergeCell ref="Z6:AB6"/>
    <mergeCell ref="A6:A7"/>
    <mergeCell ref="B6:D6"/>
    <mergeCell ref="F6:H6"/>
    <mergeCell ref="J6:L6"/>
    <mergeCell ref="M6:M7"/>
    <mergeCell ref="N6:P6"/>
    <mergeCell ref="Q6:Q7"/>
    <mergeCell ref="R6:T6"/>
    <mergeCell ref="U6:U7"/>
  </mergeCells>
  <conditionalFormatting sqref="B9:AB36">
    <cfRule type="cellIs" dxfId="105" priority="1" operator="equal">
      <formula>0</formula>
    </cfRule>
  </conditionalFormatting>
  <hyperlinks>
    <hyperlink ref="AC2" location="Contenido!A1" display="Contenido" xr:uid="{00000000-0004-0000-6500-000000000000}"/>
  </hyperlinks>
  <printOptions horizontalCentered="1"/>
  <pageMargins left="0.59055118110236227" right="0.39370078740157483" top="0.59055118110236227" bottom="0.19685039370078741" header="0" footer="0"/>
  <pageSetup scale="93" fitToHeight="0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Hoja103">
    <tabColor theme="5" tint="-0.249977111117893"/>
  </sheetPr>
  <dimension ref="A2:I17"/>
  <sheetViews>
    <sheetView showGridLines="0" zoomScaleNormal="100" zoomScaleSheetLayoutView="80" workbookViewId="0">
      <selection activeCell="I17" sqref="I17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3" spans="1:9" x14ac:dyDescent="0.2">
      <c r="A3" s="616" t="s">
        <v>581</v>
      </c>
      <c r="B3" s="616"/>
      <c r="C3" s="616"/>
      <c r="D3" s="616"/>
      <c r="E3" s="616"/>
      <c r="F3" s="616"/>
      <c r="G3" s="616"/>
      <c r="H3" s="616"/>
    </row>
    <row r="4" spans="1:9" x14ac:dyDescent="0.2">
      <c r="A4" s="616"/>
      <c r="B4" s="616"/>
      <c r="C4" s="616"/>
      <c r="D4" s="616"/>
      <c r="E4" s="616"/>
      <c r="F4" s="616"/>
      <c r="G4" s="616"/>
      <c r="H4" s="616"/>
    </row>
    <row r="5" spans="1:9" x14ac:dyDescent="0.2">
      <c r="A5" s="616"/>
      <c r="B5" s="616"/>
      <c r="C5" s="616"/>
      <c r="D5" s="616"/>
      <c r="E5" s="616"/>
      <c r="F5" s="616"/>
      <c r="G5" s="616"/>
      <c r="H5" s="616"/>
    </row>
    <row r="6" spans="1:9" x14ac:dyDescent="0.2">
      <c r="A6" s="616"/>
      <c r="B6" s="616"/>
      <c r="C6" s="616"/>
      <c r="D6" s="616"/>
      <c r="E6" s="616"/>
      <c r="F6" s="616"/>
      <c r="G6" s="616"/>
      <c r="H6" s="616"/>
    </row>
    <row r="7" spans="1:9" ht="17.25" customHeight="1" x14ac:dyDescent="0.2">
      <c r="A7" s="616"/>
      <c r="B7" s="616"/>
      <c r="C7" s="616"/>
      <c r="D7" s="616"/>
      <c r="E7" s="616"/>
      <c r="F7" s="616"/>
      <c r="G7" s="616"/>
      <c r="H7" s="616"/>
    </row>
    <row r="8" spans="1:9" ht="17.2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7.2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7.2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7.2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7.2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7.2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7.2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7.2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7.2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7.2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3:H17"/>
  </mergeCells>
  <hyperlinks>
    <hyperlink ref="I2" location="Contenido!A1" display="Contenido" xr:uid="{00000000-0004-0000-66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Hoja104">
    <tabColor theme="5" tint="0.59999389629810485"/>
    <pageSetUpPr fitToPage="1"/>
  </sheetPr>
  <dimension ref="B1:N29"/>
  <sheetViews>
    <sheetView showGridLines="0" zoomScaleNormal="100" zoomScaleSheetLayoutView="100" workbookViewId="0">
      <selection activeCell="N17" sqref="N17"/>
    </sheetView>
  </sheetViews>
  <sheetFormatPr baseColWidth="10" defaultColWidth="9" defaultRowHeight="12.75" x14ac:dyDescent="0.2"/>
  <cols>
    <col min="1" max="1" width="4.75" style="169" customWidth="1"/>
    <col min="2" max="2" width="34.875" style="169" customWidth="1"/>
    <col min="3" max="5" width="5.875" style="292" customWidth="1"/>
    <col min="6" max="6" width="1.125" style="292" customWidth="1"/>
    <col min="7" max="9" width="5.875" style="292" customWidth="1"/>
    <col min="10" max="10" width="1.125" style="292" customWidth="1"/>
    <col min="11" max="13" width="5.875" style="292" customWidth="1"/>
    <col min="14" max="200" width="11" style="169" customWidth="1"/>
    <col min="201" max="16384" width="9" style="169"/>
  </cols>
  <sheetData>
    <row r="1" spans="2:14" s="102" customFormat="1" ht="15" customHeight="1" x14ac:dyDescent="0.25">
      <c r="B1" s="600" t="s">
        <v>816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</row>
    <row r="2" spans="2:14" s="102" customFormat="1" ht="15" customHeight="1" x14ac:dyDescent="0.25">
      <c r="B2" s="601" t="s">
        <v>375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506" t="s">
        <v>573</v>
      </c>
    </row>
    <row r="3" spans="2:14" s="102" customFormat="1" ht="15" x14ac:dyDescent="0.25">
      <c r="B3" s="601" t="s">
        <v>388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</row>
    <row r="4" spans="2:14" ht="15" x14ac:dyDescent="0.25">
      <c r="B4" s="624" t="s">
        <v>204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</row>
    <row r="5" spans="2:14" s="102" customFormat="1" ht="15" x14ac:dyDescent="0.25">
      <c r="B5" s="600" t="s">
        <v>932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</row>
    <row r="6" spans="2:14" s="312" customFormat="1" ht="26.25" customHeight="1" x14ac:dyDescent="0.15">
      <c r="B6" s="603" t="s">
        <v>386</v>
      </c>
      <c r="C6" s="599" t="s">
        <v>364</v>
      </c>
      <c r="D6" s="599"/>
      <c r="E6" s="599"/>
      <c r="F6" s="394"/>
      <c r="G6" s="622" t="s">
        <v>365</v>
      </c>
      <c r="H6" s="622"/>
      <c r="I6" s="622"/>
      <c r="J6" s="623"/>
      <c r="K6" s="622" t="s">
        <v>373</v>
      </c>
      <c r="L6" s="622"/>
      <c r="M6" s="622"/>
    </row>
    <row r="7" spans="2:14" s="312" customFormat="1" ht="27.75" customHeight="1" x14ac:dyDescent="0.15">
      <c r="B7" s="603"/>
      <c r="C7" s="395" t="s">
        <v>0</v>
      </c>
      <c r="D7" s="395" t="s">
        <v>15</v>
      </c>
      <c r="E7" s="395" t="s">
        <v>16</v>
      </c>
      <c r="F7" s="396"/>
      <c r="G7" s="395" t="s">
        <v>0</v>
      </c>
      <c r="H7" s="395" t="s">
        <v>15</v>
      </c>
      <c r="I7" s="395" t="s">
        <v>16</v>
      </c>
      <c r="J7" s="623"/>
      <c r="K7" s="395" t="s">
        <v>0</v>
      </c>
      <c r="L7" s="395" t="s">
        <v>15</v>
      </c>
      <c r="M7" s="395" t="s">
        <v>16</v>
      </c>
    </row>
    <row r="8" spans="2:14" x14ac:dyDescent="0.2">
      <c r="B8" s="171"/>
      <c r="C8" s="297"/>
      <c r="D8" s="297"/>
      <c r="E8" s="297"/>
      <c r="F8" s="298"/>
      <c r="G8" s="297"/>
      <c r="H8" s="297"/>
      <c r="I8" s="297"/>
      <c r="J8" s="298"/>
      <c r="K8" s="297"/>
      <c r="L8" s="297"/>
      <c r="M8" s="297"/>
    </row>
    <row r="9" spans="2:14" s="314" customFormat="1" ht="15.75" customHeight="1" x14ac:dyDescent="0.2">
      <c r="B9" s="122" t="s">
        <v>0</v>
      </c>
      <c r="C9" s="313">
        <f>+C11+C12+C13+C14+C15+C16+C17+C21+C25+C26+C27</f>
        <v>1228</v>
      </c>
      <c r="D9" s="313">
        <f>+D11+D12+D13+D14+D15+D16+D17+D21+D25+D26+D27</f>
        <v>706</v>
      </c>
      <c r="E9" s="313">
        <f>+C9-D9</f>
        <v>522</v>
      </c>
      <c r="F9" s="313"/>
      <c r="G9" s="313">
        <f>+G11+G12+G13+G14+G15+G16+G17+G21+G25+G26+G27</f>
        <v>190</v>
      </c>
      <c r="H9" s="313">
        <f>+H11+H12+H13+H14+H15+H16+H17+H21+H25+H26+H27</f>
        <v>126</v>
      </c>
      <c r="I9" s="313">
        <f>+G9-H9</f>
        <v>64</v>
      </c>
      <c r="J9" s="313"/>
      <c r="K9" s="458">
        <f>IF(C9&gt;0,G9/C9*100,".")</f>
        <v>15.472312703583063</v>
      </c>
      <c r="L9" s="458">
        <f t="shared" ref="L9:M9" si="0">IF(D9&gt;0,H9/D9*100,".")</f>
        <v>17.847025495750707</v>
      </c>
      <c r="M9" s="458">
        <f t="shared" si="0"/>
        <v>12.260536398467432</v>
      </c>
    </row>
    <row r="10" spans="2:14" x14ac:dyDescent="0.2">
      <c r="B10" s="170"/>
      <c r="C10" s="300"/>
      <c r="D10" s="300"/>
      <c r="E10" s="300"/>
      <c r="F10" s="299"/>
      <c r="G10" s="300"/>
      <c r="H10" s="300"/>
      <c r="I10" s="300"/>
      <c r="J10" s="301"/>
      <c r="K10" s="453"/>
      <c r="L10" s="453"/>
      <c r="M10" s="453"/>
    </row>
    <row r="11" spans="2:14" ht="15.75" customHeight="1" x14ac:dyDescent="0.2">
      <c r="B11" s="174" t="s">
        <v>351</v>
      </c>
      <c r="C11" s="299">
        <v>64</v>
      </c>
      <c r="D11" s="299">
        <v>31</v>
      </c>
      <c r="E11" s="299">
        <v>33</v>
      </c>
      <c r="F11" s="301"/>
      <c r="G11" s="299">
        <v>15</v>
      </c>
      <c r="H11" s="299">
        <v>7</v>
      </c>
      <c r="I11" s="299">
        <v>8</v>
      </c>
      <c r="J11" s="301"/>
      <c r="K11" s="457">
        <f>IF(C11&gt;0,G11/C11*100,".")</f>
        <v>23.4375</v>
      </c>
      <c r="L11" s="457">
        <f t="shared" ref="L11:M27" si="1">IF(D11&gt;0,H11/D11*100,".")</f>
        <v>22.58064516129032</v>
      </c>
      <c r="M11" s="457">
        <f t="shared" si="1"/>
        <v>24.242424242424242</v>
      </c>
    </row>
    <row r="12" spans="2:14" ht="15.75" customHeight="1" x14ac:dyDescent="0.2">
      <c r="B12" s="174" t="s">
        <v>352</v>
      </c>
      <c r="C12" s="299">
        <v>173</v>
      </c>
      <c r="D12" s="299">
        <v>93</v>
      </c>
      <c r="E12" s="299">
        <v>80</v>
      </c>
      <c r="F12" s="301"/>
      <c r="G12" s="299">
        <v>41</v>
      </c>
      <c r="H12" s="299">
        <v>25</v>
      </c>
      <c r="I12" s="299">
        <v>16</v>
      </c>
      <c r="J12" s="301"/>
      <c r="K12" s="457">
        <f t="shared" ref="K12:K14" si="2">IF(C12&gt;0,G12/C12*100,".")</f>
        <v>23.699421965317917</v>
      </c>
      <c r="L12" s="457">
        <f t="shared" si="1"/>
        <v>26.881720430107524</v>
      </c>
      <c r="M12" s="457">
        <f t="shared" si="1"/>
        <v>20</v>
      </c>
    </row>
    <row r="13" spans="2:14" ht="15.75" customHeight="1" x14ac:dyDescent="0.2">
      <c r="B13" s="174" t="s">
        <v>353</v>
      </c>
      <c r="C13" s="299">
        <v>8</v>
      </c>
      <c r="D13" s="299">
        <v>3</v>
      </c>
      <c r="E13" s="299">
        <v>5</v>
      </c>
      <c r="F13" s="301"/>
      <c r="G13" s="299"/>
      <c r="H13" s="299"/>
      <c r="I13" s="299">
        <f t="shared" ref="I13:I25" si="3">+G13-H13</f>
        <v>0</v>
      </c>
      <c r="J13" s="301"/>
      <c r="K13" s="457">
        <f t="shared" si="2"/>
        <v>0</v>
      </c>
      <c r="L13" s="457">
        <f t="shared" si="1"/>
        <v>0</v>
      </c>
      <c r="M13" s="457">
        <f t="shared" si="1"/>
        <v>0</v>
      </c>
    </row>
    <row r="14" spans="2:14" ht="15.75" customHeight="1" x14ac:dyDescent="0.2">
      <c r="B14" s="174" t="s">
        <v>354</v>
      </c>
      <c r="C14" s="299">
        <v>9</v>
      </c>
      <c r="D14" s="299">
        <v>4</v>
      </c>
      <c r="E14" s="299">
        <v>5</v>
      </c>
      <c r="F14" s="301"/>
      <c r="G14" s="299">
        <v>1</v>
      </c>
      <c r="H14" s="299">
        <v>0</v>
      </c>
      <c r="I14" s="299">
        <f t="shared" si="3"/>
        <v>1</v>
      </c>
      <c r="J14" s="301"/>
      <c r="K14" s="457">
        <f t="shared" si="2"/>
        <v>11.111111111111111</v>
      </c>
      <c r="L14" s="457">
        <f t="shared" si="1"/>
        <v>0</v>
      </c>
      <c r="M14" s="457">
        <f t="shared" si="1"/>
        <v>20</v>
      </c>
    </row>
    <row r="15" spans="2:14" ht="15.75" customHeight="1" x14ac:dyDescent="0.2">
      <c r="B15" s="174" t="s">
        <v>355</v>
      </c>
      <c r="C15" s="299">
        <v>651</v>
      </c>
      <c r="D15" s="299">
        <v>364</v>
      </c>
      <c r="E15" s="299">
        <v>287</v>
      </c>
      <c r="F15" s="301"/>
      <c r="G15" s="299">
        <v>86</v>
      </c>
      <c r="H15" s="299">
        <v>55</v>
      </c>
      <c r="I15" s="299">
        <v>31</v>
      </c>
      <c r="J15" s="301"/>
      <c r="K15" s="457">
        <f>IF(C15&gt;0,G15/C15*100,".")</f>
        <v>13.210445468509985</v>
      </c>
      <c r="L15" s="457">
        <f t="shared" si="1"/>
        <v>15.109890109890109</v>
      </c>
      <c r="M15" s="457">
        <f t="shared" si="1"/>
        <v>10.801393728222997</v>
      </c>
    </row>
    <row r="16" spans="2:14" ht="15.75" customHeight="1" x14ac:dyDescent="0.2">
      <c r="B16" s="174" t="s">
        <v>356</v>
      </c>
      <c r="C16" s="299">
        <v>157</v>
      </c>
      <c r="D16" s="299">
        <v>96</v>
      </c>
      <c r="E16" s="299">
        <v>61</v>
      </c>
      <c r="F16" s="301"/>
      <c r="G16" s="299">
        <v>15</v>
      </c>
      <c r="H16" s="299">
        <v>11</v>
      </c>
      <c r="I16" s="299">
        <v>4</v>
      </c>
      <c r="J16" s="301"/>
      <c r="K16" s="457">
        <f t="shared" ref="K16:K18" si="4">IF(C16&gt;0,G16/C16*100,".")</f>
        <v>9.5541401273885356</v>
      </c>
      <c r="L16" s="457">
        <f t="shared" si="1"/>
        <v>11.458333333333332</v>
      </c>
      <c r="M16" s="457">
        <f t="shared" si="1"/>
        <v>6.557377049180328</v>
      </c>
    </row>
    <row r="17" spans="2:13" ht="15.75" customHeight="1" x14ac:dyDescent="0.2">
      <c r="B17" s="174" t="s">
        <v>357</v>
      </c>
      <c r="C17" s="299">
        <v>23</v>
      </c>
      <c r="D17" s="299">
        <v>12</v>
      </c>
      <c r="E17" s="299">
        <v>11</v>
      </c>
      <c r="F17" s="301"/>
      <c r="G17" s="299">
        <v>1</v>
      </c>
      <c r="H17" s="299">
        <v>1</v>
      </c>
      <c r="I17" s="299">
        <v>0</v>
      </c>
      <c r="J17" s="301"/>
      <c r="K17" s="457">
        <f t="shared" si="4"/>
        <v>4.3478260869565215</v>
      </c>
      <c r="L17" s="457">
        <f t="shared" si="1"/>
        <v>8.3333333333333321</v>
      </c>
      <c r="M17" s="457">
        <f t="shared" si="1"/>
        <v>0</v>
      </c>
    </row>
    <row r="18" spans="2:13" ht="15.75" customHeight="1" x14ac:dyDescent="0.2">
      <c r="B18" s="176" t="s">
        <v>358</v>
      </c>
      <c r="C18" s="299">
        <v>7</v>
      </c>
      <c r="D18" s="299">
        <v>5</v>
      </c>
      <c r="E18" s="299">
        <v>2</v>
      </c>
      <c r="F18" s="301"/>
      <c r="G18" s="299"/>
      <c r="H18" s="299"/>
      <c r="I18" s="299">
        <f t="shared" si="3"/>
        <v>0</v>
      </c>
      <c r="J18" s="301"/>
      <c r="K18" s="457">
        <f t="shared" si="4"/>
        <v>0</v>
      </c>
      <c r="L18" s="457">
        <f t="shared" si="1"/>
        <v>0</v>
      </c>
      <c r="M18" s="457">
        <f t="shared" si="1"/>
        <v>0</v>
      </c>
    </row>
    <row r="19" spans="2:13" ht="15.75" customHeight="1" x14ac:dyDescent="0.2">
      <c r="B19" s="176" t="s">
        <v>359</v>
      </c>
      <c r="C19" s="299">
        <v>0</v>
      </c>
      <c r="D19" s="299"/>
      <c r="E19" s="299">
        <f t="shared" ref="E19:E25" si="5">+C19-D19</f>
        <v>0</v>
      </c>
      <c r="F19" s="301"/>
      <c r="G19" s="299"/>
      <c r="H19" s="299"/>
      <c r="I19" s="299">
        <f t="shared" si="3"/>
        <v>0</v>
      </c>
      <c r="J19" s="301"/>
      <c r="K19" s="457" t="str">
        <f>IF(C19&gt;0,G19/C19*100,".")</f>
        <v>.</v>
      </c>
      <c r="L19" s="457" t="str">
        <f t="shared" si="1"/>
        <v>.</v>
      </c>
      <c r="M19" s="457" t="str">
        <f t="shared" si="1"/>
        <v>.</v>
      </c>
    </row>
    <row r="20" spans="2:13" ht="15.75" customHeight="1" x14ac:dyDescent="0.2">
      <c r="B20" s="176" t="s">
        <v>371</v>
      </c>
      <c r="C20" s="299">
        <v>16</v>
      </c>
      <c r="D20" s="299">
        <v>7</v>
      </c>
      <c r="E20" s="299">
        <v>9</v>
      </c>
      <c r="F20" s="301"/>
      <c r="G20" s="299">
        <v>1</v>
      </c>
      <c r="H20" s="299">
        <v>1</v>
      </c>
      <c r="I20" s="299">
        <f t="shared" si="3"/>
        <v>0</v>
      </c>
      <c r="J20" s="301"/>
      <c r="K20" s="457">
        <f>IF(C20&gt;0,G20/C20*100,".")</f>
        <v>6.25</v>
      </c>
      <c r="L20" s="457">
        <f t="shared" si="1"/>
        <v>14.285714285714285</v>
      </c>
      <c r="M20" s="457">
        <f t="shared" si="1"/>
        <v>0</v>
      </c>
    </row>
    <row r="21" spans="2:13" ht="15.75" customHeight="1" x14ac:dyDescent="0.2">
      <c r="B21" s="174" t="s">
        <v>360</v>
      </c>
      <c r="C21" s="299">
        <v>5</v>
      </c>
      <c r="D21" s="299">
        <v>1</v>
      </c>
      <c r="E21" s="299">
        <v>4</v>
      </c>
      <c r="F21" s="301"/>
      <c r="G21" s="299">
        <v>1</v>
      </c>
      <c r="H21" s="299"/>
      <c r="I21" s="299">
        <f t="shared" si="3"/>
        <v>1</v>
      </c>
      <c r="J21" s="301"/>
      <c r="K21" s="457">
        <f t="shared" ref="K21:K23" si="6">IF(C21&gt;0,G21/C21*100,".")</f>
        <v>20</v>
      </c>
      <c r="L21" s="457">
        <f t="shared" si="1"/>
        <v>0</v>
      </c>
      <c r="M21" s="457">
        <f t="shared" si="1"/>
        <v>25</v>
      </c>
    </row>
    <row r="22" spans="2:13" ht="15.75" customHeight="1" x14ac:dyDescent="0.2">
      <c r="B22" s="176" t="s">
        <v>358</v>
      </c>
      <c r="C22" s="299">
        <v>4</v>
      </c>
      <c r="D22" s="299">
        <v>1</v>
      </c>
      <c r="E22" s="299">
        <f t="shared" si="5"/>
        <v>3</v>
      </c>
      <c r="F22" s="301"/>
      <c r="G22" s="299">
        <v>1</v>
      </c>
      <c r="H22" s="299">
        <v>0</v>
      </c>
      <c r="I22" s="299">
        <f t="shared" si="3"/>
        <v>1</v>
      </c>
      <c r="J22" s="301"/>
      <c r="K22" s="457">
        <f t="shared" si="6"/>
        <v>25</v>
      </c>
      <c r="L22" s="457">
        <f t="shared" si="1"/>
        <v>0</v>
      </c>
      <c r="M22" s="457">
        <f t="shared" si="1"/>
        <v>33.333333333333329</v>
      </c>
    </row>
    <row r="23" spans="2:13" ht="15.75" customHeight="1" x14ac:dyDescent="0.2">
      <c r="B23" s="176" t="s">
        <v>359</v>
      </c>
      <c r="C23" s="299"/>
      <c r="D23" s="299"/>
      <c r="E23" s="299">
        <f t="shared" si="5"/>
        <v>0</v>
      </c>
      <c r="F23" s="301"/>
      <c r="G23" s="299"/>
      <c r="H23" s="299"/>
      <c r="I23" s="299">
        <f t="shared" si="3"/>
        <v>0</v>
      </c>
      <c r="J23" s="301"/>
      <c r="K23" s="457" t="str">
        <f t="shared" si="6"/>
        <v>.</v>
      </c>
      <c r="L23" s="457" t="str">
        <f t="shared" si="1"/>
        <v>.</v>
      </c>
      <c r="M23" s="457" t="str">
        <f t="shared" si="1"/>
        <v>.</v>
      </c>
    </row>
    <row r="24" spans="2:13" ht="15.75" customHeight="1" x14ac:dyDescent="0.2">
      <c r="B24" s="176" t="s">
        <v>371</v>
      </c>
      <c r="C24" s="299">
        <v>1</v>
      </c>
      <c r="D24" s="299"/>
      <c r="E24" s="299">
        <f t="shared" si="5"/>
        <v>1</v>
      </c>
      <c r="F24" s="301"/>
      <c r="G24" s="299">
        <v>0</v>
      </c>
      <c r="H24" s="299"/>
      <c r="I24" s="299">
        <f t="shared" si="3"/>
        <v>0</v>
      </c>
      <c r="J24" s="301"/>
      <c r="K24" s="457">
        <f>IF(C24&gt;0,G24/C24*100,".")</f>
        <v>0</v>
      </c>
      <c r="L24" s="457" t="str">
        <f t="shared" si="1"/>
        <v>.</v>
      </c>
      <c r="M24" s="457">
        <f t="shared" si="1"/>
        <v>0</v>
      </c>
    </row>
    <row r="25" spans="2:13" ht="15.75" customHeight="1" x14ac:dyDescent="0.2">
      <c r="B25" s="174" t="s">
        <v>361</v>
      </c>
      <c r="C25" s="299">
        <v>3</v>
      </c>
      <c r="D25" s="299"/>
      <c r="E25" s="299">
        <f t="shared" si="5"/>
        <v>3</v>
      </c>
      <c r="F25" s="301"/>
      <c r="G25" s="299"/>
      <c r="H25" s="299"/>
      <c r="I25" s="299">
        <f t="shared" si="3"/>
        <v>0</v>
      </c>
      <c r="J25" s="301"/>
      <c r="K25" s="457">
        <f t="shared" ref="K25:K27" si="7">IF(C25&gt;0,G25/C25*100,".")</f>
        <v>0</v>
      </c>
      <c r="L25" s="457" t="str">
        <f t="shared" si="1"/>
        <v>.</v>
      </c>
      <c r="M25" s="457">
        <f t="shared" si="1"/>
        <v>0</v>
      </c>
    </row>
    <row r="26" spans="2:13" ht="15.75" customHeight="1" x14ac:dyDescent="0.2">
      <c r="B26" s="174" t="s">
        <v>362</v>
      </c>
      <c r="C26" s="299">
        <v>93</v>
      </c>
      <c r="D26" s="299">
        <v>73</v>
      </c>
      <c r="E26" s="299">
        <v>20</v>
      </c>
      <c r="F26" s="301"/>
      <c r="G26" s="299">
        <v>15</v>
      </c>
      <c r="H26" s="299">
        <v>14</v>
      </c>
      <c r="I26" s="299">
        <v>1</v>
      </c>
      <c r="J26" s="301"/>
      <c r="K26" s="457">
        <f t="shared" si="7"/>
        <v>16.129032258064516</v>
      </c>
      <c r="L26" s="457">
        <f t="shared" si="1"/>
        <v>19.17808219178082</v>
      </c>
      <c r="M26" s="457">
        <f t="shared" si="1"/>
        <v>5</v>
      </c>
    </row>
    <row r="27" spans="2:13" ht="15.75" customHeight="1" thickBot="1" x14ac:dyDescent="0.25">
      <c r="B27" s="174" t="s">
        <v>363</v>
      </c>
      <c r="C27" s="299">
        <v>42</v>
      </c>
      <c r="D27" s="299">
        <v>29</v>
      </c>
      <c r="E27" s="299">
        <v>13</v>
      </c>
      <c r="F27" s="301"/>
      <c r="G27" s="299">
        <v>15</v>
      </c>
      <c r="H27" s="299">
        <v>13</v>
      </c>
      <c r="I27" s="299">
        <v>2</v>
      </c>
      <c r="J27" s="301"/>
      <c r="K27" s="457">
        <f t="shared" si="7"/>
        <v>35.714285714285715</v>
      </c>
      <c r="L27" s="457">
        <f t="shared" si="1"/>
        <v>44.827586206896555</v>
      </c>
      <c r="M27" s="457">
        <f t="shared" si="1"/>
        <v>15.384615384615385</v>
      </c>
    </row>
    <row r="28" spans="2:13" ht="15.75" customHeight="1" x14ac:dyDescent="0.2">
      <c r="B28" s="202" t="s">
        <v>1072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</row>
    <row r="29" spans="2:13" ht="15.75" customHeight="1" x14ac:dyDescent="0.2">
      <c r="B29" s="28" t="s">
        <v>929</v>
      </c>
    </row>
  </sheetData>
  <mergeCells count="10">
    <mergeCell ref="K6:M6"/>
    <mergeCell ref="B6:B7"/>
    <mergeCell ref="B1:M1"/>
    <mergeCell ref="B2:M2"/>
    <mergeCell ref="B3:M3"/>
    <mergeCell ref="B4:M4"/>
    <mergeCell ref="B5:M5"/>
    <mergeCell ref="C6:E6"/>
    <mergeCell ref="G6:I6"/>
    <mergeCell ref="J6:J7"/>
  </mergeCells>
  <conditionalFormatting sqref="C9:E9">
    <cfRule type="cellIs" dxfId="104" priority="27" operator="equal">
      <formula>0</formula>
    </cfRule>
  </conditionalFormatting>
  <conditionalFormatting sqref="C11:E27">
    <cfRule type="cellIs" dxfId="103" priority="30" operator="equal">
      <formula>0</formula>
    </cfRule>
  </conditionalFormatting>
  <conditionalFormatting sqref="G9:I9">
    <cfRule type="cellIs" dxfId="102" priority="4" operator="equal">
      <formula>0</formula>
    </cfRule>
  </conditionalFormatting>
  <conditionalFormatting sqref="G11:I27">
    <cfRule type="cellIs" dxfId="101" priority="5" operator="equal">
      <formula>0</formula>
    </cfRule>
  </conditionalFormatting>
  <conditionalFormatting sqref="K9:M9">
    <cfRule type="cellIs" dxfId="100" priority="1" operator="equal">
      <formula>0</formula>
    </cfRule>
  </conditionalFormatting>
  <conditionalFormatting sqref="K11:M27">
    <cfRule type="cellIs" dxfId="99" priority="2" operator="equal">
      <formula>0</formula>
    </cfRule>
  </conditionalFormatting>
  <hyperlinks>
    <hyperlink ref="N2" location="Contenido!A1" display="Contenido" xr:uid="{00000000-0004-0000-6700-000000000000}"/>
  </hyperlinks>
  <printOptions horizontalCentered="1"/>
  <pageMargins left="0.59055118110236227" right="0.59055118110236227" top="0.39370078740157483" bottom="0.39370078740157483" header="0.31496062992125984" footer="0.31496062992125984"/>
  <pageSetup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Hoja105">
    <tabColor theme="5" tint="0.59999389629810485"/>
    <pageSetUpPr fitToPage="1"/>
  </sheetPr>
  <dimension ref="A1:I27"/>
  <sheetViews>
    <sheetView showGridLines="0" zoomScaleNormal="100" zoomScaleSheetLayoutView="100" workbookViewId="0">
      <selection activeCell="G19" sqref="G19"/>
    </sheetView>
  </sheetViews>
  <sheetFormatPr baseColWidth="10" defaultColWidth="11" defaultRowHeight="12.75" x14ac:dyDescent="0.2"/>
  <cols>
    <col min="1" max="1" width="13.5" style="118" customWidth="1"/>
    <col min="2" max="4" width="9.375" style="125" customWidth="1"/>
    <col min="5" max="5" width="1.5" style="125" customWidth="1"/>
    <col min="6" max="8" width="9.375" style="125" customWidth="1"/>
    <col min="9" max="16384" width="11" style="102"/>
  </cols>
  <sheetData>
    <row r="1" spans="1:9" ht="15" customHeight="1" x14ac:dyDescent="0.25">
      <c r="A1" s="600" t="s">
        <v>815</v>
      </c>
      <c r="B1" s="600"/>
      <c r="C1" s="600"/>
      <c r="D1" s="600"/>
      <c r="E1" s="600"/>
      <c r="F1" s="600"/>
      <c r="G1" s="600"/>
      <c r="H1" s="600"/>
    </row>
    <row r="2" spans="1:9" ht="15" customHeight="1" x14ac:dyDescent="0.25">
      <c r="A2" s="601" t="s">
        <v>378</v>
      </c>
      <c r="B2" s="601"/>
      <c r="C2" s="601"/>
      <c r="D2" s="601"/>
      <c r="E2" s="601"/>
      <c r="F2" s="601"/>
      <c r="G2" s="601"/>
      <c r="H2" s="612"/>
      <c r="I2" s="506" t="s">
        <v>573</v>
      </c>
    </row>
    <row r="3" spans="1:9" ht="15" customHeight="1" x14ac:dyDescent="0.25">
      <c r="A3" s="601" t="s">
        <v>379</v>
      </c>
      <c r="B3" s="601"/>
      <c r="C3" s="601"/>
      <c r="D3" s="601"/>
      <c r="E3" s="601"/>
      <c r="F3" s="601"/>
      <c r="G3" s="601"/>
      <c r="H3" s="601"/>
    </row>
    <row r="4" spans="1:9" ht="15" x14ac:dyDescent="0.25">
      <c r="A4" s="601" t="s">
        <v>376</v>
      </c>
      <c r="B4" s="601"/>
      <c r="C4" s="601"/>
      <c r="D4" s="601"/>
      <c r="E4" s="601"/>
      <c r="F4" s="601"/>
      <c r="G4" s="601"/>
      <c r="H4" s="601"/>
    </row>
    <row r="5" spans="1:9" ht="15" x14ac:dyDescent="0.25">
      <c r="A5" s="601" t="s">
        <v>204</v>
      </c>
      <c r="B5" s="601"/>
      <c r="C5" s="601"/>
      <c r="D5" s="601"/>
      <c r="E5" s="601"/>
      <c r="F5" s="601"/>
      <c r="G5" s="601"/>
      <c r="H5" s="601"/>
    </row>
    <row r="6" spans="1:9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</row>
    <row r="7" spans="1:9" ht="19.5" customHeight="1" x14ac:dyDescent="0.2">
      <c r="A7" s="608" t="s">
        <v>377</v>
      </c>
      <c r="B7" s="628" t="s">
        <v>979</v>
      </c>
      <c r="C7" s="628"/>
      <c r="D7" s="628"/>
      <c r="E7" s="446"/>
      <c r="F7" s="628" t="s">
        <v>980</v>
      </c>
      <c r="G7" s="628"/>
      <c r="H7" s="628"/>
    </row>
    <row r="8" spans="1:9" s="247" customFormat="1" ht="19.5" customHeight="1" x14ac:dyDescent="0.15">
      <c r="A8" s="608"/>
      <c r="B8" s="446" t="s">
        <v>0</v>
      </c>
      <c r="C8" s="446" t="s">
        <v>35</v>
      </c>
      <c r="D8" s="446" t="s">
        <v>36</v>
      </c>
      <c r="E8" s="446"/>
      <c r="F8" s="446" t="s">
        <v>0</v>
      </c>
      <c r="G8" s="446" t="s">
        <v>35</v>
      </c>
      <c r="H8" s="446" t="s">
        <v>36</v>
      </c>
    </row>
    <row r="9" spans="1:9" s="119" customFormat="1" x14ac:dyDescent="0.2">
      <c r="A9" s="118"/>
      <c r="B9" s="120"/>
      <c r="C9" s="120"/>
      <c r="D9" s="120"/>
      <c r="E9" s="120"/>
      <c r="F9" s="120"/>
      <c r="G9" s="120"/>
      <c r="H9" s="120"/>
    </row>
    <row r="10" spans="1:9" s="269" customFormat="1" x14ac:dyDescent="0.2">
      <c r="A10" s="122" t="s">
        <v>0</v>
      </c>
      <c r="B10" s="268">
        <f>SUM(B11:B24)</f>
        <v>447</v>
      </c>
      <c r="C10" s="268">
        <f>SUM(C11:C24)</f>
        <v>255</v>
      </c>
      <c r="D10" s="268">
        <f>SUM(D11:D24)</f>
        <v>192</v>
      </c>
      <c r="E10" s="268"/>
      <c r="F10" s="268">
        <f>SUM(F11:F24)</f>
        <v>781</v>
      </c>
      <c r="G10" s="268">
        <f>SUM(G11:G24)</f>
        <v>451</v>
      </c>
      <c r="H10" s="268">
        <f>SUM(H11:H24)</f>
        <v>330</v>
      </c>
    </row>
    <row r="11" spans="1:9" x14ac:dyDescent="0.2">
      <c r="A11" s="120">
        <v>17</v>
      </c>
      <c r="B11" s="251">
        <v>0</v>
      </c>
      <c r="C11" s="251">
        <v>0</v>
      </c>
      <c r="D11" s="251">
        <v>0</v>
      </c>
      <c r="E11" s="251"/>
      <c r="F11" s="251">
        <v>1</v>
      </c>
      <c r="G11" s="251">
        <v>0</v>
      </c>
      <c r="H11" s="251">
        <v>1</v>
      </c>
    </row>
    <row r="12" spans="1:9" x14ac:dyDescent="0.2">
      <c r="A12" s="120">
        <v>18</v>
      </c>
      <c r="B12" s="251">
        <v>1</v>
      </c>
      <c r="C12" s="251">
        <v>1</v>
      </c>
      <c r="D12" s="251">
        <v>0</v>
      </c>
      <c r="E12" s="251"/>
      <c r="F12" s="251">
        <v>2</v>
      </c>
      <c r="G12" s="251">
        <v>1</v>
      </c>
      <c r="H12" s="251">
        <v>1</v>
      </c>
    </row>
    <row r="13" spans="1:9" x14ac:dyDescent="0.2">
      <c r="A13" s="120">
        <v>19</v>
      </c>
      <c r="B13" s="251">
        <v>2</v>
      </c>
      <c r="C13" s="251">
        <v>2</v>
      </c>
      <c r="D13" s="251">
        <v>0</v>
      </c>
      <c r="E13" s="251"/>
      <c r="F13" s="251">
        <v>3</v>
      </c>
      <c r="G13" s="251">
        <v>3</v>
      </c>
      <c r="H13" s="251">
        <v>0</v>
      </c>
    </row>
    <row r="14" spans="1:9" x14ac:dyDescent="0.2">
      <c r="A14" s="120">
        <v>20</v>
      </c>
      <c r="B14" s="251">
        <v>3</v>
      </c>
      <c r="C14" s="251">
        <v>2</v>
      </c>
      <c r="D14" s="251">
        <v>1</v>
      </c>
      <c r="E14" s="251"/>
      <c r="F14" s="251">
        <v>5</v>
      </c>
      <c r="G14" s="251">
        <v>4</v>
      </c>
      <c r="H14" s="251">
        <v>1</v>
      </c>
    </row>
    <row r="15" spans="1:9" x14ac:dyDescent="0.2">
      <c r="A15" s="120">
        <v>21</v>
      </c>
      <c r="B15" s="251">
        <v>4</v>
      </c>
      <c r="C15" s="251">
        <v>3</v>
      </c>
      <c r="D15" s="251">
        <v>1</v>
      </c>
      <c r="E15" s="251"/>
      <c r="F15" s="251">
        <v>8</v>
      </c>
      <c r="G15" s="251">
        <v>6</v>
      </c>
      <c r="H15" s="251">
        <v>2</v>
      </c>
    </row>
    <row r="16" spans="1:9" x14ac:dyDescent="0.2">
      <c r="A16" s="120">
        <v>22</v>
      </c>
      <c r="B16" s="251">
        <v>8</v>
      </c>
      <c r="C16" s="251">
        <v>4</v>
      </c>
      <c r="D16" s="251">
        <v>4</v>
      </c>
      <c r="E16" s="251"/>
      <c r="F16" s="251">
        <v>14</v>
      </c>
      <c r="G16" s="251">
        <v>6</v>
      </c>
      <c r="H16" s="251">
        <v>8</v>
      </c>
    </row>
    <row r="17" spans="1:8" x14ac:dyDescent="0.2">
      <c r="A17" s="120">
        <v>23</v>
      </c>
      <c r="B17" s="251">
        <v>9</v>
      </c>
      <c r="C17" s="251">
        <v>5</v>
      </c>
      <c r="D17" s="251">
        <v>4</v>
      </c>
      <c r="E17" s="251"/>
      <c r="F17" s="251">
        <v>15</v>
      </c>
      <c r="G17" s="251">
        <v>8</v>
      </c>
      <c r="H17" s="251">
        <v>7</v>
      </c>
    </row>
    <row r="18" spans="1:8" x14ac:dyDescent="0.2">
      <c r="A18" s="120">
        <v>24</v>
      </c>
      <c r="B18" s="251">
        <v>14</v>
      </c>
      <c r="C18" s="251">
        <v>8</v>
      </c>
      <c r="D18" s="251">
        <v>6</v>
      </c>
      <c r="E18" s="251"/>
      <c r="F18" s="251">
        <v>24</v>
      </c>
      <c r="G18" s="251">
        <v>15</v>
      </c>
      <c r="H18" s="251">
        <v>9</v>
      </c>
    </row>
    <row r="19" spans="1:8" x14ac:dyDescent="0.2">
      <c r="A19" s="116" t="s">
        <v>228</v>
      </c>
      <c r="B19" s="251">
        <v>83</v>
      </c>
      <c r="C19" s="251">
        <v>46</v>
      </c>
      <c r="D19" s="251">
        <v>37</v>
      </c>
      <c r="E19" s="251"/>
      <c r="F19" s="251">
        <v>145</v>
      </c>
      <c r="G19" s="251">
        <v>82</v>
      </c>
      <c r="H19" s="251">
        <v>63</v>
      </c>
    </row>
    <row r="20" spans="1:8" x14ac:dyDescent="0.2">
      <c r="A20" s="116" t="s">
        <v>229</v>
      </c>
      <c r="B20" s="251">
        <v>80</v>
      </c>
      <c r="C20" s="251">
        <v>48</v>
      </c>
      <c r="D20" s="251">
        <v>32</v>
      </c>
      <c r="E20" s="251"/>
      <c r="F20" s="251">
        <v>140</v>
      </c>
      <c r="G20" s="251">
        <v>84</v>
      </c>
      <c r="H20" s="251">
        <v>56</v>
      </c>
    </row>
    <row r="21" spans="1:8" x14ac:dyDescent="0.2">
      <c r="A21" s="116" t="s">
        <v>230</v>
      </c>
      <c r="B21" s="251">
        <v>87</v>
      </c>
      <c r="C21" s="251">
        <v>48</v>
      </c>
      <c r="D21" s="251">
        <v>39</v>
      </c>
      <c r="E21" s="251"/>
      <c r="F21" s="251">
        <v>152</v>
      </c>
      <c r="G21" s="251">
        <v>85</v>
      </c>
      <c r="H21" s="251">
        <v>67</v>
      </c>
    </row>
    <row r="22" spans="1:8" x14ac:dyDescent="0.2">
      <c r="A22" s="116" t="s">
        <v>231</v>
      </c>
      <c r="B22" s="251">
        <v>58</v>
      </c>
      <c r="C22" s="251">
        <v>35</v>
      </c>
      <c r="D22" s="251">
        <v>23</v>
      </c>
      <c r="E22" s="251"/>
      <c r="F22" s="251">
        <v>101</v>
      </c>
      <c r="G22" s="251">
        <v>63</v>
      </c>
      <c r="H22" s="251">
        <v>38</v>
      </c>
    </row>
    <row r="23" spans="1:8" x14ac:dyDescent="0.2">
      <c r="A23" s="116" t="s">
        <v>232</v>
      </c>
      <c r="B23" s="251">
        <v>35</v>
      </c>
      <c r="C23" s="251">
        <v>20</v>
      </c>
      <c r="D23" s="251">
        <v>15</v>
      </c>
      <c r="E23" s="251"/>
      <c r="F23" s="251">
        <v>62</v>
      </c>
      <c r="G23" s="251">
        <v>35</v>
      </c>
      <c r="H23" s="251">
        <v>27</v>
      </c>
    </row>
    <row r="24" spans="1:8" ht="13.5" thickBot="1" x14ac:dyDescent="0.25">
      <c r="A24" s="117" t="s">
        <v>233</v>
      </c>
      <c r="B24" s="254">
        <v>63</v>
      </c>
      <c r="C24" s="254">
        <v>33</v>
      </c>
      <c r="D24" s="251">
        <v>30</v>
      </c>
      <c r="E24" s="254"/>
      <c r="F24" s="254">
        <v>109</v>
      </c>
      <c r="G24" s="254">
        <v>59</v>
      </c>
      <c r="H24" s="254">
        <v>50</v>
      </c>
    </row>
    <row r="25" spans="1:8" ht="19.5" customHeight="1" x14ac:dyDescent="0.2">
      <c r="A25" s="606" t="s">
        <v>981</v>
      </c>
      <c r="B25" s="606"/>
      <c r="C25" s="606"/>
      <c r="D25" s="606"/>
      <c r="E25" s="606"/>
      <c r="F25" s="606"/>
      <c r="G25" s="606"/>
      <c r="H25" s="606"/>
    </row>
    <row r="26" spans="1:8" ht="19.5" customHeight="1" x14ac:dyDescent="0.2">
      <c r="A26" s="607"/>
      <c r="B26" s="607"/>
      <c r="C26" s="607"/>
      <c r="D26" s="607"/>
      <c r="E26" s="607"/>
      <c r="F26" s="607"/>
      <c r="G26" s="607"/>
      <c r="H26" s="607"/>
    </row>
    <row r="27" spans="1:8" s="125" customFormat="1" ht="15" customHeight="1" x14ac:dyDescent="0.2">
      <c r="A27" s="28" t="s">
        <v>929</v>
      </c>
    </row>
  </sheetData>
  <mergeCells count="10">
    <mergeCell ref="F7:H7"/>
    <mergeCell ref="A25:H26"/>
    <mergeCell ref="A1:H1"/>
    <mergeCell ref="A2:H2"/>
    <mergeCell ref="A3:H3"/>
    <mergeCell ref="A4:H4"/>
    <mergeCell ref="A5:H5"/>
    <mergeCell ref="A6:H6"/>
    <mergeCell ref="B7:D7"/>
    <mergeCell ref="A7:A8"/>
  </mergeCells>
  <conditionalFormatting sqref="B10:H24">
    <cfRule type="cellIs" dxfId="98" priority="6" operator="equal">
      <formula>0</formula>
    </cfRule>
  </conditionalFormatting>
  <hyperlinks>
    <hyperlink ref="I2" location="Contenido!A1" display="Contenido" xr:uid="{00000000-0004-0000-68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Hoja106">
    <tabColor theme="5" tint="-0.249977111117893"/>
  </sheetPr>
  <dimension ref="A2:I17"/>
  <sheetViews>
    <sheetView showGridLines="0" zoomScaleNormal="100" zoomScaleSheetLayoutView="80" workbookViewId="0">
      <selection activeCell="A7" sqref="A7:H17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7.25" customHeight="1" x14ac:dyDescent="0.2">
      <c r="A7" s="616" t="s">
        <v>956</v>
      </c>
      <c r="B7" s="616"/>
      <c r="C7" s="616"/>
      <c r="D7" s="616"/>
      <c r="E7" s="616"/>
      <c r="F7" s="616"/>
      <c r="G7" s="616"/>
      <c r="H7" s="616"/>
    </row>
    <row r="8" spans="1:9" ht="17.2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7.2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7.2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7.2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7.2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7.2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7.2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7.2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7.2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7.2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69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Hoja107">
    <tabColor theme="5" tint="0.59999389629810485"/>
    <pageSetUpPr fitToPage="1"/>
  </sheetPr>
  <dimension ref="B1:AD24"/>
  <sheetViews>
    <sheetView showGridLines="0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3.375" style="102" customWidth="1"/>
    <col min="2" max="2" width="15.375" style="118" customWidth="1"/>
    <col min="3" max="5" width="6.375" style="251" customWidth="1"/>
    <col min="6" max="6" width="1.125" style="251" customWidth="1"/>
    <col min="7" max="9" width="5.875" style="251" customWidth="1"/>
    <col min="10" max="10" width="1" style="251" customWidth="1"/>
    <col min="11" max="13" width="6.375" style="251" customWidth="1"/>
    <col min="14" max="14" width="1" style="251" customWidth="1"/>
    <col min="15" max="17" width="5.75" style="251" customWidth="1"/>
    <col min="18" max="18" width="1" style="251" customWidth="1"/>
    <col min="19" max="21" width="5.875" style="251" customWidth="1"/>
    <col min="22" max="22" width="1" style="251" customWidth="1"/>
    <col min="23" max="25" width="5.375" style="251" customWidth="1"/>
    <col min="26" max="26" width="1" style="251" customWidth="1"/>
    <col min="27" max="29" width="5.125" style="251" customWidth="1"/>
    <col min="30" max="16384" width="11" style="102"/>
  </cols>
  <sheetData>
    <row r="1" spans="2:30" ht="15" customHeight="1" x14ac:dyDescent="0.25">
      <c r="B1" s="600" t="s">
        <v>814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</row>
    <row r="2" spans="2:30" ht="15" customHeight="1" x14ac:dyDescent="0.25">
      <c r="B2" s="601" t="s">
        <v>910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212" t="s">
        <v>573</v>
      </c>
    </row>
    <row r="3" spans="2:30" ht="15" customHeight="1" x14ac:dyDescent="0.25">
      <c r="B3" s="601" t="s">
        <v>909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</row>
    <row r="4" spans="2:30" ht="15" x14ac:dyDescent="0.25">
      <c r="B4" s="601" t="s">
        <v>380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</row>
    <row r="5" spans="2:30" ht="15" x14ac:dyDescent="0.25">
      <c r="B5" s="600" t="s">
        <v>932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</row>
    <row r="6" spans="2:30" s="247" customFormat="1" ht="27.75" customHeight="1" x14ac:dyDescent="0.15">
      <c r="B6" s="603" t="s">
        <v>241</v>
      </c>
      <c r="C6" s="599" t="s">
        <v>0</v>
      </c>
      <c r="D6" s="599"/>
      <c r="E6" s="599"/>
      <c r="F6" s="394"/>
      <c r="G6" s="622" t="s">
        <v>366</v>
      </c>
      <c r="H6" s="622"/>
      <c r="I6" s="622"/>
      <c r="J6" s="394"/>
      <c r="K6" s="599" t="s">
        <v>6</v>
      </c>
      <c r="L6" s="599"/>
      <c r="M6" s="599"/>
      <c r="N6" s="394"/>
      <c r="O6" s="599" t="s">
        <v>339</v>
      </c>
      <c r="P6" s="599"/>
      <c r="Q6" s="599"/>
      <c r="R6" s="394"/>
      <c r="S6" s="622" t="s">
        <v>384</v>
      </c>
      <c r="T6" s="622"/>
      <c r="U6" s="622"/>
      <c r="V6" s="394"/>
      <c r="W6" s="599" t="s">
        <v>583</v>
      </c>
      <c r="X6" s="599"/>
      <c r="Y6" s="599"/>
      <c r="Z6" s="394"/>
      <c r="AA6" s="622" t="s">
        <v>452</v>
      </c>
      <c r="AB6" s="599"/>
      <c r="AC6" s="599"/>
    </row>
    <row r="7" spans="2:30" s="247" customFormat="1" ht="27.75" customHeight="1" x14ac:dyDescent="0.15">
      <c r="B7" s="603"/>
      <c r="C7" s="395" t="s">
        <v>0</v>
      </c>
      <c r="D7" s="395" t="s">
        <v>15</v>
      </c>
      <c r="E7" s="395" t="s">
        <v>16</v>
      </c>
      <c r="F7" s="396"/>
      <c r="G7" s="395" t="s">
        <v>0</v>
      </c>
      <c r="H7" s="395" t="s">
        <v>15</v>
      </c>
      <c r="I7" s="395" t="s">
        <v>16</v>
      </c>
      <c r="J7" s="395"/>
      <c r="K7" s="395" t="s">
        <v>0</v>
      </c>
      <c r="L7" s="395" t="s">
        <v>15</v>
      </c>
      <c r="M7" s="395" t="s">
        <v>16</v>
      </c>
      <c r="N7" s="396"/>
      <c r="O7" s="395" t="s">
        <v>0</v>
      </c>
      <c r="P7" s="395" t="s">
        <v>15</v>
      </c>
      <c r="Q7" s="395" t="s">
        <v>16</v>
      </c>
      <c r="R7" s="396"/>
      <c r="S7" s="395" t="s">
        <v>0</v>
      </c>
      <c r="T7" s="395" t="s">
        <v>15</v>
      </c>
      <c r="U7" s="395" t="s">
        <v>16</v>
      </c>
      <c r="V7" s="396"/>
      <c r="W7" s="395" t="s">
        <v>0</v>
      </c>
      <c r="X7" s="395" t="s">
        <v>15</v>
      </c>
      <c r="Y7" s="395" t="s">
        <v>16</v>
      </c>
      <c r="Z7" s="396"/>
      <c r="AA7" s="395" t="s">
        <v>0</v>
      </c>
      <c r="AB7" s="395" t="s">
        <v>15</v>
      </c>
      <c r="AC7" s="395" t="s">
        <v>16</v>
      </c>
    </row>
    <row r="8" spans="2:30" s="119" customFormat="1" x14ac:dyDescent="0.2">
      <c r="B8" s="11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</row>
    <row r="9" spans="2:30" s="269" customFormat="1" x14ac:dyDescent="0.2">
      <c r="B9" s="122" t="s">
        <v>0</v>
      </c>
      <c r="C9" s="268">
        <f>SUM(C10:C12)</f>
        <v>180041</v>
      </c>
      <c r="D9" s="268">
        <f t="shared" ref="D9:E9" si="0">SUM(D10:D12)</f>
        <v>109506</v>
      </c>
      <c r="E9" s="268">
        <f t="shared" si="0"/>
        <v>70535</v>
      </c>
      <c r="F9" s="268"/>
      <c r="G9" s="268">
        <f>SUM(G10:G12)</f>
        <v>20164</v>
      </c>
      <c r="H9" s="268">
        <f t="shared" ref="H9:I9" si="1">SUM(H10:H12)</f>
        <v>13288</v>
      </c>
      <c r="I9" s="268">
        <f t="shared" si="1"/>
        <v>6876</v>
      </c>
      <c r="J9" s="268"/>
      <c r="K9" s="268">
        <f t="shared" ref="K9:M9" si="2">SUM(K10:K12)</f>
        <v>132168</v>
      </c>
      <c r="L9" s="268">
        <f t="shared" si="2"/>
        <v>80214</v>
      </c>
      <c r="M9" s="268">
        <f t="shared" si="2"/>
        <v>51954</v>
      </c>
      <c r="N9" s="268"/>
      <c r="O9" s="268">
        <f t="shared" ref="O9:Q9" si="3">SUM(O10:O12)</f>
        <v>16454</v>
      </c>
      <c r="P9" s="268">
        <f t="shared" si="3"/>
        <v>9779</v>
      </c>
      <c r="Q9" s="268">
        <f t="shared" si="3"/>
        <v>6675</v>
      </c>
      <c r="R9" s="268"/>
      <c r="S9" s="268">
        <f t="shared" ref="S9:U9" si="4">SUM(S10:S12)</f>
        <v>10438</v>
      </c>
      <c r="T9" s="268">
        <f t="shared" si="4"/>
        <v>5785</v>
      </c>
      <c r="U9" s="268">
        <f t="shared" si="4"/>
        <v>4653</v>
      </c>
      <c r="V9" s="268"/>
      <c r="W9" s="268">
        <f>+W10</f>
        <v>282</v>
      </c>
      <c r="X9" s="268">
        <f t="shared" ref="X9:Y9" si="5">+X10</f>
        <v>171</v>
      </c>
      <c r="Y9" s="268">
        <f t="shared" si="5"/>
        <v>111</v>
      </c>
      <c r="Z9" s="268"/>
      <c r="AA9" s="268">
        <f>+AA10</f>
        <v>535</v>
      </c>
      <c r="AB9" s="268">
        <f t="shared" ref="AB9" si="6">+AB10</f>
        <v>269</v>
      </c>
      <c r="AC9" s="268">
        <f t="shared" ref="AC9" si="7">+AC10</f>
        <v>266</v>
      </c>
    </row>
    <row r="10" spans="2:30" x14ac:dyDescent="0.2">
      <c r="B10" s="129" t="s">
        <v>1</v>
      </c>
      <c r="C10" s="250">
        <f>+G10+K10+O10+S10+W10+AA10</f>
        <v>167988</v>
      </c>
      <c r="D10" s="250">
        <f>+H10+L10+P10+T10+X10+AB10</f>
        <v>102132</v>
      </c>
      <c r="E10" s="250">
        <f>+C10-D10</f>
        <v>65856</v>
      </c>
      <c r="F10" s="250"/>
      <c r="G10" s="250">
        <f t="shared" ref="G10:I11" si="8">+G15+G20</f>
        <v>18323</v>
      </c>
      <c r="H10" s="250">
        <f t="shared" si="8"/>
        <v>12082</v>
      </c>
      <c r="I10" s="250">
        <f t="shared" si="8"/>
        <v>6241</v>
      </c>
      <c r="J10" s="250"/>
      <c r="K10" s="250">
        <f t="shared" ref="K10:M11" si="9">+K15+K20</f>
        <v>126822</v>
      </c>
      <c r="L10" s="250">
        <f t="shared" si="9"/>
        <v>76901</v>
      </c>
      <c r="M10" s="250">
        <f t="shared" si="9"/>
        <v>49921</v>
      </c>
      <c r="N10" s="250"/>
      <c r="O10" s="250">
        <f t="shared" ref="O10:Q11" si="10">+O15+O20</f>
        <v>13478</v>
      </c>
      <c r="P10" s="250">
        <f t="shared" si="10"/>
        <v>8019</v>
      </c>
      <c r="Q10" s="250">
        <f t="shared" si="10"/>
        <v>5459</v>
      </c>
      <c r="R10" s="250"/>
      <c r="S10" s="250">
        <f t="shared" ref="S10:U11" si="11">+S15+S20</f>
        <v>8548</v>
      </c>
      <c r="T10" s="250">
        <f t="shared" si="11"/>
        <v>4690</v>
      </c>
      <c r="U10" s="250">
        <f t="shared" si="11"/>
        <v>3858</v>
      </c>
      <c r="V10" s="250"/>
      <c r="W10" s="250">
        <f>+W15</f>
        <v>282</v>
      </c>
      <c r="X10" s="250">
        <f t="shared" ref="X10:Y10" si="12">+X15</f>
        <v>171</v>
      </c>
      <c r="Y10" s="250">
        <f t="shared" si="12"/>
        <v>111</v>
      </c>
      <c r="Z10" s="250"/>
      <c r="AA10" s="250">
        <f>+AA15</f>
        <v>535</v>
      </c>
      <c r="AB10" s="250">
        <f t="shared" ref="AB10:AC10" si="13">+AB15</f>
        <v>269</v>
      </c>
      <c r="AC10" s="250">
        <f t="shared" si="13"/>
        <v>266</v>
      </c>
    </row>
    <row r="11" spans="2:30" x14ac:dyDescent="0.2">
      <c r="B11" s="129" t="s">
        <v>2</v>
      </c>
      <c r="C11" s="250">
        <f>+G11+K11+O11+S11</f>
        <v>10420</v>
      </c>
      <c r="D11" s="250">
        <f>+H11+L11+P11+T11</f>
        <v>6417</v>
      </c>
      <c r="E11" s="250">
        <f t="shared" ref="E11:E12" si="14">+C11-D11</f>
        <v>4003</v>
      </c>
      <c r="F11" s="250"/>
      <c r="G11" s="250">
        <f t="shared" si="8"/>
        <v>1718</v>
      </c>
      <c r="H11" s="250">
        <f t="shared" si="8"/>
        <v>1123</v>
      </c>
      <c r="I11" s="250">
        <f t="shared" si="8"/>
        <v>595</v>
      </c>
      <c r="J11" s="250"/>
      <c r="K11" s="250">
        <f t="shared" si="9"/>
        <v>4783</v>
      </c>
      <c r="L11" s="250">
        <f t="shared" si="9"/>
        <v>2979</v>
      </c>
      <c r="M11" s="250">
        <f t="shared" si="9"/>
        <v>1804</v>
      </c>
      <c r="N11" s="250"/>
      <c r="O11" s="250">
        <f t="shared" si="10"/>
        <v>2391</v>
      </c>
      <c r="P11" s="250">
        <f t="shared" si="10"/>
        <v>1418</v>
      </c>
      <c r="Q11" s="250">
        <f t="shared" si="10"/>
        <v>973</v>
      </c>
      <c r="R11" s="250"/>
      <c r="S11" s="250">
        <f t="shared" si="11"/>
        <v>1528</v>
      </c>
      <c r="T11" s="250">
        <f t="shared" si="11"/>
        <v>897</v>
      </c>
      <c r="U11" s="250">
        <f t="shared" si="11"/>
        <v>631</v>
      </c>
      <c r="V11" s="250"/>
      <c r="W11" s="250" t="s">
        <v>8</v>
      </c>
      <c r="X11" s="250" t="s">
        <v>8</v>
      </c>
      <c r="Y11" s="250" t="s">
        <v>8</v>
      </c>
      <c r="Z11" s="250"/>
      <c r="AA11" s="250" t="s">
        <v>8</v>
      </c>
      <c r="AB11" s="250" t="s">
        <v>8</v>
      </c>
      <c r="AC11" s="250" t="s">
        <v>8</v>
      </c>
    </row>
    <row r="12" spans="2:30" x14ac:dyDescent="0.2">
      <c r="B12" s="129" t="s">
        <v>203</v>
      </c>
      <c r="C12" s="250">
        <f>+G12+K12+O12+S12</f>
        <v>1633</v>
      </c>
      <c r="D12" s="250">
        <f>+H12+L12+P12+T12</f>
        <v>957</v>
      </c>
      <c r="E12" s="250">
        <f t="shared" si="14"/>
        <v>676</v>
      </c>
      <c r="F12" s="250"/>
      <c r="G12" s="250">
        <f>+G17</f>
        <v>123</v>
      </c>
      <c r="H12" s="250">
        <f>+H17</f>
        <v>83</v>
      </c>
      <c r="I12" s="250">
        <f>+I17</f>
        <v>40</v>
      </c>
      <c r="J12" s="250"/>
      <c r="K12" s="250">
        <f>+K17</f>
        <v>563</v>
      </c>
      <c r="L12" s="250">
        <f>+L17</f>
        <v>334</v>
      </c>
      <c r="M12" s="250">
        <f>+M17</f>
        <v>229</v>
      </c>
      <c r="N12" s="250"/>
      <c r="O12" s="250">
        <f>+O17</f>
        <v>585</v>
      </c>
      <c r="P12" s="250">
        <f>+P17</f>
        <v>342</v>
      </c>
      <c r="Q12" s="250">
        <f>+Q17</f>
        <v>243</v>
      </c>
      <c r="R12" s="250"/>
      <c r="S12" s="250">
        <f>+S17</f>
        <v>362</v>
      </c>
      <c r="T12" s="250">
        <f>+T17</f>
        <v>198</v>
      </c>
      <c r="U12" s="250">
        <f>+U17</f>
        <v>164</v>
      </c>
      <c r="V12" s="250"/>
      <c r="W12" s="250" t="s">
        <v>8</v>
      </c>
      <c r="X12" s="250" t="s">
        <v>8</v>
      </c>
      <c r="Y12" s="250" t="s">
        <v>8</v>
      </c>
      <c r="Z12" s="250"/>
      <c r="AA12" s="250" t="s">
        <v>8</v>
      </c>
      <c r="AB12" s="250" t="s">
        <v>8</v>
      </c>
      <c r="AC12" s="250" t="s">
        <v>8</v>
      </c>
    </row>
    <row r="13" spans="2:30" x14ac:dyDescent="0.2"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</row>
    <row r="14" spans="2:30" s="269" customFormat="1" x14ac:dyDescent="0.2">
      <c r="B14" s="122" t="s">
        <v>206</v>
      </c>
      <c r="C14" s="268">
        <f>SUM(C15:C17)</f>
        <v>128102</v>
      </c>
      <c r="D14" s="268">
        <f t="shared" ref="D14:E14" si="15">SUM(D15:D17)</f>
        <v>78310</v>
      </c>
      <c r="E14" s="268">
        <f t="shared" si="15"/>
        <v>49792</v>
      </c>
      <c r="F14" s="268"/>
      <c r="G14" s="268">
        <f>SUM(G15:G17)</f>
        <v>15686</v>
      </c>
      <c r="H14" s="268">
        <f t="shared" ref="H14:I14" si="16">SUM(H15:H17)</f>
        <v>10312</v>
      </c>
      <c r="I14" s="268">
        <f t="shared" si="16"/>
        <v>5374</v>
      </c>
      <c r="J14" s="268"/>
      <c r="K14" s="268">
        <f>SUM(K15:K17)</f>
        <v>89845</v>
      </c>
      <c r="L14" s="268">
        <f t="shared" ref="L14" si="17">SUM(L15:L17)</f>
        <v>54942</v>
      </c>
      <c r="M14" s="268">
        <f t="shared" ref="M14" si="18">SUM(M15:M17)</f>
        <v>34903</v>
      </c>
      <c r="N14" s="268"/>
      <c r="O14" s="268">
        <f>SUM(O15:O17)</f>
        <v>13353</v>
      </c>
      <c r="P14" s="268">
        <f t="shared" ref="P14" si="19">SUM(P15:P17)</f>
        <v>7949</v>
      </c>
      <c r="Q14" s="268">
        <f t="shared" ref="Q14" si="20">SUM(Q15:Q17)</f>
        <v>5404</v>
      </c>
      <c r="R14" s="268"/>
      <c r="S14" s="268">
        <f>SUM(S15:S17)</f>
        <v>8401</v>
      </c>
      <c r="T14" s="268">
        <f t="shared" ref="T14" si="21">SUM(T15:T17)</f>
        <v>4667</v>
      </c>
      <c r="U14" s="268">
        <f t="shared" ref="U14" si="22">SUM(U15:U17)</f>
        <v>3734</v>
      </c>
      <c r="V14" s="268"/>
      <c r="W14" s="268">
        <v>282</v>
      </c>
      <c r="X14" s="268">
        <v>171</v>
      </c>
      <c r="Y14" s="268">
        <v>111</v>
      </c>
      <c r="Z14" s="268"/>
      <c r="AA14" s="268">
        <v>535</v>
      </c>
      <c r="AB14" s="268">
        <v>269</v>
      </c>
      <c r="AC14" s="268">
        <v>266</v>
      </c>
    </row>
    <row r="15" spans="2:30" x14ac:dyDescent="0.2">
      <c r="B15" s="129" t="s">
        <v>1</v>
      </c>
      <c r="C15" s="250">
        <f>+G15+K15+O15+S15+W15+AA15</f>
        <v>116484</v>
      </c>
      <c r="D15" s="250">
        <f>+H15+L15+P15+T15+X15+AB15</f>
        <v>71188</v>
      </c>
      <c r="E15" s="250">
        <f>+C15-D15</f>
        <v>45296</v>
      </c>
      <c r="F15" s="260"/>
      <c r="G15" s="250">
        <v>13919</v>
      </c>
      <c r="H15" s="250">
        <v>9153</v>
      </c>
      <c r="I15" s="250">
        <v>4766</v>
      </c>
      <c r="J15" s="250"/>
      <c r="K15" s="250">
        <v>84766</v>
      </c>
      <c r="L15" s="250">
        <v>51779</v>
      </c>
      <c r="M15" s="250">
        <v>32987</v>
      </c>
      <c r="N15" s="250"/>
      <c r="O15" s="250">
        <v>10447</v>
      </c>
      <c r="P15" s="250">
        <v>6230</v>
      </c>
      <c r="Q15" s="250">
        <v>4217</v>
      </c>
      <c r="R15" s="250"/>
      <c r="S15" s="250">
        <v>6535</v>
      </c>
      <c r="T15" s="250">
        <v>3586</v>
      </c>
      <c r="U15" s="250">
        <v>2949</v>
      </c>
      <c r="V15" s="250"/>
      <c r="W15" s="250">
        <v>282</v>
      </c>
      <c r="X15" s="250">
        <v>171</v>
      </c>
      <c r="Y15" s="250">
        <v>111</v>
      </c>
      <c r="Z15" s="250"/>
      <c r="AA15" s="250">
        <v>535</v>
      </c>
      <c r="AB15" s="250">
        <v>269</v>
      </c>
      <c r="AC15" s="250">
        <v>266</v>
      </c>
    </row>
    <row r="16" spans="2:30" x14ac:dyDescent="0.2">
      <c r="B16" s="129" t="s">
        <v>2</v>
      </c>
      <c r="C16" s="250">
        <f>+G16+K16+O16+S16</f>
        <v>9985</v>
      </c>
      <c r="D16" s="250">
        <f>+H16+L16+P16+T16</f>
        <v>6165</v>
      </c>
      <c r="E16" s="250">
        <f t="shared" ref="E16:E17" si="23">+C16-D16</f>
        <v>3820</v>
      </c>
      <c r="F16" s="260"/>
      <c r="G16" s="250">
        <v>1644</v>
      </c>
      <c r="H16" s="250">
        <v>1076</v>
      </c>
      <c r="I16" s="250">
        <v>568</v>
      </c>
      <c r="J16" s="250"/>
      <c r="K16" s="250">
        <v>4516</v>
      </c>
      <c r="L16" s="250">
        <v>2829</v>
      </c>
      <c r="M16" s="250">
        <v>1687</v>
      </c>
      <c r="N16" s="250"/>
      <c r="O16" s="250">
        <v>2321</v>
      </c>
      <c r="P16" s="250">
        <v>1377</v>
      </c>
      <c r="Q16" s="250">
        <v>944</v>
      </c>
      <c r="R16" s="250"/>
      <c r="S16" s="250">
        <v>1504</v>
      </c>
      <c r="T16" s="250">
        <v>883</v>
      </c>
      <c r="U16" s="250">
        <v>621</v>
      </c>
      <c r="V16" s="250"/>
      <c r="W16" s="250" t="s">
        <v>8</v>
      </c>
      <c r="X16" s="250" t="s">
        <v>8</v>
      </c>
      <c r="Y16" s="250" t="s">
        <v>8</v>
      </c>
      <c r="Z16" s="250"/>
      <c r="AA16" s="250" t="s">
        <v>8</v>
      </c>
      <c r="AB16" s="250" t="s">
        <v>8</v>
      </c>
      <c r="AC16" s="250" t="s">
        <v>8</v>
      </c>
    </row>
    <row r="17" spans="2:29" x14ac:dyDescent="0.2">
      <c r="B17" s="129" t="s">
        <v>203</v>
      </c>
      <c r="C17" s="250">
        <f>+G17+K17+O17+S17</f>
        <v>1633</v>
      </c>
      <c r="D17" s="250">
        <f>+H17+L17+P17+T17</f>
        <v>957</v>
      </c>
      <c r="E17" s="250">
        <f t="shared" si="23"/>
        <v>676</v>
      </c>
      <c r="F17" s="260"/>
      <c r="G17" s="250">
        <v>123</v>
      </c>
      <c r="H17" s="250">
        <v>83</v>
      </c>
      <c r="I17" s="250">
        <v>40</v>
      </c>
      <c r="J17" s="250"/>
      <c r="K17" s="250">
        <v>563</v>
      </c>
      <c r="L17" s="250">
        <v>334</v>
      </c>
      <c r="M17" s="250">
        <v>229</v>
      </c>
      <c r="N17" s="250"/>
      <c r="O17" s="250">
        <v>585</v>
      </c>
      <c r="P17" s="250">
        <v>342</v>
      </c>
      <c r="Q17" s="250">
        <v>243</v>
      </c>
      <c r="R17" s="250"/>
      <c r="S17" s="250">
        <v>362</v>
      </c>
      <c r="T17" s="250">
        <v>198</v>
      </c>
      <c r="U17" s="250">
        <v>164</v>
      </c>
      <c r="V17" s="250"/>
      <c r="W17" s="250" t="s">
        <v>8</v>
      </c>
      <c r="X17" s="250" t="s">
        <v>8</v>
      </c>
      <c r="Y17" s="250" t="s">
        <v>8</v>
      </c>
      <c r="Z17" s="250"/>
      <c r="AA17" s="250" t="s">
        <v>8</v>
      </c>
      <c r="AB17" s="250" t="s">
        <v>8</v>
      </c>
      <c r="AC17" s="250" t="s">
        <v>8</v>
      </c>
    </row>
    <row r="18" spans="2:29" x14ac:dyDescent="0.2">
      <c r="C18" s="260"/>
      <c r="D18" s="260"/>
      <c r="E18" s="260"/>
      <c r="F18" s="26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</row>
    <row r="19" spans="2:29" s="269" customFormat="1" x14ac:dyDescent="0.2">
      <c r="B19" s="124" t="s">
        <v>205</v>
      </c>
      <c r="C19" s="268">
        <f>SUM(C20:C22)</f>
        <v>51939</v>
      </c>
      <c r="D19" s="268">
        <f t="shared" ref="D19:E19" si="24">SUM(D20:D22)</f>
        <v>31196</v>
      </c>
      <c r="E19" s="268">
        <f t="shared" si="24"/>
        <v>20743</v>
      </c>
      <c r="F19" s="268"/>
      <c r="G19" s="268">
        <f>SUM(G20:G22)</f>
        <v>4478</v>
      </c>
      <c r="H19" s="268">
        <f t="shared" ref="H19" si="25">SUM(H20:H22)</f>
        <v>2976</v>
      </c>
      <c r="I19" s="268">
        <f t="shared" ref="I19" si="26">SUM(I20:I22)</f>
        <v>1502</v>
      </c>
      <c r="J19" s="268"/>
      <c r="K19" s="268">
        <f>SUM(K20:K22)</f>
        <v>42323</v>
      </c>
      <c r="L19" s="268">
        <f t="shared" ref="L19" si="27">SUM(L20:L22)</f>
        <v>25272</v>
      </c>
      <c r="M19" s="268">
        <f t="shared" ref="M19" si="28">SUM(M20:M22)</f>
        <v>17051</v>
      </c>
      <c r="N19" s="268"/>
      <c r="O19" s="268">
        <f>SUM(O20:O22)</f>
        <v>3101</v>
      </c>
      <c r="P19" s="268">
        <f t="shared" ref="P19" si="29">SUM(P20:P22)</f>
        <v>1830</v>
      </c>
      <c r="Q19" s="268">
        <f t="shared" ref="Q19" si="30">SUM(Q20:Q22)</f>
        <v>1271</v>
      </c>
      <c r="R19" s="268"/>
      <c r="S19" s="268">
        <f>SUM(S20:S22)</f>
        <v>2037</v>
      </c>
      <c r="T19" s="268">
        <f t="shared" ref="T19" si="31">SUM(T20:T22)</f>
        <v>1118</v>
      </c>
      <c r="U19" s="268">
        <f t="shared" ref="U19" si="32">SUM(U20:U22)</f>
        <v>919</v>
      </c>
      <c r="V19" s="268"/>
      <c r="W19" s="268" t="s">
        <v>8</v>
      </c>
      <c r="X19" s="268" t="s">
        <v>8</v>
      </c>
      <c r="Y19" s="268" t="s">
        <v>8</v>
      </c>
      <c r="Z19" s="268"/>
      <c r="AA19" s="268" t="s">
        <v>8</v>
      </c>
      <c r="AB19" s="268" t="s">
        <v>8</v>
      </c>
      <c r="AC19" s="268" t="s">
        <v>8</v>
      </c>
    </row>
    <row r="20" spans="2:29" x14ac:dyDescent="0.2">
      <c r="B20" s="129" t="s">
        <v>1</v>
      </c>
      <c r="C20" s="250">
        <f>+G20+K20+O20+S20</f>
        <v>51504</v>
      </c>
      <c r="D20" s="250">
        <f>+H20+L20+P20+T20</f>
        <v>30944</v>
      </c>
      <c r="E20" s="250">
        <f>+C20-D20</f>
        <v>20560</v>
      </c>
      <c r="F20" s="260"/>
      <c r="G20" s="250">
        <v>4404</v>
      </c>
      <c r="H20" s="250">
        <v>2929</v>
      </c>
      <c r="I20" s="250">
        <v>1475</v>
      </c>
      <c r="J20" s="250"/>
      <c r="K20" s="250">
        <v>42056</v>
      </c>
      <c r="L20" s="250">
        <v>25122</v>
      </c>
      <c r="M20" s="250">
        <v>16934</v>
      </c>
      <c r="N20" s="250"/>
      <c r="O20" s="250">
        <v>3031</v>
      </c>
      <c r="P20" s="250">
        <v>1789</v>
      </c>
      <c r="Q20" s="250">
        <v>1242</v>
      </c>
      <c r="R20" s="250"/>
      <c r="S20" s="250">
        <v>2013</v>
      </c>
      <c r="T20" s="250">
        <v>1104</v>
      </c>
      <c r="U20" s="250">
        <v>909</v>
      </c>
      <c r="V20" s="250"/>
      <c r="W20" s="250" t="s">
        <v>8</v>
      </c>
      <c r="X20" s="250" t="s">
        <v>8</v>
      </c>
      <c r="Y20" s="250" t="s">
        <v>8</v>
      </c>
      <c r="Z20" s="250"/>
      <c r="AA20" s="250" t="s">
        <v>8</v>
      </c>
      <c r="AB20" s="250" t="s">
        <v>8</v>
      </c>
      <c r="AC20" s="250" t="s">
        <v>8</v>
      </c>
    </row>
    <row r="21" spans="2:29" x14ac:dyDescent="0.2">
      <c r="B21" s="129" t="s">
        <v>2</v>
      </c>
      <c r="C21" s="250">
        <f>+G21+K21+O21+S21</f>
        <v>435</v>
      </c>
      <c r="D21" s="250">
        <f>+H21+L21+P21+T21</f>
        <v>252</v>
      </c>
      <c r="E21" s="250">
        <f t="shared" ref="E21" si="33">+C21-D21</f>
        <v>183</v>
      </c>
      <c r="F21" s="260"/>
      <c r="G21" s="250">
        <v>74</v>
      </c>
      <c r="H21" s="250">
        <v>47</v>
      </c>
      <c r="I21" s="250">
        <v>27</v>
      </c>
      <c r="J21" s="250"/>
      <c r="K21" s="250">
        <v>267</v>
      </c>
      <c r="L21" s="250">
        <v>150</v>
      </c>
      <c r="M21" s="250">
        <v>117</v>
      </c>
      <c r="N21" s="250"/>
      <c r="O21" s="250">
        <v>70</v>
      </c>
      <c r="P21" s="250">
        <v>41</v>
      </c>
      <c r="Q21" s="250">
        <v>29</v>
      </c>
      <c r="R21" s="250"/>
      <c r="S21" s="250">
        <v>24</v>
      </c>
      <c r="T21" s="250">
        <v>14</v>
      </c>
      <c r="U21" s="250">
        <v>10</v>
      </c>
      <c r="V21" s="250"/>
      <c r="W21" s="250" t="s">
        <v>8</v>
      </c>
      <c r="X21" s="250" t="s">
        <v>8</v>
      </c>
      <c r="Y21" s="250" t="s">
        <v>8</v>
      </c>
      <c r="Z21" s="250"/>
      <c r="AA21" s="250" t="s">
        <v>8</v>
      </c>
      <c r="AB21" s="250" t="s">
        <v>8</v>
      </c>
      <c r="AC21" s="250" t="s">
        <v>8</v>
      </c>
    </row>
    <row r="22" spans="2:29" ht="13.5" thickBot="1" x14ac:dyDescent="0.25">
      <c r="B22" s="130" t="s">
        <v>203</v>
      </c>
      <c r="C22" s="255" t="s">
        <v>8</v>
      </c>
      <c r="D22" s="255" t="s">
        <v>8</v>
      </c>
      <c r="E22" s="255" t="s">
        <v>8</v>
      </c>
      <c r="F22" s="255"/>
      <c r="G22" s="255" t="s">
        <v>8</v>
      </c>
      <c r="H22" s="255" t="s">
        <v>8</v>
      </c>
      <c r="I22" s="255" t="s">
        <v>8</v>
      </c>
      <c r="J22" s="255"/>
      <c r="K22" s="255" t="s">
        <v>8</v>
      </c>
      <c r="L22" s="255" t="s">
        <v>8</v>
      </c>
      <c r="M22" s="255" t="s">
        <v>8</v>
      </c>
      <c r="N22" s="255"/>
      <c r="O22" s="255" t="s">
        <v>8</v>
      </c>
      <c r="P22" s="255" t="s">
        <v>8</v>
      </c>
      <c r="Q22" s="255" t="s">
        <v>8</v>
      </c>
      <c r="R22" s="255"/>
      <c r="S22" s="255" t="s">
        <v>8</v>
      </c>
      <c r="T22" s="255" t="s">
        <v>8</v>
      </c>
      <c r="U22" s="255" t="s">
        <v>8</v>
      </c>
      <c r="V22" s="255"/>
      <c r="W22" s="255" t="s">
        <v>8</v>
      </c>
      <c r="X22" s="255" t="s">
        <v>8</v>
      </c>
      <c r="Y22" s="255" t="s">
        <v>8</v>
      </c>
      <c r="Z22" s="255"/>
      <c r="AA22" s="255" t="s">
        <v>8</v>
      </c>
      <c r="AB22" s="255" t="s">
        <v>8</v>
      </c>
      <c r="AC22" s="255" t="s">
        <v>8</v>
      </c>
    </row>
    <row r="23" spans="2:29" ht="15" customHeight="1" x14ac:dyDescent="0.2">
      <c r="B23" s="125" t="s">
        <v>453</v>
      </c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</row>
    <row r="24" spans="2:29" ht="15" customHeight="1" x14ac:dyDescent="0.2">
      <c r="B24" s="28" t="s">
        <v>929</v>
      </c>
    </row>
  </sheetData>
  <mergeCells count="13">
    <mergeCell ref="B3:AC3"/>
    <mergeCell ref="W6:Y6"/>
    <mergeCell ref="AA6:AC6"/>
    <mergeCell ref="B1:AC1"/>
    <mergeCell ref="B2:AC2"/>
    <mergeCell ref="B4:AC4"/>
    <mergeCell ref="B5:AC5"/>
    <mergeCell ref="B6:B7"/>
    <mergeCell ref="C6:E6"/>
    <mergeCell ref="G6:I6"/>
    <mergeCell ref="K6:M6"/>
    <mergeCell ref="O6:Q6"/>
    <mergeCell ref="S6:U6"/>
  </mergeCells>
  <conditionalFormatting sqref="C9:Q19">
    <cfRule type="cellIs" dxfId="97" priority="63" operator="equal">
      <formula>0</formula>
    </cfRule>
  </conditionalFormatting>
  <conditionalFormatting sqref="C20:U23">
    <cfRule type="cellIs" dxfId="96" priority="17" operator="equal">
      <formula>0</formula>
    </cfRule>
  </conditionalFormatting>
  <conditionalFormatting sqref="R9:R17">
    <cfRule type="cellIs" dxfId="95" priority="60" operator="equal">
      <formula>0</formula>
    </cfRule>
  </conditionalFormatting>
  <conditionalFormatting sqref="R17:U19">
    <cfRule type="cellIs" dxfId="94" priority="3" operator="equal">
      <formula>0</formula>
    </cfRule>
  </conditionalFormatting>
  <conditionalFormatting sqref="S9:U16">
    <cfRule type="cellIs" dxfId="93" priority="5" operator="equal">
      <formula>0</formula>
    </cfRule>
  </conditionalFormatting>
  <conditionalFormatting sqref="V9:AC23">
    <cfRule type="cellIs" dxfId="92" priority="1" operator="equal">
      <formula>0</formula>
    </cfRule>
  </conditionalFormatting>
  <hyperlinks>
    <hyperlink ref="AD2" location="Contenido!A1" display="Contenido" xr:uid="{00000000-0004-0000-6A00-000000000000}"/>
  </hyperlinks>
  <printOptions horizontalCentered="1"/>
  <pageMargins left="0.59055118110236227" right="0.39370078740157483" top="0.59055118110236227" bottom="0.19685039370078741" header="0" footer="0"/>
  <pageSetup scale="89" fitToHeight="0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Hoja108">
    <tabColor theme="5" tint="0.59999389629810485"/>
    <pageSetUpPr fitToPage="1"/>
  </sheetPr>
  <dimension ref="B1:AD43"/>
  <sheetViews>
    <sheetView showGridLines="0" topLeftCell="A3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2.625" style="102" customWidth="1"/>
    <col min="2" max="2" width="15.375" style="118" customWidth="1"/>
    <col min="3" max="5" width="6.25" style="251" customWidth="1"/>
    <col min="6" max="6" width="1.25" style="251" customWidth="1"/>
    <col min="7" max="9" width="5.25" style="251" customWidth="1"/>
    <col min="10" max="10" width="1.25" style="251" customWidth="1"/>
    <col min="11" max="13" width="6.25" style="251" customWidth="1"/>
    <col min="14" max="14" width="1.25" style="251" customWidth="1"/>
    <col min="15" max="17" width="4.625" style="251" customWidth="1"/>
    <col min="18" max="18" width="1.25" style="251" customWidth="1"/>
    <col min="19" max="21" width="4.625" style="251" customWidth="1"/>
    <col min="22" max="22" width="1.25" style="251" customWidth="1"/>
    <col min="23" max="25" width="4.625" style="251" customWidth="1"/>
    <col min="26" max="26" width="1.25" style="251" customWidth="1"/>
    <col min="27" max="29" width="4.625" style="251" customWidth="1"/>
    <col min="30" max="16384" width="11" style="102"/>
  </cols>
  <sheetData>
    <row r="1" spans="2:30" ht="15" customHeight="1" x14ac:dyDescent="0.25">
      <c r="B1" s="600" t="s">
        <v>813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</row>
    <row r="2" spans="2:30" ht="15" customHeight="1" x14ac:dyDescent="0.25">
      <c r="B2" s="601" t="s">
        <v>910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212" t="s">
        <v>573</v>
      </c>
    </row>
    <row r="3" spans="2:30" ht="15" customHeight="1" x14ac:dyDescent="0.25">
      <c r="B3" s="601" t="s">
        <v>909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</row>
    <row r="4" spans="2:30" ht="15" customHeight="1" x14ac:dyDescent="0.25">
      <c r="B4" s="601" t="s">
        <v>541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</row>
    <row r="5" spans="2:30" ht="15" x14ac:dyDescent="0.25">
      <c r="B5" s="601" t="s">
        <v>380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</row>
    <row r="6" spans="2:30" ht="15" customHeight="1" x14ac:dyDescent="0.25">
      <c r="B6" s="600" t="s">
        <v>932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</row>
    <row r="7" spans="2:30" ht="15" customHeight="1" x14ac:dyDescent="0.2">
      <c r="B7" s="629" t="s">
        <v>914</v>
      </c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29"/>
      <c r="X7" s="629"/>
      <c r="Y7" s="629"/>
      <c r="Z7" s="629"/>
      <c r="AA7" s="629"/>
      <c r="AB7" s="629"/>
      <c r="AC7" s="629"/>
    </row>
    <row r="8" spans="2:30" s="247" customFormat="1" ht="27.75" customHeight="1" x14ac:dyDescent="0.15">
      <c r="B8" s="603" t="s">
        <v>241</v>
      </c>
      <c r="C8" s="599" t="s">
        <v>0</v>
      </c>
      <c r="D8" s="599"/>
      <c r="E8" s="599"/>
      <c r="F8" s="394"/>
      <c r="G8" s="622" t="s">
        <v>366</v>
      </c>
      <c r="H8" s="622"/>
      <c r="I8" s="622"/>
      <c r="J8" s="394"/>
      <c r="K8" s="599" t="s">
        <v>6</v>
      </c>
      <c r="L8" s="599"/>
      <c r="M8" s="599"/>
      <c r="N8" s="394"/>
      <c r="O8" s="599" t="s">
        <v>339</v>
      </c>
      <c r="P8" s="599"/>
      <c r="Q8" s="599"/>
      <c r="R8" s="394"/>
      <c r="S8" s="622" t="s">
        <v>9</v>
      </c>
      <c r="T8" s="622"/>
      <c r="U8" s="622"/>
      <c r="V8" s="394"/>
      <c r="W8" s="599" t="s">
        <v>583</v>
      </c>
      <c r="X8" s="599"/>
      <c r="Y8" s="599"/>
      <c r="Z8" s="394"/>
      <c r="AA8" s="622" t="s">
        <v>452</v>
      </c>
      <c r="AB8" s="599"/>
      <c r="AC8" s="599"/>
    </row>
    <row r="9" spans="2:30" s="247" customFormat="1" ht="27.75" customHeight="1" x14ac:dyDescent="0.15">
      <c r="B9" s="603"/>
      <c r="C9" s="395" t="s">
        <v>0</v>
      </c>
      <c r="D9" s="395" t="s">
        <v>15</v>
      </c>
      <c r="E9" s="395" t="s">
        <v>16</v>
      </c>
      <c r="F9" s="396"/>
      <c r="G9" s="395" t="s">
        <v>0</v>
      </c>
      <c r="H9" s="395" t="s">
        <v>15</v>
      </c>
      <c r="I9" s="395" t="s">
        <v>16</v>
      </c>
      <c r="J9" s="395"/>
      <c r="K9" s="395" t="s">
        <v>0</v>
      </c>
      <c r="L9" s="395" t="s">
        <v>15</v>
      </c>
      <c r="M9" s="395" t="s">
        <v>16</v>
      </c>
      <c r="N9" s="396"/>
      <c r="O9" s="395" t="s">
        <v>0</v>
      </c>
      <c r="P9" s="395" t="s">
        <v>15</v>
      </c>
      <c r="Q9" s="395" t="s">
        <v>16</v>
      </c>
      <c r="R9" s="396"/>
      <c r="S9" s="395" t="s">
        <v>0</v>
      </c>
      <c r="T9" s="395" t="s">
        <v>15</v>
      </c>
      <c r="U9" s="395" t="s">
        <v>16</v>
      </c>
      <c r="V9" s="396"/>
      <c r="W9" s="395" t="s">
        <v>0</v>
      </c>
      <c r="X9" s="395" t="s">
        <v>15</v>
      </c>
      <c r="Y9" s="395" t="s">
        <v>16</v>
      </c>
      <c r="Z9" s="396"/>
      <c r="AA9" s="395" t="s">
        <v>0</v>
      </c>
      <c r="AB9" s="395" t="s">
        <v>15</v>
      </c>
      <c r="AC9" s="395" t="s">
        <v>16</v>
      </c>
    </row>
    <row r="10" spans="2:30" s="119" customFormat="1" x14ac:dyDescent="0.2">
      <c r="B10" s="164"/>
      <c r="C10" s="306"/>
      <c r="D10" s="306"/>
      <c r="E10" s="306"/>
      <c r="F10" s="268"/>
      <c r="G10" s="306"/>
      <c r="H10" s="306"/>
      <c r="I10" s="306"/>
      <c r="J10" s="306"/>
      <c r="K10" s="306"/>
      <c r="L10" s="306"/>
      <c r="M10" s="306"/>
      <c r="N10" s="268"/>
      <c r="O10" s="306"/>
      <c r="P10" s="306"/>
      <c r="Q10" s="306"/>
      <c r="R10" s="268"/>
      <c r="S10" s="306"/>
      <c r="T10" s="306"/>
      <c r="U10" s="306"/>
      <c r="V10" s="268"/>
      <c r="W10" s="306"/>
      <c r="X10" s="306"/>
      <c r="Y10" s="306"/>
      <c r="Z10" s="268"/>
      <c r="AA10" s="306"/>
      <c r="AB10" s="306"/>
      <c r="AC10" s="306"/>
    </row>
    <row r="11" spans="2:30" s="119" customFormat="1" x14ac:dyDescent="0.2">
      <c r="B11" s="118"/>
      <c r="C11" s="630" t="s">
        <v>306</v>
      </c>
      <c r="D11" s="630"/>
      <c r="E11" s="630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0"/>
      <c r="Q11" s="630"/>
      <c r="R11" s="630"/>
      <c r="S11" s="630"/>
      <c r="T11" s="630"/>
      <c r="U11" s="630"/>
      <c r="V11" s="630"/>
      <c r="W11" s="630"/>
      <c r="X11" s="630"/>
      <c r="Y11" s="630"/>
      <c r="Z11" s="630"/>
      <c r="AA11" s="630"/>
      <c r="AB11" s="630"/>
      <c r="AC11" s="630"/>
    </row>
    <row r="12" spans="2:30" s="269" customFormat="1" x14ac:dyDescent="0.2">
      <c r="B12" s="122" t="s">
        <v>0</v>
      </c>
      <c r="C12" s="268">
        <f>SUM(C13:C15)</f>
        <v>129098</v>
      </c>
      <c r="D12" s="268">
        <f t="shared" ref="D12:E12" si="0">SUM(D13:D15)</f>
        <v>79324</v>
      </c>
      <c r="E12" s="268">
        <f t="shared" si="0"/>
        <v>49774</v>
      </c>
      <c r="F12" s="268"/>
      <c r="G12" s="268">
        <f>SUM(G13:G15)</f>
        <v>11543</v>
      </c>
      <c r="H12" s="268">
        <f t="shared" ref="H12:I12" si="1">SUM(H13:H15)</f>
        <v>7734</v>
      </c>
      <c r="I12" s="268">
        <f t="shared" si="1"/>
        <v>3809</v>
      </c>
      <c r="J12" s="268"/>
      <c r="K12" s="268">
        <f>SUM(K13:K15)</f>
        <v>103486</v>
      </c>
      <c r="L12" s="268">
        <f t="shared" ref="L12:M12" si="2">SUM(L13:L15)</f>
        <v>63391</v>
      </c>
      <c r="M12" s="268">
        <f t="shared" si="2"/>
        <v>40095</v>
      </c>
      <c r="N12" s="268"/>
      <c r="O12" s="268">
        <f>SUM(O13:O15)</f>
        <v>8017</v>
      </c>
      <c r="P12" s="268">
        <f t="shared" ref="P12:Q12" si="3">SUM(P13:P15)</f>
        <v>4809</v>
      </c>
      <c r="Q12" s="268">
        <f t="shared" si="3"/>
        <v>3208</v>
      </c>
      <c r="R12" s="268"/>
      <c r="S12" s="268">
        <f>SUM(S13:S15)</f>
        <v>5235</v>
      </c>
      <c r="T12" s="268">
        <f t="shared" ref="T12:U12" si="4">SUM(T13:T15)</f>
        <v>2950</v>
      </c>
      <c r="U12" s="268">
        <f t="shared" si="4"/>
        <v>2285</v>
      </c>
      <c r="V12" s="268"/>
      <c r="W12" s="268">
        <v>282</v>
      </c>
      <c r="X12" s="268">
        <v>171</v>
      </c>
      <c r="Y12" s="268">
        <v>111</v>
      </c>
      <c r="Z12" s="268"/>
      <c r="AA12" s="268">
        <v>535</v>
      </c>
      <c r="AB12" s="268">
        <v>269</v>
      </c>
      <c r="AC12" s="268">
        <v>266</v>
      </c>
    </row>
    <row r="13" spans="2:30" x14ac:dyDescent="0.2">
      <c r="B13" s="129" t="s">
        <v>1</v>
      </c>
      <c r="C13" s="250">
        <f>+G13+K13+O13+S13+W13+AA13</f>
        <v>122102</v>
      </c>
      <c r="D13" s="250">
        <f>+H13+L13+P13+T13+X13+AB13</f>
        <v>74917</v>
      </c>
      <c r="E13" s="250">
        <f>+C13-D13</f>
        <v>47185</v>
      </c>
      <c r="F13" s="250"/>
      <c r="G13" s="250">
        <f t="shared" ref="G13:I14" si="5">+G18+G23</f>
        <v>10571</v>
      </c>
      <c r="H13" s="250">
        <f t="shared" si="5"/>
        <v>7073</v>
      </c>
      <c r="I13" s="250">
        <f t="shared" si="5"/>
        <v>3498</v>
      </c>
      <c r="J13" s="250"/>
      <c r="K13" s="250">
        <f t="shared" ref="K13:M14" si="6">+K18+K23</f>
        <v>100599</v>
      </c>
      <c r="L13" s="250">
        <f t="shared" si="6"/>
        <v>61545</v>
      </c>
      <c r="M13" s="250">
        <f t="shared" si="6"/>
        <v>39054</v>
      </c>
      <c r="N13" s="250"/>
      <c r="O13" s="250">
        <f t="shared" ref="O13:Q14" si="7">+O18+O23</f>
        <v>6235</v>
      </c>
      <c r="P13" s="250">
        <f t="shared" si="7"/>
        <v>3702</v>
      </c>
      <c r="Q13" s="250">
        <f t="shared" si="7"/>
        <v>2533</v>
      </c>
      <c r="R13" s="250"/>
      <c r="S13" s="250">
        <f t="shared" ref="S13:U14" si="8">+S18+S23</f>
        <v>3880</v>
      </c>
      <c r="T13" s="250">
        <f t="shared" si="8"/>
        <v>2157</v>
      </c>
      <c r="U13" s="250">
        <f t="shared" si="8"/>
        <v>1723</v>
      </c>
      <c r="V13" s="250"/>
      <c r="W13" s="250">
        <v>282</v>
      </c>
      <c r="X13" s="250">
        <v>171</v>
      </c>
      <c r="Y13" s="250">
        <v>111</v>
      </c>
      <c r="Z13" s="250"/>
      <c r="AA13" s="250">
        <v>535</v>
      </c>
      <c r="AB13" s="250">
        <v>269</v>
      </c>
      <c r="AC13" s="250">
        <v>266</v>
      </c>
    </row>
    <row r="14" spans="2:30" x14ac:dyDescent="0.2">
      <c r="B14" s="129" t="s">
        <v>2</v>
      </c>
      <c r="C14" s="250">
        <f>+G14+K14+O14+S14</f>
        <v>6052</v>
      </c>
      <c r="D14" s="250">
        <f>+H14+L14+P14+T14</f>
        <v>3828</v>
      </c>
      <c r="E14" s="250">
        <f t="shared" ref="E14:E15" si="9">+C14-D14</f>
        <v>2224</v>
      </c>
      <c r="F14" s="250"/>
      <c r="G14" s="250">
        <f t="shared" si="5"/>
        <v>902</v>
      </c>
      <c r="H14" s="250">
        <f t="shared" si="5"/>
        <v>615</v>
      </c>
      <c r="I14" s="250">
        <f t="shared" si="5"/>
        <v>287</v>
      </c>
      <c r="J14" s="250"/>
      <c r="K14" s="250">
        <f t="shared" si="6"/>
        <v>2502</v>
      </c>
      <c r="L14" s="250">
        <f t="shared" si="6"/>
        <v>1607</v>
      </c>
      <c r="M14" s="250">
        <f t="shared" si="6"/>
        <v>895</v>
      </c>
      <c r="N14" s="250"/>
      <c r="O14" s="250">
        <f t="shared" si="7"/>
        <v>1488</v>
      </c>
      <c r="P14" s="250">
        <f t="shared" si="7"/>
        <v>928</v>
      </c>
      <c r="Q14" s="250">
        <f t="shared" si="7"/>
        <v>560</v>
      </c>
      <c r="R14" s="250"/>
      <c r="S14" s="250">
        <f t="shared" si="8"/>
        <v>1160</v>
      </c>
      <c r="T14" s="250">
        <f t="shared" si="8"/>
        <v>678</v>
      </c>
      <c r="U14" s="250">
        <f t="shared" si="8"/>
        <v>482</v>
      </c>
      <c r="V14" s="250"/>
      <c r="W14" s="250" t="s">
        <v>8</v>
      </c>
      <c r="X14" s="250" t="s">
        <v>8</v>
      </c>
      <c r="Y14" s="250" t="s">
        <v>8</v>
      </c>
      <c r="Z14" s="250"/>
      <c r="AA14" s="250" t="s">
        <v>8</v>
      </c>
      <c r="AB14" s="250" t="s">
        <v>8</v>
      </c>
      <c r="AC14" s="250" t="s">
        <v>8</v>
      </c>
    </row>
    <row r="15" spans="2:30" x14ac:dyDescent="0.2">
      <c r="B15" s="129" t="s">
        <v>203</v>
      </c>
      <c r="C15" s="250">
        <f>+G15+K15+O15+S15</f>
        <v>944</v>
      </c>
      <c r="D15" s="250">
        <f>+H15+L15+P15+T15</f>
        <v>579</v>
      </c>
      <c r="E15" s="250">
        <f t="shared" si="9"/>
        <v>365</v>
      </c>
      <c r="F15" s="250"/>
      <c r="G15" s="250">
        <f>+G20</f>
        <v>70</v>
      </c>
      <c r="H15" s="250">
        <f>+H20</f>
        <v>46</v>
      </c>
      <c r="I15" s="250">
        <f>+I20</f>
        <v>24</v>
      </c>
      <c r="J15" s="250"/>
      <c r="K15" s="250">
        <f>+K20</f>
        <v>385</v>
      </c>
      <c r="L15" s="250">
        <f>+L20</f>
        <v>239</v>
      </c>
      <c r="M15" s="250">
        <f>+M20</f>
        <v>146</v>
      </c>
      <c r="N15" s="250"/>
      <c r="O15" s="250">
        <f>+O20</f>
        <v>294</v>
      </c>
      <c r="P15" s="250">
        <f>+P20</f>
        <v>179</v>
      </c>
      <c r="Q15" s="250">
        <f>+Q20</f>
        <v>115</v>
      </c>
      <c r="R15" s="250"/>
      <c r="S15" s="250">
        <f>+S20</f>
        <v>195</v>
      </c>
      <c r="T15" s="250">
        <f>+T20</f>
        <v>115</v>
      </c>
      <c r="U15" s="250">
        <f>+U20</f>
        <v>80</v>
      </c>
      <c r="V15" s="250"/>
      <c r="W15" s="250" t="s">
        <v>8</v>
      </c>
      <c r="X15" s="250" t="s">
        <v>8</v>
      </c>
      <c r="Y15" s="250" t="s">
        <v>8</v>
      </c>
      <c r="Z15" s="250"/>
      <c r="AA15" s="250" t="s">
        <v>8</v>
      </c>
      <c r="AB15" s="250" t="s">
        <v>8</v>
      </c>
      <c r="AC15" s="250" t="s">
        <v>8</v>
      </c>
    </row>
    <row r="16" spans="2:30" x14ac:dyDescent="0.2"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</row>
    <row r="17" spans="2:29" s="269" customFormat="1" x14ac:dyDescent="0.2">
      <c r="B17" s="122" t="s">
        <v>206</v>
      </c>
      <c r="C17" s="268">
        <f>SUM(C18:C20)</f>
        <v>89413</v>
      </c>
      <c r="D17" s="268">
        <f t="shared" ref="D17:E17" si="10">SUM(D18:D20)</f>
        <v>55437</v>
      </c>
      <c r="E17" s="268">
        <f t="shared" si="10"/>
        <v>33976</v>
      </c>
      <c r="F17" s="268"/>
      <c r="G17" s="268">
        <v>9068</v>
      </c>
      <c r="H17" s="268">
        <v>6060</v>
      </c>
      <c r="I17" s="268">
        <v>3008</v>
      </c>
      <c r="J17" s="268"/>
      <c r="K17" s="268">
        <v>68058</v>
      </c>
      <c r="L17" s="268">
        <v>42202</v>
      </c>
      <c r="M17" s="268">
        <v>25856</v>
      </c>
      <c r="N17" s="268"/>
      <c r="O17" s="268">
        <v>6911</v>
      </c>
      <c r="P17" s="268">
        <v>4149</v>
      </c>
      <c r="Q17" s="268">
        <v>2762</v>
      </c>
      <c r="R17" s="268"/>
      <c r="S17" s="268">
        <v>4565</v>
      </c>
      <c r="T17" s="268">
        <v>2590</v>
      </c>
      <c r="U17" s="268">
        <v>1975</v>
      </c>
      <c r="V17" s="268"/>
      <c r="W17" s="268">
        <v>282</v>
      </c>
      <c r="X17" s="268">
        <v>171</v>
      </c>
      <c r="Y17" s="268">
        <v>111</v>
      </c>
      <c r="Z17" s="268"/>
      <c r="AA17" s="268">
        <v>535</v>
      </c>
      <c r="AB17" s="268">
        <v>269</v>
      </c>
      <c r="AC17" s="268">
        <v>266</v>
      </c>
    </row>
    <row r="18" spans="2:29" x14ac:dyDescent="0.2">
      <c r="B18" s="129" t="s">
        <v>1</v>
      </c>
      <c r="C18" s="250">
        <f>+G18+K18+O18+S18+W18+AA18</f>
        <v>82691</v>
      </c>
      <c r="D18" s="250">
        <f>+H18+L18+P18+T18+X18+AB18</f>
        <v>51185</v>
      </c>
      <c r="E18" s="250">
        <f>+C18-D18</f>
        <v>31506</v>
      </c>
      <c r="F18" s="250"/>
      <c r="G18" s="250">
        <v>8127</v>
      </c>
      <c r="H18" s="250">
        <v>5420</v>
      </c>
      <c r="I18" s="250">
        <v>2707</v>
      </c>
      <c r="J18" s="250"/>
      <c r="K18" s="250">
        <v>65330</v>
      </c>
      <c r="L18" s="250">
        <v>40442</v>
      </c>
      <c r="M18" s="250">
        <v>24888</v>
      </c>
      <c r="N18" s="250"/>
      <c r="O18" s="250">
        <v>5189</v>
      </c>
      <c r="P18" s="250">
        <v>3076</v>
      </c>
      <c r="Q18" s="250">
        <v>2113</v>
      </c>
      <c r="R18" s="250"/>
      <c r="S18" s="250">
        <v>3228</v>
      </c>
      <c r="T18" s="250">
        <v>1807</v>
      </c>
      <c r="U18" s="250">
        <v>1421</v>
      </c>
      <c r="V18" s="250"/>
      <c r="W18" s="250">
        <v>282</v>
      </c>
      <c r="X18" s="250">
        <v>171</v>
      </c>
      <c r="Y18" s="250">
        <v>111</v>
      </c>
      <c r="Z18" s="250"/>
      <c r="AA18" s="250">
        <v>535</v>
      </c>
      <c r="AB18" s="250">
        <v>269</v>
      </c>
      <c r="AC18" s="250">
        <v>266</v>
      </c>
    </row>
    <row r="19" spans="2:29" x14ac:dyDescent="0.2">
      <c r="B19" s="129" t="s">
        <v>2</v>
      </c>
      <c r="C19" s="250">
        <f>+G19+K19+O19+S19</f>
        <v>5778</v>
      </c>
      <c r="D19" s="250">
        <f>+H19+L19+P19+T19</f>
        <v>3673</v>
      </c>
      <c r="E19" s="250">
        <f t="shared" ref="E19:E20" si="11">+C19-D19</f>
        <v>2105</v>
      </c>
      <c r="F19" s="250"/>
      <c r="G19" s="250">
        <v>871</v>
      </c>
      <c r="H19" s="250">
        <v>594</v>
      </c>
      <c r="I19" s="250">
        <v>277</v>
      </c>
      <c r="J19" s="250"/>
      <c r="K19" s="250">
        <v>2343</v>
      </c>
      <c r="L19" s="250">
        <v>1521</v>
      </c>
      <c r="M19" s="250">
        <v>822</v>
      </c>
      <c r="N19" s="250"/>
      <c r="O19" s="250">
        <v>1428</v>
      </c>
      <c r="P19" s="250">
        <v>894</v>
      </c>
      <c r="Q19" s="250">
        <v>534</v>
      </c>
      <c r="R19" s="250"/>
      <c r="S19" s="250">
        <v>1136</v>
      </c>
      <c r="T19" s="250">
        <v>664</v>
      </c>
      <c r="U19" s="250">
        <v>472</v>
      </c>
      <c r="V19" s="250"/>
      <c r="W19" s="250" t="s">
        <v>8</v>
      </c>
      <c r="X19" s="250" t="s">
        <v>8</v>
      </c>
      <c r="Y19" s="250" t="s">
        <v>8</v>
      </c>
      <c r="Z19" s="250"/>
      <c r="AA19" s="250" t="s">
        <v>8</v>
      </c>
      <c r="AB19" s="250" t="s">
        <v>8</v>
      </c>
      <c r="AC19" s="250" t="s">
        <v>8</v>
      </c>
    </row>
    <row r="20" spans="2:29" x14ac:dyDescent="0.2">
      <c r="B20" s="129" t="s">
        <v>203</v>
      </c>
      <c r="C20" s="250">
        <f>+G20+K20+O20+S20</f>
        <v>944</v>
      </c>
      <c r="D20" s="250">
        <f>+H20+L20+P20+T20</f>
        <v>579</v>
      </c>
      <c r="E20" s="250">
        <f t="shared" si="11"/>
        <v>365</v>
      </c>
      <c r="F20" s="250"/>
      <c r="G20" s="250">
        <v>70</v>
      </c>
      <c r="H20" s="250">
        <v>46</v>
      </c>
      <c r="I20" s="250">
        <v>24</v>
      </c>
      <c r="J20" s="250"/>
      <c r="K20" s="250">
        <v>385</v>
      </c>
      <c r="L20" s="250">
        <v>239</v>
      </c>
      <c r="M20" s="250">
        <v>146</v>
      </c>
      <c r="N20" s="250"/>
      <c r="O20" s="250">
        <v>294</v>
      </c>
      <c r="P20" s="250">
        <v>179</v>
      </c>
      <c r="Q20" s="250">
        <v>115</v>
      </c>
      <c r="R20" s="250"/>
      <c r="S20" s="250">
        <v>195</v>
      </c>
      <c r="T20" s="250">
        <v>115</v>
      </c>
      <c r="U20" s="250">
        <v>80</v>
      </c>
      <c r="V20" s="250"/>
      <c r="W20" s="250" t="s">
        <v>8</v>
      </c>
      <c r="X20" s="250" t="s">
        <v>8</v>
      </c>
      <c r="Y20" s="250" t="s">
        <v>8</v>
      </c>
      <c r="Z20" s="250"/>
      <c r="AA20" s="250" t="s">
        <v>8</v>
      </c>
      <c r="AB20" s="250" t="s">
        <v>8</v>
      </c>
      <c r="AC20" s="250" t="s">
        <v>8</v>
      </c>
    </row>
    <row r="21" spans="2:29" x14ac:dyDescent="0.2"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</row>
    <row r="22" spans="2:29" s="269" customFormat="1" x14ac:dyDescent="0.2">
      <c r="B22" s="124" t="s">
        <v>205</v>
      </c>
      <c r="C22" s="268">
        <f>SUM(C23:C25)</f>
        <v>39685</v>
      </c>
      <c r="D22" s="268">
        <f t="shared" ref="D22:E22" si="12">SUM(D23:D25)</f>
        <v>23887</v>
      </c>
      <c r="E22" s="268">
        <f t="shared" si="12"/>
        <v>15798</v>
      </c>
      <c r="F22" s="268"/>
      <c r="G22" s="268">
        <v>2475</v>
      </c>
      <c r="H22" s="268">
        <v>1674</v>
      </c>
      <c r="I22" s="268">
        <v>801</v>
      </c>
      <c r="J22" s="268"/>
      <c r="K22" s="268">
        <v>35428</v>
      </c>
      <c r="L22" s="268">
        <v>21189</v>
      </c>
      <c r="M22" s="268">
        <v>14239</v>
      </c>
      <c r="N22" s="268"/>
      <c r="O22" s="268">
        <v>1106</v>
      </c>
      <c r="P22" s="268">
        <v>660</v>
      </c>
      <c r="Q22" s="268">
        <v>446</v>
      </c>
      <c r="R22" s="268"/>
      <c r="S22" s="268">
        <v>676</v>
      </c>
      <c r="T22" s="268">
        <v>364</v>
      </c>
      <c r="U22" s="268">
        <v>312</v>
      </c>
      <c r="V22" s="268"/>
      <c r="W22" s="268" t="s">
        <v>8</v>
      </c>
      <c r="X22" s="268" t="s">
        <v>8</v>
      </c>
      <c r="Y22" s="268" t="s">
        <v>8</v>
      </c>
      <c r="Z22" s="268"/>
      <c r="AA22" s="268" t="s">
        <v>8</v>
      </c>
      <c r="AB22" s="268" t="s">
        <v>8</v>
      </c>
      <c r="AC22" s="268" t="s">
        <v>8</v>
      </c>
    </row>
    <row r="23" spans="2:29" x14ac:dyDescent="0.2">
      <c r="B23" s="129" t="s">
        <v>1</v>
      </c>
      <c r="C23" s="250">
        <f>+G23+K23+O23+S23</f>
        <v>39411</v>
      </c>
      <c r="D23" s="250">
        <f>+H23+L23+P23+T23</f>
        <v>23732</v>
      </c>
      <c r="E23" s="250">
        <f>+C23-D23</f>
        <v>15679</v>
      </c>
      <c r="F23" s="250"/>
      <c r="G23" s="250">
        <v>2444</v>
      </c>
      <c r="H23" s="250">
        <v>1653</v>
      </c>
      <c r="I23" s="250">
        <v>791</v>
      </c>
      <c r="J23" s="250"/>
      <c r="K23" s="250">
        <v>35269</v>
      </c>
      <c r="L23" s="250">
        <v>21103</v>
      </c>
      <c r="M23" s="250">
        <v>14166</v>
      </c>
      <c r="N23" s="250"/>
      <c r="O23" s="250">
        <v>1046</v>
      </c>
      <c r="P23" s="250">
        <v>626</v>
      </c>
      <c r="Q23" s="250">
        <v>420</v>
      </c>
      <c r="R23" s="250"/>
      <c r="S23" s="250">
        <v>652</v>
      </c>
      <c r="T23" s="250">
        <v>350</v>
      </c>
      <c r="U23" s="250">
        <v>302</v>
      </c>
      <c r="V23" s="250"/>
      <c r="W23" s="250" t="s">
        <v>8</v>
      </c>
      <c r="X23" s="250" t="s">
        <v>8</v>
      </c>
      <c r="Y23" s="250" t="s">
        <v>8</v>
      </c>
      <c r="Z23" s="250"/>
      <c r="AA23" s="250" t="s">
        <v>8</v>
      </c>
      <c r="AB23" s="250" t="s">
        <v>8</v>
      </c>
      <c r="AC23" s="250" t="s">
        <v>8</v>
      </c>
    </row>
    <row r="24" spans="2:29" x14ac:dyDescent="0.2">
      <c r="B24" s="129" t="s">
        <v>2</v>
      </c>
      <c r="C24" s="250">
        <f>+G24+K24+O24+S24</f>
        <v>274</v>
      </c>
      <c r="D24" s="250">
        <f>+H24+L24+P24+T24</f>
        <v>155</v>
      </c>
      <c r="E24" s="250">
        <f t="shared" ref="E24" si="13">+C24-D24</f>
        <v>119</v>
      </c>
      <c r="F24" s="250"/>
      <c r="G24" s="250">
        <v>31</v>
      </c>
      <c r="H24" s="250">
        <v>21</v>
      </c>
      <c r="I24" s="250">
        <v>10</v>
      </c>
      <c r="J24" s="250"/>
      <c r="K24" s="250">
        <v>159</v>
      </c>
      <c r="L24" s="250">
        <v>86</v>
      </c>
      <c r="M24" s="250">
        <v>73</v>
      </c>
      <c r="N24" s="250"/>
      <c r="O24" s="250">
        <v>60</v>
      </c>
      <c r="P24" s="250">
        <v>34</v>
      </c>
      <c r="Q24" s="250">
        <v>26</v>
      </c>
      <c r="R24" s="250"/>
      <c r="S24" s="250">
        <v>24</v>
      </c>
      <c r="T24" s="250">
        <v>14</v>
      </c>
      <c r="U24" s="250">
        <v>10</v>
      </c>
      <c r="V24" s="250"/>
      <c r="W24" s="250" t="s">
        <v>8</v>
      </c>
      <c r="X24" s="250" t="s">
        <v>8</v>
      </c>
      <c r="Y24" s="250" t="s">
        <v>8</v>
      </c>
      <c r="Z24" s="250"/>
      <c r="AA24" s="250" t="s">
        <v>8</v>
      </c>
      <c r="AB24" s="250" t="s">
        <v>8</v>
      </c>
      <c r="AC24" s="250" t="s">
        <v>8</v>
      </c>
    </row>
    <row r="25" spans="2:29" x14ac:dyDescent="0.2">
      <c r="B25" s="129" t="s">
        <v>203</v>
      </c>
      <c r="C25" s="250" t="s">
        <v>8</v>
      </c>
      <c r="D25" s="250" t="s">
        <v>8</v>
      </c>
      <c r="E25" s="250" t="s">
        <v>8</v>
      </c>
      <c r="F25" s="250"/>
      <c r="G25" s="250" t="s">
        <v>8</v>
      </c>
      <c r="H25" s="250" t="s">
        <v>8</v>
      </c>
      <c r="I25" s="250" t="s">
        <v>8</v>
      </c>
      <c r="J25" s="250"/>
      <c r="K25" s="250" t="s">
        <v>8</v>
      </c>
      <c r="L25" s="250" t="s">
        <v>8</v>
      </c>
      <c r="M25" s="250" t="s">
        <v>8</v>
      </c>
      <c r="N25" s="250"/>
      <c r="O25" s="250" t="s">
        <v>8</v>
      </c>
      <c r="P25" s="250" t="s">
        <v>8</v>
      </c>
      <c r="Q25" s="250" t="s">
        <v>8</v>
      </c>
      <c r="R25" s="250"/>
      <c r="S25" s="250" t="s">
        <v>8</v>
      </c>
      <c r="T25" s="250" t="s">
        <v>8</v>
      </c>
      <c r="U25" s="250" t="s">
        <v>8</v>
      </c>
      <c r="V25" s="250"/>
      <c r="W25" s="250" t="s">
        <v>8</v>
      </c>
      <c r="X25" s="250" t="s">
        <v>8</v>
      </c>
      <c r="Y25" s="250" t="s">
        <v>8</v>
      </c>
      <c r="Z25" s="250"/>
      <c r="AA25" s="250" t="s">
        <v>8</v>
      </c>
      <c r="AB25" s="250" t="s">
        <v>8</v>
      </c>
      <c r="AC25" s="250" t="s">
        <v>8</v>
      </c>
    </row>
    <row r="26" spans="2:29" s="119" customFormat="1" x14ac:dyDescent="0.2">
      <c r="B26" s="118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</row>
    <row r="27" spans="2:29" s="119" customFormat="1" x14ac:dyDescent="0.2">
      <c r="B27" s="118"/>
      <c r="C27" s="630" t="s">
        <v>308</v>
      </c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</row>
    <row r="28" spans="2:29" s="269" customFormat="1" x14ac:dyDescent="0.2">
      <c r="B28" s="122" t="s">
        <v>0</v>
      </c>
      <c r="C28" s="317">
        <f>+C12/'88'!C9*100</f>
        <v>71.704778356041118</v>
      </c>
      <c r="D28" s="317">
        <f>+D12/'88'!D9*100</f>
        <v>72.438039924752985</v>
      </c>
      <c r="E28" s="317">
        <f>+E12/'88'!E9*100</f>
        <v>70.566385482384632</v>
      </c>
      <c r="F28" s="317"/>
      <c r="G28" s="317">
        <f>+G12/'88'!G9*100</f>
        <v>57.245586193215637</v>
      </c>
      <c r="H28" s="317">
        <f>+H12/'88'!H9*100</f>
        <v>58.20288982540638</v>
      </c>
      <c r="I28" s="317">
        <f>+I12/'88'!I9*100</f>
        <v>55.395578824898195</v>
      </c>
      <c r="J28" s="317"/>
      <c r="K28" s="317">
        <f>+K12/'88'!K9*100</f>
        <v>78.29883178984322</v>
      </c>
      <c r="L28" s="317">
        <f>+L12/'88'!L9*100</f>
        <v>79.027351833844463</v>
      </c>
      <c r="M28" s="317">
        <f>+M12/'88'!M9*100</f>
        <v>77.174038572583441</v>
      </c>
      <c r="N28" s="317"/>
      <c r="O28" s="317">
        <f>+O12/'88'!O9*100</f>
        <v>48.723714598273979</v>
      </c>
      <c r="P28" s="317">
        <f>+P12/'88'!P9*100</f>
        <v>49.17680744452398</v>
      </c>
      <c r="Q28" s="317">
        <f>+Q12/'88'!Q9*100</f>
        <v>48.059925093632963</v>
      </c>
      <c r="R28" s="317"/>
      <c r="S28" s="317">
        <f>+S12/'88'!S9*100</f>
        <v>50.153286070128381</v>
      </c>
      <c r="T28" s="317">
        <f>+T12/'88'!T9*100</f>
        <v>50.993949870354363</v>
      </c>
      <c r="U28" s="317">
        <f>+U12/'88'!U9*100</f>
        <v>49.108102299591664</v>
      </c>
      <c r="V28" s="317"/>
      <c r="W28" s="317">
        <f>+W12/'88'!W9*100</f>
        <v>100</v>
      </c>
      <c r="X28" s="317">
        <f>+X12/'88'!X9*100</f>
        <v>100</v>
      </c>
      <c r="Y28" s="317">
        <f>+Y12/'88'!Y9*100</f>
        <v>100</v>
      </c>
      <c r="Z28" s="317"/>
      <c r="AA28" s="317">
        <f>+AA12/'88'!AA9*100</f>
        <v>100</v>
      </c>
      <c r="AB28" s="317">
        <f>+AB12/'88'!AB9*100</f>
        <v>100</v>
      </c>
      <c r="AC28" s="317">
        <f>+AC12/'88'!AC9*100</f>
        <v>100</v>
      </c>
    </row>
    <row r="29" spans="2:29" x14ac:dyDescent="0.2">
      <c r="B29" s="129" t="s">
        <v>1</v>
      </c>
      <c r="C29" s="318">
        <f>+C13/'88'!C10*100</f>
        <v>72.684953687168132</v>
      </c>
      <c r="D29" s="318">
        <f>+D13/'88'!D10*100</f>
        <v>73.353111659421145</v>
      </c>
      <c r="E29" s="318">
        <f>+E13/'88'!E10*100</f>
        <v>71.648748785228378</v>
      </c>
      <c r="F29" s="318"/>
      <c r="G29" s="318">
        <f>+G13/'88'!G10*100</f>
        <v>57.692517600829561</v>
      </c>
      <c r="H29" s="318">
        <f>+H13/'88'!H10*100</f>
        <v>58.541632180102631</v>
      </c>
      <c r="I29" s="318">
        <f>+I13/'88'!I10*100</f>
        <v>56.048710142605351</v>
      </c>
      <c r="J29" s="318"/>
      <c r="K29" s="318">
        <f>+K13/'88'!K10*100</f>
        <v>79.322988125088713</v>
      </c>
      <c r="L29" s="318">
        <f>+L13/'88'!L10*100</f>
        <v>80.031469031612062</v>
      </c>
      <c r="M29" s="318">
        <f>+M13/'88'!M10*100</f>
        <v>78.231605937381062</v>
      </c>
      <c r="N29" s="318"/>
      <c r="O29" s="318">
        <f>+O13/'88'!O10*100</f>
        <v>46.260572785279713</v>
      </c>
      <c r="P29" s="318">
        <f>+P13/'88'!P10*100</f>
        <v>46.165357276468391</v>
      </c>
      <c r="Q29" s="318">
        <f>+Q13/'88'!Q10*100</f>
        <v>46.400439640959881</v>
      </c>
      <c r="R29" s="318"/>
      <c r="S29" s="318">
        <f>+S13/'88'!S10*100</f>
        <v>45.390734674777725</v>
      </c>
      <c r="T29" s="318">
        <f>+T13/'88'!T10*100</f>
        <v>45.991471215351815</v>
      </c>
      <c r="U29" s="318">
        <f>+U13/'88'!U10*100</f>
        <v>44.660445826853291</v>
      </c>
      <c r="V29" s="318"/>
      <c r="W29" s="318">
        <f>+W13/'88'!W10*100</f>
        <v>100</v>
      </c>
      <c r="X29" s="318">
        <f>+X13/'88'!X10*100</f>
        <v>100</v>
      </c>
      <c r="Y29" s="318">
        <f>+Y13/'88'!Y10*100</f>
        <v>100</v>
      </c>
      <c r="Z29" s="318"/>
      <c r="AA29" s="318">
        <f>+AA13/'88'!AA10*100</f>
        <v>100</v>
      </c>
      <c r="AB29" s="318">
        <f>+AB13/'88'!AB10*100</f>
        <v>100</v>
      </c>
      <c r="AC29" s="318">
        <f>+AC13/'88'!AC10*100</f>
        <v>100</v>
      </c>
    </row>
    <row r="30" spans="2:29" x14ac:dyDescent="0.2">
      <c r="B30" s="129" t="s">
        <v>2</v>
      </c>
      <c r="C30" s="318">
        <f>+C14/'88'!C11*100</f>
        <v>58.080614203454893</v>
      </c>
      <c r="D30" s="318">
        <f>+D14/'88'!D11*100</f>
        <v>59.654043945769054</v>
      </c>
      <c r="E30" s="318">
        <f>+E14/'88'!E11*100</f>
        <v>55.558331251561334</v>
      </c>
      <c r="F30" s="318"/>
      <c r="G30" s="318">
        <f>+G14/'88'!G11*100</f>
        <v>52.502910360884748</v>
      </c>
      <c r="H30" s="318">
        <f>+H14/'88'!H11*100</f>
        <v>54.764024933214607</v>
      </c>
      <c r="I30" s="318">
        <f>+I14/'88'!I11*100</f>
        <v>48.235294117647058</v>
      </c>
      <c r="J30" s="318"/>
      <c r="K30" s="318">
        <f>+K14/'88'!K11*100</f>
        <v>52.310265523729882</v>
      </c>
      <c r="L30" s="318">
        <f>+L14/'88'!L11*100</f>
        <v>53.944276602886873</v>
      </c>
      <c r="M30" s="318">
        <f>+M14/'88'!M11*100</f>
        <v>49.611973392461195</v>
      </c>
      <c r="N30" s="318"/>
      <c r="O30" s="318">
        <f>+O14/'88'!O11*100</f>
        <v>62.233375156838143</v>
      </c>
      <c r="P30" s="318">
        <f>+P14/'88'!P11*100</f>
        <v>65.444287729196049</v>
      </c>
      <c r="Q30" s="318">
        <f>+Q14/'88'!Q11*100</f>
        <v>57.553956834532372</v>
      </c>
      <c r="R30" s="318"/>
      <c r="S30" s="318">
        <f>+S14/'88'!S11*100</f>
        <v>75.916230366492144</v>
      </c>
      <c r="T30" s="318">
        <f>+T14/'88'!T11*100</f>
        <v>75.585284280936463</v>
      </c>
      <c r="U30" s="318">
        <f>+U14/'88'!U11*100</f>
        <v>76.386687797147388</v>
      </c>
      <c r="V30" s="318"/>
      <c r="W30" s="318" t="s">
        <v>8</v>
      </c>
      <c r="X30" s="318" t="s">
        <v>8</v>
      </c>
      <c r="Y30" s="318" t="s">
        <v>8</v>
      </c>
      <c r="Z30" s="318"/>
      <c r="AA30" s="318" t="s">
        <v>8</v>
      </c>
      <c r="AB30" s="318" t="s">
        <v>8</v>
      </c>
      <c r="AC30" s="318" t="s">
        <v>8</v>
      </c>
    </row>
    <row r="31" spans="2:29" x14ac:dyDescent="0.2">
      <c r="B31" s="129" t="s">
        <v>203</v>
      </c>
      <c r="C31" s="318">
        <f>+C15/'88'!C12*100</f>
        <v>57.807715860379673</v>
      </c>
      <c r="D31" s="318">
        <f>+D15/'88'!D12*100</f>
        <v>60.501567398119128</v>
      </c>
      <c r="E31" s="318">
        <f>+E15/'88'!E12*100</f>
        <v>53.994082840236693</v>
      </c>
      <c r="F31" s="318"/>
      <c r="G31" s="318">
        <f>+G15/'88'!G12*100</f>
        <v>56.910569105691053</v>
      </c>
      <c r="H31" s="318">
        <f>+H15/'88'!H12*100</f>
        <v>55.421686746987952</v>
      </c>
      <c r="I31" s="318">
        <f>+I15/'88'!I12*100</f>
        <v>60</v>
      </c>
      <c r="J31" s="318"/>
      <c r="K31" s="318">
        <f>+K15/'88'!K12*100</f>
        <v>68.383658969804614</v>
      </c>
      <c r="L31" s="318">
        <f>+L15/'88'!L12*100</f>
        <v>71.556886227544908</v>
      </c>
      <c r="M31" s="318">
        <f>+M15/'88'!M12*100</f>
        <v>63.755458515283848</v>
      </c>
      <c r="N31" s="318"/>
      <c r="O31" s="318">
        <f>+O15/'88'!O12*100</f>
        <v>50.256410256410255</v>
      </c>
      <c r="P31" s="318">
        <f>+P15/'88'!P12*100</f>
        <v>52.33918128654971</v>
      </c>
      <c r="Q31" s="318">
        <f>+Q15/'88'!Q12*100</f>
        <v>47.325102880658434</v>
      </c>
      <c r="R31" s="318"/>
      <c r="S31" s="318">
        <f>+S15/'88'!S12*100</f>
        <v>53.867403314917127</v>
      </c>
      <c r="T31" s="318">
        <f>+T15/'88'!T12*100</f>
        <v>58.080808080808076</v>
      </c>
      <c r="U31" s="318">
        <f>+U15/'88'!U12*100</f>
        <v>48.780487804878049</v>
      </c>
      <c r="V31" s="318"/>
      <c r="W31" s="318" t="s">
        <v>8</v>
      </c>
      <c r="X31" s="318" t="s">
        <v>8</v>
      </c>
      <c r="Y31" s="318" t="s">
        <v>8</v>
      </c>
      <c r="Z31" s="318"/>
      <c r="AA31" s="318" t="s">
        <v>8</v>
      </c>
      <c r="AB31" s="318" t="s">
        <v>8</v>
      </c>
      <c r="AC31" s="318" t="s">
        <v>8</v>
      </c>
    </row>
    <row r="32" spans="2:29" x14ac:dyDescent="0.2"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2:29" s="269" customFormat="1" x14ac:dyDescent="0.2">
      <c r="B33" s="122" t="s">
        <v>206</v>
      </c>
      <c r="C33" s="317">
        <f>+C17/'88'!C14*100</f>
        <v>69.798285741050108</v>
      </c>
      <c r="D33" s="317">
        <f>+D17/'88'!D14*100</f>
        <v>70.791725194738859</v>
      </c>
      <c r="E33" s="317">
        <f>+E17/'88'!E14*100</f>
        <v>68.235861182519272</v>
      </c>
      <c r="F33" s="317"/>
      <c r="G33" s="317">
        <f>+G17/'88'!G14*100</f>
        <v>57.809511666454164</v>
      </c>
      <c r="H33" s="317">
        <f>+H17/'88'!H14*100</f>
        <v>58.766485647788983</v>
      </c>
      <c r="I33" s="317">
        <f>+I17/'88'!I14*100</f>
        <v>55.973204317082249</v>
      </c>
      <c r="J33" s="317"/>
      <c r="K33" s="317">
        <f>+K17/'88'!K14*100</f>
        <v>75.750459124046969</v>
      </c>
      <c r="L33" s="317">
        <f>+L17/'88'!L14*100</f>
        <v>76.811910742237259</v>
      </c>
      <c r="M33" s="317">
        <f>+M17/'88'!M14*100</f>
        <v>74.079592012147955</v>
      </c>
      <c r="N33" s="317"/>
      <c r="O33" s="317">
        <f>+O17/'88'!O14*100</f>
        <v>51.756159664494874</v>
      </c>
      <c r="P33" s="317">
        <f>+P17/'88'!P14*100</f>
        <v>52.195244684866019</v>
      </c>
      <c r="Q33" s="317">
        <f>+Q17/'88'!Q14*100</f>
        <v>51.110288675055514</v>
      </c>
      <c r="R33" s="317"/>
      <c r="S33" s="317">
        <f>+S17/'88'!S14*100</f>
        <v>54.338769194143552</v>
      </c>
      <c r="T33" s="317">
        <f>+T17/'88'!T14*100</f>
        <v>55.496035997428748</v>
      </c>
      <c r="U33" s="317">
        <f>+U17/'88'!U14*100</f>
        <v>52.892340653454738</v>
      </c>
      <c r="V33" s="317"/>
      <c r="W33" s="317">
        <f>+W17/'88'!W14*100</f>
        <v>100</v>
      </c>
      <c r="X33" s="317">
        <f>+X17/'88'!X14*100</f>
        <v>100</v>
      </c>
      <c r="Y33" s="317">
        <f>+Y17/'88'!Y14*100</f>
        <v>100</v>
      </c>
      <c r="Z33" s="317"/>
      <c r="AA33" s="317">
        <f>+AA17/'88'!AA14*100</f>
        <v>100</v>
      </c>
      <c r="AB33" s="317">
        <f>+AB17/'88'!AB14*100</f>
        <v>100</v>
      </c>
      <c r="AC33" s="317">
        <f>+AC17/'88'!AC14*100</f>
        <v>100</v>
      </c>
    </row>
    <row r="34" spans="2:29" x14ac:dyDescent="0.2">
      <c r="B34" s="129" t="s">
        <v>1</v>
      </c>
      <c r="C34" s="318">
        <f>+C18/'88'!C15*100</f>
        <v>70.989148724288313</v>
      </c>
      <c r="D34" s="318">
        <f>+D18/'88'!D15*100</f>
        <v>71.901163117379326</v>
      </c>
      <c r="E34" s="318">
        <f>+E18/'88'!E15*100</f>
        <v>69.555810667608625</v>
      </c>
      <c r="F34" s="318"/>
      <c r="G34" s="318">
        <f>+G18/'88'!G15*100</f>
        <v>58.387815216610385</v>
      </c>
      <c r="H34" s="318">
        <f>+H18/'88'!H15*100</f>
        <v>59.215557740631489</v>
      </c>
      <c r="I34" s="318">
        <f>+I18/'88'!I15*100</f>
        <v>56.798153587914392</v>
      </c>
      <c r="J34" s="318"/>
      <c r="K34" s="318">
        <f>+K18/'88'!K15*100</f>
        <v>77.070995446287426</v>
      </c>
      <c r="L34" s="318">
        <f>+L18/'88'!L15*100</f>
        <v>78.105023271982859</v>
      </c>
      <c r="M34" s="318">
        <f>+M18/'88'!M15*100</f>
        <v>75.44790371964713</v>
      </c>
      <c r="N34" s="318"/>
      <c r="O34" s="318">
        <f>+O18/'88'!O15*100</f>
        <v>49.669761654063365</v>
      </c>
      <c r="P34" s="318">
        <f>+P18/'88'!P15*100</f>
        <v>49.373996789727123</v>
      </c>
      <c r="Q34" s="318">
        <f>+Q18/'88'!Q15*100</f>
        <v>50.106710931942146</v>
      </c>
      <c r="R34" s="318"/>
      <c r="S34" s="318">
        <f>+S18/'88'!S15*100</f>
        <v>49.395562356541703</v>
      </c>
      <c r="T34" s="318">
        <f>+T18/'88'!T15*100</f>
        <v>50.390407138873393</v>
      </c>
      <c r="U34" s="318">
        <f>+U18/'88'!U15*100</f>
        <v>48.185825703628346</v>
      </c>
      <c r="V34" s="318"/>
      <c r="W34" s="318">
        <f>+W18/'88'!W15*100</f>
        <v>100</v>
      </c>
      <c r="X34" s="318">
        <f>+X18/'88'!X15*100</f>
        <v>100</v>
      </c>
      <c r="Y34" s="318">
        <f>+Y18/'88'!Y15*100</f>
        <v>100</v>
      </c>
      <c r="Z34" s="318"/>
      <c r="AA34" s="318">
        <f>+AA18/'88'!AA15*100</f>
        <v>100</v>
      </c>
      <c r="AB34" s="318">
        <f>+AB18/'88'!AB15*100</f>
        <v>100</v>
      </c>
      <c r="AC34" s="318">
        <f>+AC18/'88'!AC15*100</f>
        <v>100</v>
      </c>
    </row>
    <row r="35" spans="2:29" x14ac:dyDescent="0.2">
      <c r="B35" s="129" t="s">
        <v>2</v>
      </c>
      <c r="C35" s="318">
        <f>+C19/'88'!C16*100</f>
        <v>57.866800200300453</v>
      </c>
      <c r="D35" s="318">
        <f>+D19/'88'!D16*100</f>
        <v>59.578264395782639</v>
      </c>
      <c r="E35" s="318">
        <f>+E19/'88'!E16*100</f>
        <v>55.104712041884817</v>
      </c>
      <c r="F35" s="318"/>
      <c r="G35" s="318">
        <f>+G19/'88'!G16*100</f>
        <v>52.980535279805352</v>
      </c>
      <c r="H35" s="318">
        <f>+H19/'88'!H16*100</f>
        <v>55.204460966542747</v>
      </c>
      <c r="I35" s="318">
        <f>+I19/'88'!I16*100</f>
        <v>48.767605633802816</v>
      </c>
      <c r="J35" s="318"/>
      <c r="K35" s="318">
        <f>+K19/'88'!K16*100</f>
        <v>51.882196634189548</v>
      </c>
      <c r="L35" s="318">
        <f>+L19/'88'!L16*100</f>
        <v>53.764581124072109</v>
      </c>
      <c r="M35" s="318">
        <f>+M19/'88'!M16*100</f>
        <v>48.725548310610549</v>
      </c>
      <c r="N35" s="318"/>
      <c r="O35" s="318">
        <f>+O19/'88'!O16*100</f>
        <v>61.525204653166746</v>
      </c>
      <c r="P35" s="318">
        <f>+P19/'88'!P16*100</f>
        <v>64.923747276688445</v>
      </c>
      <c r="Q35" s="318">
        <f>+Q19/'88'!Q16*100</f>
        <v>56.567796610169495</v>
      </c>
      <c r="R35" s="318"/>
      <c r="S35" s="318">
        <f>+S19/'88'!S16*100</f>
        <v>75.531914893617028</v>
      </c>
      <c r="T35" s="318">
        <f>+T19/'88'!T16*100</f>
        <v>75.198187995469993</v>
      </c>
      <c r="U35" s="318">
        <f>+U19/'88'!U16*100</f>
        <v>76.006441223832539</v>
      </c>
      <c r="V35" s="318"/>
      <c r="W35" s="318" t="s">
        <v>8</v>
      </c>
      <c r="X35" s="318" t="s">
        <v>8</v>
      </c>
      <c r="Y35" s="318" t="s">
        <v>8</v>
      </c>
      <c r="Z35" s="318"/>
      <c r="AA35" s="318" t="s">
        <v>8</v>
      </c>
      <c r="AB35" s="318" t="s">
        <v>8</v>
      </c>
      <c r="AC35" s="318" t="s">
        <v>8</v>
      </c>
    </row>
    <row r="36" spans="2:29" x14ac:dyDescent="0.2">
      <c r="B36" s="129" t="s">
        <v>203</v>
      </c>
      <c r="C36" s="318">
        <f>+C20/'88'!C17*100</f>
        <v>57.807715860379673</v>
      </c>
      <c r="D36" s="318">
        <f>+D20/'88'!D17*100</f>
        <v>60.501567398119128</v>
      </c>
      <c r="E36" s="318">
        <f>+E20/'88'!E17*100</f>
        <v>53.994082840236693</v>
      </c>
      <c r="F36" s="318"/>
      <c r="G36" s="318">
        <f>+G20/'88'!G17*100</f>
        <v>56.910569105691053</v>
      </c>
      <c r="H36" s="318">
        <f>+H20/'88'!H17*100</f>
        <v>55.421686746987952</v>
      </c>
      <c r="I36" s="318">
        <f>+I20/'88'!I17*100</f>
        <v>60</v>
      </c>
      <c r="J36" s="318"/>
      <c r="K36" s="318">
        <f>+K20/'88'!K17*100</f>
        <v>68.383658969804614</v>
      </c>
      <c r="L36" s="318">
        <f>+L20/'88'!L17*100</f>
        <v>71.556886227544908</v>
      </c>
      <c r="M36" s="318">
        <f>+M20/'88'!M17*100</f>
        <v>63.755458515283848</v>
      </c>
      <c r="N36" s="318"/>
      <c r="O36" s="318">
        <f>+O20/'88'!O17*100</f>
        <v>50.256410256410255</v>
      </c>
      <c r="P36" s="318">
        <f>+P20/'88'!P17*100</f>
        <v>52.33918128654971</v>
      </c>
      <c r="Q36" s="318">
        <f>+Q20/'88'!Q17*100</f>
        <v>47.325102880658434</v>
      </c>
      <c r="R36" s="318"/>
      <c r="S36" s="318">
        <f>+S20/'88'!S17*100</f>
        <v>53.867403314917127</v>
      </c>
      <c r="T36" s="318">
        <f>+T20/'88'!T17*100</f>
        <v>58.080808080808076</v>
      </c>
      <c r="U36" s="318">
        <f>+U20/'88'!U17*100</f>
        <v>48.780487804878049</v>
      </c>
      <c r="V36" s="318"/>
      <c r="W36" s="318" t="s">
        <v>8</v>
      </c>
      <c r="X36" s="318" t="s">
        <v>8</v>
      </c>
      <c r="Y36" s="318" t="s">
        <v>8</v>
      </c>
      <c r="Z36" s="318"/>
      <c r="AA36" s="318" t="s">
        <v>8</v>
      </c>
      <c r="AB36" s="318" t="s">
        <v>8</v>
      </c>
      <c r="AC36" s="318" t="s">
        <v>8</v>
      </c>
    </row>
    <row r="37" spans="2:29" x14ac:dyDescent="0.2">
      <c r="C37" s="320"/>
      <c r="D37" s="320"/>
      <c r="E37" s="320"/>
      <c r="F37" s="320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</row>
    <row r="38" spans="2:29" s="269" customFormat="1" x14ac:dyDescent="0.2">
      <c r="B38" s="124" t="s">
        <v>205</v>
      </c>
      <c r="C38" s="317">
        <f>+C22/'88'!C19*100</f>
        <v>76.406938909104909</v>
      </c>
      <c r="D38" s="317">
        <f>+D22/'88'!D19*100</f>
        <v>76.570714194127447</v>
      </c>
      <c r="E38" s="317">
        <f>+E22/'88'!E19*100</f>
        <v>76.160632502530973</v>
      </c>
      <c r="F38" s="317"/>
      <c r="G38" s="317">
        <f>+G22/'88'!G19*100</f>
        <v>55.27020991514069</v>
      </c>
      <c r="H38" s="317">
        <f>+H22/'88'!H19*100</f>
        <v>56.25</v>
      </c>
      <c r="I38" s="317">
        <f>+I22/'88'!I19*100</f>
        <v>53.328894806924097</v>
      </c>
      <c r="J38" s="317"/>
      <c r="K38" s="317">
        <f>+K22/'88'!K19*100</f>
        <v>83.708621789570685</v>
      </c>
      <c r="L38" s="317">
        <f>+L22/'88'!L19*100</f>
        <v>83.843779677113005</v>
      </c>
      <c r="M38" s="317">
        <f>+M22/'88'!M19*100</f>
        <v>83.508298633511231</v>
      </c>
      <c r="N38" s="317"/>
      <c r="O38" s="317">
        <f>+O22/'88'!O19*100</f>
        <v>35.665914221218962</v>
      </c>
      <c r="P38" s="317">
        <f>+P22/'88'!P19*100</f>
        <v>36.065573770491802</v>
      </c>
      <c r="Q38" s="317">
        <f>+Q22/'88'!Q19*100</f>
        <v>35.090479937057431</v>
      </c>
      <c r="R38" s="317"/>
      <c r="S38" s="317">
        <f>+S22/'88'!S19*100</f>
        <v>33.186057928325965</v>
      </c>
      <c r="T38" s="317">
        <f>+T22/'88'!T19*100</f>
        <v>32.558139534883722</v>
      </c>
      <c r="U38" s="317">
        <f>+U22/'88'!U19*100</f>
        <v>33.949945593035906</v>
      </c>
      <c r="V38" s="317"/>
      <c r="W38" s="317" t="s">
        <v>8</v>
      </c>
      <c r="X38" s="317" t="s">
        <v>8</v>
      </c>
      <c r="Y38" s="317" t="s">
        <v>8</v>
      </c>
      <c r="Z38" s="317"/>
      <c r="AA38" s="317" t="s">
        <v>8</v>
      </c>
      <c r="AB38" s="317" t="s">
        <v>8</v>
      </c>
      <c r="AC38" s="317" t="s">
        <v>8</v>
      </c>
    </row>
    <row r="39" spans="2:29" x14ac:dyDescent="0.2">
      <c r="B39" s="129" t="s">
        <v>1</v>
      </c>
      <c r="C39" s="318">
        <f>+C23/'88'!C20*100</f>
        <v>76.520270270270274</v>
      </c>
      <c r="D39" s="318">
        <f>+D23/'88'!D20*100</f>
        <v>76.693381592554289</v>
      </c>
      <c r="E39" s="318">
        <f>+E23/'88'!E20*100</f>
        <v>76.259727626459139</v>
      </c>
      <c r="F39" s="318"/>
      <c r="G39" s="318">
        <f>+G23/'88'!G20*100</f>
        <v>55.495004541326068</v>
      </c>
      <c r="H39" s="318">
        <f>+H23/'88'!H20*100</f>
        <v>56.435643564356432</v>
      </c>
      <c r="I39" s="318">
        <f>+I23/'88'!I20*100</f>
        <v>53.627118644067792</v>
      </c>
      <c r="J39" s="318"/>
      <c r="K39" s="318">
        <f>+K23/'88'!K20*100</f>
        <v>83.861993532432948</v>
      </c>
      <c r="L39" s="318">
        <f>+L23/'88'!L20*100</f>
        <v>84.00206989889341</v>
      </c>
      <c r="M39" s="318">
        <f>+M23/'88'!M20*100</f>
        <v>83.654186843037678</v>
      </c>
      <c r="N39" s="318"/>
      <c r="O39" s="318">
        <f>+O23/'88'!O20*100</f>
        <v>34.510062685582312</v>
      </c>
      <c r="P39" s="318">
        <f>+P23/'88'!P20*100</f>
        <v>34.991615427613191</v>
      </c>
      <c r="Q39" s="318">
        <f>+Q23/'88'!Q20*100</f>
        <v>33.816425120772948</v>
      </c>
      <c r="R39" s="318"/>
      <c r="S39" s="318">
        <f>+S23/'88'!S20*100</f>
        <v>32.389468455042227</v>
      </c>
      <c r="T39" s="318">
        <f>+T23/'88'!T20*100</f>
        <v>31.70289855072464</v>
      </c>
      <c r="U39" s="318">
        <f>+U23/'88'!U20*100</f>
        <v>33.223322332233224</v>
      </c>
      <c r="V39" s="318"/>
      <c r="W39" s="318" t="s">
        <v>8</v>
      </c>
      <c r="X39" s="318" t="s">
        <v>8</v>
      </c>
      <c r="Y39" s="318" t="s">
        <v>8</v>
      </c>
      <c r="Z39" s="318"/>
      <c r="AA39" s="318" t="s">
        <v>8</v>
      </c>
      <c r="AB39" s="318" t="s">
        <v>8</v>
      </c>
      <c r="AC39" s="318" t="s">
        <v>8</v>
      </c>
    </row>
    <row r="40" spans="2:29" x14ac:dyDescent="0.2">
      <c r="B40" s="129" t="s">
        <v>2</v>
      </c>
      <c r="C40" s="318">
        <f>+C24/'88'!C21*100</f>
        <v>62.988505747126432</v>
      </c>
      <c r="D40" s="318">
        <f>+D24/'88'!D21*100</f>
        <v>61.507936507936513</v>
      </c>
      <c r="E40" s="318">
        <f>+E24/'88'!E21*100</f>
        <v>65.027322404371574</v>
      </c>
      <c r="F40" s="318"/>
      <c r="G40" s="318">
        <f>+G24/'88'!G21*100</f>
        <v>41.891891891891895</v>
      </c>
      <c r="H40" s="318">
        <f>+H24/'88'!H21*100</f>
        <v>44.680851063829785</v>
      </c>
      <c r="I40" s="318">
        <f>+I24/'88'!I21*100</f>
        <v>37.037037037037038</v>
      </c>
      <c r="J40" s="318"/>
      <c r="K40" s="318">
        <f>+K24/'88'!K21*100</f>
        <v>59.550561797752813</v>
      </c>
      <c r="L40" s="318">
        <f>+L24/'88'!L21*100</f>
        <v>57.333333333333336</v>
      </c>
      <c r="M40" s="318">
        <f>+M24/'88'!M21*100</f>
        <v>62.393162393162392</v>
      </c>
      <c r="N40" s="318"/>
      <c r="O40" s="318">
        <f>+O24/'88'!O21*100</f>
        <v>85.714285714285708</v>
      </c>
      <c r="P40" s="318">
        <f>+P24/'88'!P21*100</f>
        <v>82.926829268292678</v>
      </c>
      <c r="Q40" s="318">
        <f>+Q24/'88'!Q21*100</f>
        <v>89.65517241379311</v>
      </c>
      <c r="R40" s="318"/>
      <c r="S40" s="318">
        <f>+S24/'88'!S21*100</f>
        <v>100</v>
      </c>
      <c r="T40" s="318">
        <f>+T24/'88'!T21*100</f>
        <v>100</v>
      </c>
      <c r="U40" s="318">
        <f>+U24/'88'!U21*100</f>
        <v>100</v>
      </c>
      <c r="V40" s="318"/>
      <c r="W40" s="318" t="s">
        <v>8</v>
      </c>
      <c r="X40" s="318" t="s">
        <v>8</v>
      </c>
      <c r="Y40" s="318" t="s">
        <v>8</v>
      </c>
      <c r="Z40" s="318"/>
      <c r="AA40" s="318" t="s">
        <v>8</v>
      </c>
      <c r="AB40" s="318" t="s">
        <v>8</v>
      </c>
      <c r="AC40" s="318" t="s">
        <v>8</v>
      </c>
    </row>
    <row r="41" spans="2:29" ht="13.5" thickBot="1" x14ac:dyDescent="0.25">
      <c r="B41" s="130" t="s">
        <v>203</v>
      </c>
      <c r="C41" s="255" t="s">
        <v>8</v>
      </c>
      <c r="D41" s="255" t="s">
        <v>8</v>
      </c>
      <c r="E41" s="255" t="s">
        <v>8</v>
      </c>
      <c r="F41" s="255"/>
      <c r="G41" s="255" t="s">
        <v>8</v>
      </c>
      <c r="H41" s="255" t="s">
        <v>8</v>
      </c>
      <c r="I41" s="255" t="s">
        <v>8</v>
      </c>
      <c r="J41" s="255"/>
      <c r="K41" s="255" t="s">
        <v>8</v>
      </c>
      <c r="L41" s="255" t="s">
        <v>8</v>
      </c>
      <c r="M41" s="255" t="s">
        <v>8</v>
      </c>
      <c r="N41" s="255"/>
      <c r="O41" s="255" t="s">
        <v>8</v>
      </c>
      <c r="P41" s="255" t="s">
        <v>8</v>
      </c>
      <c r="Q41" s="255" t="s">
        <v>8</v>
      </c>
      <c r="R41" s="255"/>
      <c r="S41" s="255" t="s">
        <v>8</v>
      </c>
      <c r="T41" s="255" t="s">
        <v>8</v>
      </c>
      <c r="U41" s="255" t="s">
        <v>8</v>
      </c>
      <c r="V41" s="255"/>
      <c r="W41" s="255" t="s">
        <v>8</v>
      </c>
      <c r="X41" s="255" t="s">
        <v>8</v>
      </c>
      <c r="Y41" s="255" t="s">
        <v>8</v>
      </c>
      <c r="Z41" s="255"/>
      <c r="AA41" s="255" t="s">
        <v>8</v>
      </c>
      <c r="AB41" s="255" t="s">
        <v>8</v>
      </c>
      <c r="AC41" s="255" t="s">
        <v>8</v>
      </c>
    </row>
    <row r="42" spans="2:29" ht="15" customHeight="1" x14ac:dyDescent="0.2">
      <c r="B42" s="125" t="s">
        <v>453</v>
      </c>
    </row>
    <row r="43" spans="2:29" ht="15" customHeight="1" x14ac:dyDescent="0.2">
      <c r="B43" s="28" t="s">
        <v>929</v>
      </c>
    </row>
  </sheetData>
  <mergeCells count="17">
    <mergeCell ref="S8:U8"/>
    <mergeCell ref="W8:Y8"/>
    <mergeCell ref="AA8:AC8"/>
    <mergeCell ref="C11:AC11"/>
    <mergeCell ref="C27:AC27"/>
    <mergeCell ref="B1:AC1"/>
    <mergeCell ref="B2:AC2"/>
    <mergeCell ref="B3:AC3"/>
    <mergeCell ref="B5:AC5"/>
    <mergeCell ref="B7:AC7"/>
    <mergeCell ref="B4:AC4"/>
    <mergeCell ref="B6:AC6"/>
    <mergeCell ref="B8:B9"/>
    <mergeCell ref="C8:E8"/>
    <mergeCell ref="G8:I8"/>
    <mergeCell ref="K8:M8"/>
    <mergeCell ref="O8:Q8"/>
  </mergeCells>
  <conditionalFormatting sqref="C12:Q25">
    <cfRule type="cellIs" dxfId="91" priority="10" operator="equal">
      <formula>0</formula>
    </cfRule>
  </conditionalFormatting>
  <conditionalFormatting sqref="C28:AC31">
    <cfRule type="cellIs" dxfId="90" priority="7" operator="equal">
      <formula>0</formula>
    </cfRule>
  </conditionalFormatting>
  <conditionalFormatting sqref="C33:AC41">
    <cfRule type="cellIs" dxfId="89" priority="1" operator="equal">
      <formula>0</formula>
    </cfRule>
  </conditionalFormatting>
  <conditionalFormatting sqref="R12:R20">
    <cfRule type="cellIs" dxfId="88" priority="97" operator="equal">
      <formula>0</formula>
    </cfRule>
  </conditionalFormatting>
  <conditionalFormatting sqref="R20:U25">
    <cfRule type="cellIs" dxfId="87" priority="19" operator="equal">
      <formula>0</formula>
    </cfRule>
  </conditionalFormatting>
  <conditionalFormatting sqref="S12:U19">
    <cfRule type="cellIs" dxfId="86" priority="46" operator="equal">
      <formula>0</formula>
    </cfRule>
  </conditionalFormatting>
  <conditionalFormatting sqref="V12:AC25">
    <cfRule type="cellIs" dxfId="85" priority="11" operator="equal">
      <formula>0</formula>
    </cfRule>
  </conditionalFormatting>
  <hyperlinks>
    <hyperlink ref="AD2" location="Contenido!A1" display="Contenido" xr:uid="{00000000-0004-0000-6B00-000000000000}"/>
  </hyperlinks>
  <printOptions horizontalCentered="1"/>
  <pageMargins left="0.59055118110236227" right="0.39370078740157483" top="0.39370078740157483" bottom="0" header="0" footer="0"/>
  <pageSetup scale="91" orientation="landscape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Hoja109">
    <tabColor theme="5" tint="0.59999389629810485"/>
    <pageSetUpPr fitToPage="1"/>
  </sheetPr>
  <dimension ref="A1:AB42"/>
  <sheetViews>
    <sheetView showGridLines="0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15.625" style="118" customWidth="1"/>
    <col min="2" max="4" width="5.625" style="251" customWidth="1"/>
    <col min="5" max="5" width="1.25" style="251" customWidth="1"/>
    <col min="6" max="8" width="5.7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28" width="11" style="256"/>
    <col min="29" max="16384" width="11" style="102"/>
  </cols>
  <sheetData>
    <row r="1" spans="1:28" ht="15" customHeight="1" x14ac:dyDescent="0.25">
      <c r="A1" s="600" t="s">
        <v>812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8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40" t="s">
        <v>573</v>
      </c>
    </row>
    <row r="3" spans="1:28" ht="15" customHeight="1" x14ac:dyDescent="0.25">
      <c r="A3" s="601" t="s">
        <v>909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28" ht="15" customHeight="1" x14ac:dyDescent="0.25">
      <c r="A4" s="601" t="s">
        <v>542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28" ht="15" x14ac:dyDescent="0.25">
      <c r="A5" s="601" t="s">
        <v>380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</row>
    <row r="6" spans="1:28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</row>
    <row r="7" spans="1:28" ht="15" customHeight="1" x14ac:dyDescent="0.2">
      <c r="A7" s="629" t="s">
        <v>914</v>
      </c>
      <c r="B7" s="629"/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629"/>
      <c r="P7" s="629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</row>
    <row r="8" spans="1:28" s="247" customFormat="1" ht="27.75" customHeight="1" x14ac:dyDescent="0.15">
      <c r="A8" s="603" t="s">
        <v>241</v>
      </c>
      <c r="B8" s="599" t="s">
        <v>0</v>
      </c>
      <c r="C8" s="599"/>
      <c r="D8" s="599"/>
      <c r="E8" s="394"/>
      <c r="F8" s="622" t="s">
        <v>6</v>
      </c>
      <c r="G8" s="622"/>
      <c r="H8" s="622"/>
      <c r="I8" s="394"/>
      <c r="J8" s="599" t="s">
        <v>339</v>
      </c>
      <c r="K8" s="599"/>
      <c r="L8" s="599"/>
      <c r="M8" s="623"/>
      <c r="N8" s="622" t="s">
        <v>384</v>
      </c>
      <c r="O8" s="599"/>
      <c r="P8" s="599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</row>
    <row r="9" spans="1:28" s="247" customFormat="1" ht="27.75" customHeight="1" x14ac:dyDescent="0.15">
      <c r="A9" s="603"/>
      <c r="B9" s="395" t="s">
        <v>0</v>
      </c>
      <c r="C9" s="395" t="s">
        <v>15</v>
      </c>
      <c r="D9" s="395" t="s">
        <v>16</v>
      </c>
      <c r="E9" s="396"/>
      <c r="F9" s="395" t="s">
        <v>0</v>
      </c>
      <c r="G9" s="395" t="s">
        <v>15</v>
      </c>
      <c r="H9" s="395" t="s">
        <v>16</v>
      </c>
      <c r="I9" s="395"/>
      <c r="J9" s="395" t="s">
        <v>0</v>
      </c>
      <c r="K9" s="395" t="s">
        <v>15</v>
      </c>
      <c r="L9" s="395" t="s">
        <v>16</v>
      </c>
      <c r="M9" s="623"/>
      <c r="N9" s="395" t="s">
        <v>0</v>
      </c>
      <c r="O9" s="395" t="s">
        <v>15</v>
      </c>
      <c r="P9" s="395" t="s">
        <v>16</v>
      </c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</row>
    <row r="10" spans="1:28" s="119" customFormat="1" x14ac:dyDescent="0.2">
      <c r="A10" s="164"/>
      <c r="B10" s="306"/>
      <c r="C10" s="306"/>
      <c r="D10" s="306"/>
      <c r="E10" s="268"/>
      <c r="F10" s="306"/>
      <c r="G10" s="306"/>
      <c r="H10" s="306"/>
      <c r="I10" s="268"/>
      <c r="J10" s="306"/>
      <c r="K10" s="306"/>
      <c r="L10" s="306"/>
      <c r="M10" s="268"/>
      <c r="N10" s="306"/>
      <c r="O10" s="306"/>
      <c r="P10" s="306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</row>
    <row r="11" spans="1:28" s="119" customFormat="1" x14ac:dyDescent="0.2">
      <c r="A11" s="118"/>
      <c r="B11" s="630" t="s">
        <v>306</v>
      </c>
      <c r="C11" s="630"/>
      <c r="D11" s="630"/>
      <c r="E11" s="630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0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</row>
    <row r="12" spans="1:28" s="269" customFormat="1" x14ac:dyDescent="0.2">
      <c r="A12" s="122" t="s">
        <v>0</v>
      </c>
      <c r="B12" s="268">
        <f>SUM(B13:B15)</f>
        <v>89912</v>
      </c>
      <c r="C12" s="268">
        <f t="shared" ref="C12:D12" si="0">SUM(C13:C15)</f>
        <v>54164</v>
      </c>
      <c r="D12" s="268">
        <f t="shared" si="0"/>
        <v>35748</v>
      </c>
      <c r="E12" s="268"/>
      <c r="F12" s="268">
        <f>SUM(F13:F15)</f>
        <v>74248</v>
      </c>
      <c r="G12" s="268">
        <f t="shared" ref="G12:H12" si="1">SUM(G13:G15)</f>
        <v>45087</v>
      </c>
      <c r="H12" s="268">
        <f t="shared" si="1"/>
        <v>29161</v>
      </c>
      <c r="I12" s="268"/>
      <c r="J12" s="268">
        <f>SUM(J13:J15)</f>
        <v>9482</v>
      </c>
      <c r="K12" s="268">
        <f t="shared" ref="K12:L12" si="2">SUM(K13:K15)</f>
        <v>5678</v>
      </c>
      <c r="L12" s="268">
        <f t="shared" si="2"/>
        <v>3804</v>
      </c>
      <c r="M12" s="268"/>
      <c r="N12" s="268">
        <f>SUM(N13:N15)</f>
        <v>6182</v>
      </c>
      <c r="O12" s="268">
        <f t="shared" ref="O12:P12" si="3">SUM(O13:O15)</f>
        <v>3399</v>
      </c>
      <c r="P12" s="268">
        <f t="shared" si="3"/>
        <v>2783</v>
      </c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</row>
    <row r="13" spans="1:28" x14ac:dyDescent="0.2">
      <c r="A13" s="129" t="s">
        <v>1</v>
      </c>
      <c r="B13" s="250">
        <f t="shared" ref="B13:C15" si="4">F13+J13+N13</f>
        <v>83314</v>
      </c>
      <c r="C13" s="250">
        <f t="shared" si="4"/>
        <v>50108</v>
      </c>
      <c r="D13" s="250">
        <f>+B13-C13</f>
        <v>33206</v>
      </c>
      <c r="E13" s="250"/>
      <c r="F13" s="250">
        <f t="shared" ref="F13:H14" si="5">+F18+F23</f>
        <v>70537</v>
      </c>
      <c r="G13" s="250">
        <f t="shared" si="5"/>
        <v>42766</v>
      </c>
      <c r="H13" s="250">
        <f t="shared" si="5"/>
        <v>27771</v>
      </c>
      <c r="I13" s="250"/>
      <c r="J13" s="250">
        <f t="shared" ref="J13:L14" si="6">+J18+J23</f>
        <v>7833</v>
      </c>
      <c r="K13" s="250">
        <f t="shared" si="6"/>
        <v>4654</v>
      </c>
      <c r="L13" s="250">
        <f t="shared" si="6"/>
        <v>3179</v>
      </c>
      <c r="M13" s="250"/>
      <c r="N13" s="250">
        <f t="shared" ref="N13:P14" si="7">+N18+N23</f>
        <v>4944</v>
      </c>
      <c r="O13" s="250">
        <f t="shared" si="7"/>
        <v>2688</v>
      </c>
      <c r="P13" s="250">
        <f t="shared" si="7"/>
        <v>2256</v>
      </c>
    </row>
    <row r="14" spans="1:28" x14ac:dyDescent="0.2">
      <c r="A14" s="129" t="s">
        <v>2</v>
      </c>
      <c r="B14" s="250">
        <f t="shared" si="4"/>
        <v>5834</v>
      </c>
      <c r="C14" s="250">
        <f t="shared" si="4"/>
        <v>3580</v>
      </c>
      <c r="D14" s="250">
        <f t="shared" ref="D14:D15" si="8">+B14-C14</f>
        <v>2254</v>
      </c>
      <c r="E14" s="250"/>
      <c r="F14" s="250">
        <f t="shared" si="5"/>
        <v>3384</v>
      </c>
      <c r="G14" s="250">
        <f t="shared" si="5"/>
        <v>2105</v>
      </c>
      <c r="H14" s="250">
        <f t="shared" si="5"/>
        <v>1279</v>
      </c>
      <c r="I14" s="250"/>
      <c r="J14" s="250">
        <f t="shared" si="6"/>
        <v>1373</v>
      </c>
      <c r="K14" s="250">
        <f t="shared" si="6"/>
        <v>843</v>
      </c>
      <c r="L14" s="250">
        <f t="shared" si="6"/>
        <v>530</v>
      </c>
      <c r="M14" s="250"/>
      <c r="N14" s="250">
        <f t="shared" si="7"/>
        <v>1077</v>
      </c>
      <c r="O14" s="250">
        <f t="shared" si="7"/>
        <v>632</v>
      </c>
      <c r="P14" s="250">
        <f t="shared" si="7"/>
        <v>445</v>
      </c>
    </row>
    <row r="15" spans="1:28" x14ac:dyDescent="0.2">
      <c r="A15" s="129" t="s">
        <v>203</v>
      </c>
      <c r="B15" s="250">
        <f t="shared" si="4"/>
        <v>764</v>
      </c>
      <c r="C15" s="250">
        <f t="shared" si="4"/>
        <v>476</v>
      </c>
      <c r="D15" s="250">
        <f t="shared" si="8"/>
        <v>288</v>
      </c>
      <c r="E15" s="250"/>
      <c r="F15" s="250">
        <f>+F20</f>
        <v>327</v>
      </c>
      <c r="G15" s="250">
        <f>+G20</f>
        <v>216</v>
      </c>
      <c r="H15" s="250">
        <f>+H20</f>
        <v>111</v>
      </c>
      <c r="I15" s="250"/>
      <c r="J15" s="250">
        <f>+J20</f>
        <v>276</v>
      </c>
      <c r="K15" s="250">
        <f>+K20</f>
        <v>181</v>
      </c>
      <c r="L15" s="250">
        <f>+L20</f>
        <v>95</v>
      </c>
      <c r="M15" s="250"/>
      <c r="N15" s="250">
        <f>+N20</f>
        <v>161</v>
      </c>
      <c r="O15" s="250">
        <f>+O20</f>
        <v>79</v>
      </c>
      <c r="P15" s="250">
        <f>+P20</f>
        <v>82</v>
      </c>
    </row>
    <row r="16" spans="1:28" x14ac:dyDescent="0.2"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</row>
    <row r="17" spans="1:28" s="269" customFormat="1" x14ac:dyDescent="0.2">
      <c r="A17" s="122" t="s">
        <v>206</v>
      </c>
      <c r="B17" s="268">
        <f>SUM(B18:B20)</f>
        <v>63606</v>
      </c>
      <c r="C17" s="268">
        <f t="shared" ref="C17:D17" si="9">SUM(C18:C20)</f>
        <v>38555</v>
      </c>
      <c r="D17" s="268">
        <f t="shared" si="9"/>
        <v>25051</v>
      </c>
      <c r="E17" s="268"/>
      <c r="F17" s="268">
        <v>51008</v>
      </c>
      <c r="G17" s="268">
        <v>31233</v>
      </c>
      <c r="H17" s="268">
        <v>19775</v>
      </c>
      <c r="I17" s="268"/>
      <c r="J17" s="268">
        <v>7597</v>
      </c>
      <c r="K17" s="268">
        <v>4566</v>
      </c>
      <c r="L17" s="268">
        <v>3031</v>
      </c>
      <c r="M17" s="268"/>
      <c r="N17" s="268">
        <v>5001</v>
      </c>
      <c r="O17" s="268">
        <v>2756</v>
      </c>
      <c r="P17" s="268">
        <v>2245</v>
      </c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</row>
    <row r="18" spans="1:28" x14ac:dyDescent="0.2">
      <c r="A18" s="129" t="s">
        <v>1</v>
      </c>
      <c r="B18" s="250">
        <f t="shared" ref="B18:C20" si="10">F18+J18+N18</f>
        <v>57225</v>
      </c>
      <c r="C18" s="250">
        <f t="shared" si="10"/>
        <v>34623</v>
      </c>
      <c r="D18" s="250">
        <f>+B18-C18</f>
        <v>22602</v>
      </c>
      <c r="E18" s="260"/>
      <c r="F18" s="250">
        <v>47436</v>
      </c>
      <c r="G18" s="250">
        <v>28990</v>
      </c>
      <c r="H18" s="250">
        <v>18446</v>
      </c>
      <c r="I18" s="250"/>
      <c r="J18" s="250">
        <v>6004</v>
      </c>
      <c r="K18" s="250">
        <v>3574</v>
      </c>
      <c r="L18" s="250">
        <v>2430</v>
      </c>
      <c r="M18" s="250"/>
      <c r="N18" s="250">
        <v>3785</v>
      </c>
      <c r="O18" s="250">
        <v>2059</v>
      </c>
      <c r="P18" s="250">
        <v>1726</v>
      </c>
    </row>
    <row r="19" spans="1:28" x14ac:dyDescent="0.2">
      <c r="A19" s="129" t="s">
        <v>2</v>
      </c>
      <c r="B19" s="250">
        <f t="shared" si="10"/>
        <v>5617</v>
      </c>
      <c r="C19" s="250">
        <f t="shared" si="10"/>
        <v>3456</v>
      </c>
      <c r="D19" s="250">
        <f t="shared" ref="D19:D20" si="11">+B19-C19</f>
        <v>2161</v>
      </c>
      <c r="E19" s="260"/>
      <c r="F19" s="250">
        <v>3245</v>
      </c>
      <c r="G19" s="250">
        <v>2027</v>
      </c>
      <c r="H19" s="250">
        <v>1218</v>
      </c>
      <c r="I19" s="250"/>
      <c r="J19" s="250">
        <v>1317</v>
      </c>
      <c r="K19" s="250">
        <v>811</v>
      </c>
      <c r="L19" s="250">
        <v>506</v>
      </c>
      <c r="M19" s="250"/>
      <c r="N19" s="250">
        <v>1055</v>
      </c>
      <c r="O19" s="250">
        <v>618</v>
      </c>
      <c r="P19" s="250">
        <v>437</v>
      </c>
    </row>
    <row r="20" spans="1:28" x14ac:dyDescent="0.2">
      <c r="A20" s="129" t="s">
        <v>203</v>
      </c>
      <c r="B20" s="250">
        <f t="shared" si="10"/>
        <v>764</v>
      </c>
      <c r="C20" s="250">
        <f t="shared" si="10"/>
        <v>476</v>
      </c>
      <c r="D20" s="250">
        <f t="shared" si="11"/>
        <v>288</v>
      </c>
      <c r="E20" s="260"/>
      <c r="F20" s="250">
        <v>327</v>
      </c>
      <c r="G20" s="250">
        <v>216</v>
      </c>
      <c r="H20" s="250">
        <v>111</v>
      </c>
      <c r="I20" s="250"/>
      <c r="J20" s="250">
        <v>276</v>
      </c>
      <c r="K20" s="250">
        <v>181</v>
      </c>
      <c r="L20" s="250">
        <v>95</v>
      </c>
      <c r="M20" s="250"/>
      <c r="N20" s="250">
        <v>161</v>
      </c>
      <c r="O20" s="250">
        <v>79</v>
      </c>
      <c r="P20" s="250">
        <v>82</v>
      </c>
    </row>
    <row r="21" spans="1:28" x14ac:dyDescent="0.2">
      <c r="B21" s="260"/>
      <c r="C21" s="260"/>
      <c r="D21" s="260"/>
      <c r="E21" s="26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</row>
    <row r="22" spans="1:28" s="269" customFormat="1" x14ac:dyDescent="0.2">
      <c r="A22" s="124" t="s">
        <v>205</v>
      </c>
      <c r="B22" s="268">
        <f>SUM(B23:B25)</f>
        <v>26306</v>
      </c>
      <c r="C22" s="268">
        <f t="shared" ref="C22:D22" si="12">SUM(C23:C25)</f>
        <v>15609</v>
      </c>
      <c r="D22" s="268">
        <f t="shared" si="12"/>
        <v>10697</v>
      </c>
      <c r="E22" s="268"/>
      <c r="F22" s="268">
        <v>23240</v>
      </c>
      <c r="G22" s="268">
        <v>13854</v>
      </c>
      <c r="H22" s="268">
        <v>9386</v>
      </c>
      <c r="I22" s="268"/>
      <c r="J22" s="268">
        <v>1885</v>
      </c>
      <c r="K22" s="268">
        <v>1112</v>
      </c>
      <c r="L22" s="268">
        <v>773</v>
      </c>
      <c r="M22" s="268"/>
      <c r="N22" s="268">
        <v>1181</v>
      </c>
      <c r="O22" s="268">
        <v>643</v>
      </c>
      <c r="P22" s="268">
        <v>538</v>
      </c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</row>
    <row r="23" spans="1:28" x14ac:dyDescent="0.2">
      <c r="A23" s="129" t="s">
        <v>1</v>
      </c>
      <c r="B23" s="250">
        <f>+F23+J23+N23</f>
        <v>26089</v>
      </c>
      <c r="C23" s="250">
        <f>+G23+K23+O23</f>
        <v>15485</v>
      </c>
      <c r="D23" s="250">
        <f>+B23-C23</f>
        <v>10604</v>
      </c>
      <c r="E23" s="260"/>
      <c r="F23" s="250">
        <v>23101</v>
      </c>
      <c r="G23" s="250">
        <v>13776</v>
      </c>
      <c r="H23" s="250">
        <v>9325</v>
      </c>
      <c r="I23" s="250"/>
      <c r="J23" s="250">
        <v>1829</v>
      </c>
      <c r="K23" s="250">
        <v>1080</v>
      </c>
      <c r="L23" s="250">
        <v>749</v>
      </c>
      <c r="M23" s="250"/>
      <c r="N23" s="250">
        <v>1159</v>
      </c>
      <c r="O23" s="250">
        <v>629</v>
      </c>
      <c r="P23" s="250">
        <v>530</v>
      </c>
    </row>
    <row r="24" spans="1:28" x14ac:dyDescent="0.2">
      <c r="A24" s="129" t="s">
        <v>2</v>
      </c>
      <c r="B24" s="250">
        <f>+F24+J24+N24</f>
        <v>217</v>
      </c>
      <c r="C24" s="250">
        <f>+G24+K24+O24</f>
        <v>124</v>
      </c>
      <c r="D24" s="250">
        <f t="shared" ref="D24" si="13">+B24-C24</f>
        <v>93</v>
      </c>
      <c r="E24" s="260"/>
      <c r="F24" s="250">
        <v>139</v>
      </c>
      <c r="G24" s="250">
        <v>78</v>
      </c>
      <c r="H24" s="250">
        <v>61</v>
      </c>
      <c r="I24" s="250"/>
      <c r="J24" s="250">
        <v>56</v>
      </c>
      <c r="K24" s="250">
        <v>32</v>
      </c>
      <c r="L24" s="250">
        <v>24</v>
      </c>
      <c r="M24" s="250"/>
      <c r="N24" s="250">
        <v>22</v>
      </c>
      <c r="O24" s="250">
        <v>14</v>
      </c>
      <c r="P24" s="250">
        <v>8</v>
      </c>
    </row>
    <row r="25" spans="1:28" x14ac:dyDescent="0.2">
      <c r="A25" s="129" t="s">
        <v>203</v>
      </c>
      <c r="B25" s="250" t="s">
        <v>8</v>
      </c>
      <c r="C25" s="250" t="s">
        <v>8</v>
      </c>
      <c r="D25" s="250" t="s">
        <v>8</v>
      </c>
      <c r="E25" s="250"/>
      <c r="F25" s="250" t="s">
        <v>8</v>
      </c>
      <c r="G25" s="250" t="s">
        <v>8</v>
      </c>
      <c r="H25" s="250" t="s">
        <v>8</v>
      </c>
      <c r="I25" s="250"/>
      <c r="J25" s="250" t="s">
        <v>8</v>
      </c>
      <c r="K25" s="250" t="s">
        <v>8</v>
      </c>
      <c r="L25" s="250" t="s">
        <v>8</v>
      </c>
      <c r="M25" s="250"/>
      <c r="N25" s="250" t="s">
        <v>8</v>
      </c>
      <c r="O25" s="250" t="s">
        <v>8</v>
      </c>
      <c r="P25" s="250" t="s">
        <v>8</v>
      </c>
    </row>
    <row r="26" spans="1:28" s="119" customFormat="1" x14ac:dyDescent="0.2">
      <c r="A26" s="118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</row>
    <row r="27" spans="1:28" s="119" customFormat="1" x14ac:dyDescent="0.2">
      <c r="A27" s="118"/>
      <c r="B27" s="630" t="s">
        <v>308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</row>
    <row r="28" spans="1:28" s="269" customFormat="1" x14ac:dyDescent="0.2">
      <c r="A28" s="122" t="s">
        <v>0</v>
      </c>
      <c r="B28" s="317">
        <f>+B12/('88'!K9+'88'!O9+'88'!S9)*100</f>
        <v>56.527096693071798</v>
      </c>
      <c r="C28" s="317">
        <f>+C12/('88'!L9+'88'!P9+'88'!T9)*100</f>
        <v>56.551608928981601</v>
      </c>
      <c r="D28" s="317">
        <f>+D12/('88'!M9+'88'!Q9+'88'!U9)*100</f>
        <v>56.489997155589265</v>
      </c>
      <c r="E28" s="317"/>
      <c r="F28" s="317">
        <f>+F12/'88'!K9*100</f>
        <v>56.176986865201862</v>
      </c>
      <c r="G28" s="317">
        <f>+G12/'88'!L9*100</f>
        <v>56.208392549928945</v>
      </c>
      <c r="H28" s="317">
        <f>+H12/'88'!M9*100</f>
        <v>56.128498286946147</v>
      </c>
      <c r="I28" s="317"/>
      <c r="J28" s="317">
        <f>+J12/'88'!O9*100</f>
        <v>57.627324662695997</v>
      </c>
      <c r="K28" s="317">
        <f>+K12/'88'!P9*100</f>
        <v>58.063196645873816</v>
      </c>
      <c r="L28" s="317">
        <f>+L12/'88'!Q9*100</f>
        <v>56.988764044943821</v>
      </c>
      <c r="M28" s="317"/>
      <c r="N28" s="317">
        <f>+N12/'88'!S9*100</f>
        <v>59.225905345851693</v>
      </c>
      <c r="O28" s="317">
        <f>+O12/'88'!T9*100</f>
        <v>58.75540190146932</v>
      </c>
      <c r="P28" s="317">
        <f>+P12/'88'!U9*100</f>
        <v>59.810874704491724</v>
      </c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</row>
    <row r="29" spans="1:28" x14ac:dyDescent="0.2">
      <c r="A29" s="129" t="s">
        <v>1</v>
      </c>
      <c r="B29" s="318">
        <f>+B13/('88'!K10+'88'!O10+'88'!S10)*100</f>
        <v>55.972535741158765</v>
      </c>
      <c r="C29" s="318">
        <f>+C13/('88'!L10+'88'!P10+'88'!T10)*100</f>
        <v>55.917866309563671</v>
      </c>
      <c r="D29" s="318">
        <f>+D13/('88'!M10+'88'!Q10+'88'!U10)*100</f>
        <v>56.05523481549006</v>
      </c>
      <c r="E29" s="318"/>
      <c r="F29" s="318">
        <f>+F13/'88'!K10*100</f>
        <v>55.618898929207859</v>
      </c>
      <c r="G29" s="318">
        <f>+G13/'88'!L10*100</f>
        <v>55.611760575285111</v>
      </c>
      <c r="H29" s="318">
        <f>+H13/'88'!M10*100</f>
        <v>55.62989523447046</v>
      </c>
      <c r="I29" s="318"/>
      <c r="J29" s="318">
        <f>+J13/'88'!O10*100</f>
        <v>58.116931295444431</v>
      </c>
      <c r="K29" s="318">
        <f>+K13/'88'!P10*100</f>
        <v>58.037161740865443</v>
      </c>
      <c r="L29" s="318">
        <f>+L13/'88'!Q10*100</f>
        <v>58.234108811137574</v>
      </c>
      <c r="M29" s="318"/>
      <c r="N29" s="318">
        <f>+N13/'88'!S10*100</f>
        <v>57.838090781469354</v>
      </c>
      <c r="O29" s="318">
        <f>+O13/'88'!T10*100</f>
        <v>57.313432835820898</v>
      </c>
      <c r="P29" s="318">
        <f>+P13/'88'!U10*100</f>
        <v>58.475894245723168</v>
      </c>
    </row>
    <row r="30" spans="1:28" x14ac:dyDescent="0.2">
      <c r="A30" s="129" t="s">
        <v>2</v>
      </c>
      <c r="B30" s="318">
        <f>+B14/('88'!K11+'88'!O11+'88'!S11)*100</f>
        <v>67.04205929671339</v>
      </c>
      <c r="C30" s="318">
        <f>+C14/('88'!L11+'88'!P11+'88'!T11)*100</f>
        <v>67.623724971666036</v>
      </c>
      <c r="D30" s="318">
        <f>+D14/('88'!M11+'88'!Q11+'88'!U11)*100</f>
        <v>66.13849765258216</v>
      </c>
      <c r="E30" s="318"/>
      <c r="F30" s="318">
        <f>+F14/'88'!K11*100</f>
        <v>70.750574952958388</v>
      </c>
      <c r="G30" s="318">
        <f>+G14/'88'!L11*100</f>
        <v>70.661295736824442</v>
      </c>
      <c r="H30" s="318">
        <f>+H14/'88'!M11*100</f>
        <v>70.898004434589808</v>
      </c>
      <c r="I30" s="318"/>
      <c r="J30" s="318">
        <f>+J14/'88'!O11*100</f>
        <v>57.423672103722289</v>
      </c>
      <c r="K30" s="318">
        <f>+K14/'88'!P11*100</f>
        <v>59.449929478138216</v>
      </c>
      <c r="L30" s="318">
        <f>+L14/'88'!Q11*100</f>
        <v>54.470709146968147</v>
      </c>
      <c r="M30" s="318"/>
      <c r="N30" s="318">
        <f>+N14/'88'!S11*100</f>
        <v>70.484293193717278</v>
      </c>
      <c r="O30" s="318">
        <f>+O14/'88'!T11*100</f>
        <v>70.457079152731325</v>
      </c>
      <c r="P30" s="318">
        <f>+P14/'88'!U11*100</f>
        <v>70.522979397781299</v>
      </c>
    </row>
    <row r="31" spans="1:28" x14ac:dyDescent="0.2">
      <c r="A31" s="129" t="s">
        <v>203</v>
      </c>
      <c r="B31" s="318">
        <f>+B15/('88'!K12+'88'!O12+'88'!S12)*100</f>
        <v>50.596026490066222</v>
      </c>
      <c r="C31" s="318">
        <f>+C15/('88'!L12+'88'!P12+'88'!T12)*100</f>
        <v>54.462242562929063</v>
      </c>
      <c r="D31" s="318">
        <f>+D15/('88'!M12+'88'!Q12+'88'!U12)*100</f>
        <v>45.283018867924532</v>
      </c>
      <c r="E31" s="318"/>
      <c r="F31" s="318">
        <f>+F15/'88'!K12*100</f>
        <v>58.081705150976916</v>
      </c>
      <c r="G31" s="318">
        <f>+G15/'88'!L12*100</f>
        <v>64.670658682634723</v>
      </c>
      <c r="H31" s="318">
        <f>+H15/'88'!M12*100</f>
        <v>48.471615720524021</v>
      </c>
      <c r="I31" s="318"/>
      <c r="J31" s="318">
        <f>+J15/'88'!O12*100</f>
        <v>47.179487179487175</v>
      </c>
      <c r="K31" s="318">
        <f>+K15/'88'!P12*100</f>
        <v>52.923976608187139</v>
      </c>
      <c r="L31" s="318">
        <f>+L15/'88'!Q12*100</f>
        <v>39.094650205761319</v>
      </c>
      <c r="M31" s="318"/>
      <c r="N31" s="318">
        <f>+N15/'88'!S12*100</f>
        <v>44.475138121546962</v>
      </c>
      <c r="O31" s="318">
        <f>+O15/'88'!T12*100</f>
        <v>39.898989898989903</v>
      </c>
      <c r="P31" s="318">
        <f>+P15/'88'!U12*100</f>
        <v>50</v>
      </c>
    </row>
    <row r="32" spans="1:28" x14ac:dyDescent="0.2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</row>
    <row r="33" spans="1:28" s="269" customFormat="1" x14ac:dyDescent="0.2">
      <c r="A33" s="122" t="s">
        <v>206</v>
      </c>
      <c r="B33" s="317">
        <f>+B17/('88'!K14+'88'!O14+'88'!S14)*100</f>
        <v>56.995134365003274</v>
      </c>
      <c r="C33" s="317">
        <f>+C17/('88'!L14+'88'!P14+'88'!T14)*100</f>
        <v>57.069481038515057</v>
      </c>
      <c r="D33" s="317">
        <f>+D17/('88'!M14+'88'!Q14+'88'!U14)*100</f>
        <v>56.881088077019136</v>
      </c>
      <c r="E33" s="317"/>
      <c r="F33" s="317">
        <f>+F17/'88'!K14*100</f>
        <v>56.773331849296007</v>
      </c>
      <c r="G33" s="317">
        <f>+G17/'88'!L14*100</f>
        <v>56.847220705471223</v>
      </c>
      <c r="H33" s="317">
        <f>+H17/'88'!M14*100</f>
        <v>56.657020886456756</v>
      </c>
      <c r="I33" s="317"/>
      <c r="J33" s="317">
        <f>+J17/'88'!O14*100</f>
        <v>56.893581966599271</v>
      </c>
      <c r="K33" s="317">
        <f>+K17/'88'!P14*100</f>
        <v>57.441187570763617</v>
      </c>
      <c r="L33" s="317">
        <f>+L17/'88'!Q14*100</f>
        <v>56.088082901554401</v>
      </c>
      <c r="M33" s="317"/>
      <c r="N33" s="317">
        <f>+N17/'88'!S14*100</f>
        <v>59.528627544339962</v>
      </c>
      <c r="O33" s="317">
        <f>+O17/'88'!T14*100</f>
        <v>59.052924791086348</v>
      </c>
      <c r="P33" s="317">
        <f>+P17/'88'!U14*100</f>
        <v>60.123192287091584</v>
      </c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</row>
    <row r="34" spans="1:28" x14ac:dyDescent="0.2">
      <c r="A34" s="129" t="s">
        <v>1</v>
      </c>
      <c r="B34" s="318">
        <f>+B18/('88'!K15+'88'!O15+'88'!S15)*100</f>
        <v>56.241891732515626</v>
      </c>
      <c r="C34" s="318">
        <f>+C18/('88'!L15+'88'!P15+'88'!T15)*100</f>
        <v>56.210731390534953</v>
      </c>
      <c r="D34" s="318">
        <f>+D18/('88'!M15+'88'!Q15+'88'!U15)*100</f>
        <v>56.289691928373976</v>
      </c>
      <c r="E34" s="318"/>
      <c r="F34" s="318">
        <f>+F18/'88'!K15*100</f>
        <v>55.961116485383286</v>
      </c>
      <c r="G34" s="318">
        <f>+G18/'88'!L15*100</f>
        <v>55.987948782324878</v>
      </c>
      <c r="H34" s="318">
        <f>+H18/'88'!M15*100</f>
        <v>55.918998393306452</v>
      </c>
      <c r="I34" s="318"/>
      <c r="J34" s="318">
        <f>+J18/'88'!O15*100</f>
        <v>57.471044318943228</v>
      </c>
      <c r="K34" s="318">
        <f>+K18/'88'!P15*100</f>
        <v>57.367576243980736</v>
      </c>
      <c r="L34" s="318">
        <f>+L18/'88'!Q15*100</f>
        <v>57.623903248755035</v>
      </c>
      <c r="M34" s="318"/>
      <c r="N34" s="318">
        <f>+N18/'88'!S15*100</f>
        <v>57.918898240244829</v>
      </c>
      <c r="O34" s="318">
        <f>+O18/'88'!T15*100</f>
        <v>57.417735638594536</v>
      </c>
      <c r="P34" s="318">
        <f>+P18/'88'!U15*100</f>
        <v>58.528314682943375</v>
      </c>
    </row>
    <row r="35" spans="1:28" x14ac:dyDescent="0.2">
      <c r="A35" s="129" t="s">
        <v>2</v>
      </c>
      <c r="B35" s="318">
        <f>+B19/('88'!K16+'88'!O16+'88'!S16)*100</f>
        <v>67.342045318307157</v>
      </c>
      <c r="C35" s="318">
        <f>+C19/('88'!L16+'88'!P16+'88'!T16)*100</f>
        <v>67.911180978581257</v>
      </c>
      <c r="D35" s="318">
        <f>+D19/('88'!M16+'88'!Q16+'88'!U16)*100</f>
        <v>66.451414514145142</v>
      </c>
      <c r="E35" s="318"/>
      <c r="F35" s="318">
        <f>+F19/'88'!K16*100</f>
        <v>71.855624446412762</v>
      </c>
      <c r="G35" s="318">
        <f>+G19/'88'!L16*100</f>
        <v>71.650759985860731</v>
      </c>
      <c r="H35" s="318">
        <f>+H19/'88'!M16*100</f>
        <v>72.199170124481327</v>
      </c>
      <c r="I35" s="318"/>
      <c r="J35" s="318">
        <f>+J19/'88'!O16*100</f>
        <v>56.742783283067645</v>
      </c>
      <c r="K35" s="318">
        <f>+K19/'88'!P16*100</f>
        <v>58.896151053013803</v>
      </c>
      <c r="L35" s="318">
        <f>+L19/'88'!Q16*100</f>
        <v>53.601694915254242</v>
      </c>
      <c r="M35" s="318"/>
      <c r="N35" s="318">
        <f>+N19/'88'!S16*100</f>
        <v>70.146276595744681</v>
      </c>
      <c r="O35" s="318">
        <f>+O19/'88'!T16*100</f>
        <v>69.988674971687431</v>
      </c>
      <c r="P35" s="318">
        <f>+P19/'88'!U16*100</f>
        <v>70.370370370370367</v>
      </c>
    </row>
    <row r="36" spans="1:28" x14ac:dyDescent="0.2">
      <c r="A36" s="129" t="s">
        <v>203</v>
      </c>
      <c r="B36" s="318">
        <f>+B20/('88'!K17+'88'!O17+'88'!S17)*100</f>
        <v>50.596026490066222</v>
      </c>
      <c r="C36" s="318">
        <f>+C20/('88'!L17+'88'!P17+'88'!T17)*100</f>
        <v>54.462242562929063</v>
      </c>
      <c r="D36" s="318">
        <f>+D20/('88'!M17+'88'!Q17+'88'!U17)*100</f>
        <v>45.283018867924532</v>
      </c>
      <c r="E36" s="318"/>
      <c r="F36" s="318">
        <f>+F20/'88'!K17*100</f>
        <v>58.081705150976916</v>
      </c>
      <c r="G36" s="318">
        <f>+G20/'88'!L17*100</f>
        <v>64.670658682634723</v>
      </c>
      <c r="H36" s="318">
        <f>+H20/'88'!M17*100</f>
        <v>48.471615720524021</v>
      </c>
      <c r="I36" s="318"/>
      <c r="J36" s="318">
        <f>+J20/'88'!O17*100</f>
        <v>47.179487179487175</v>
      </c>
      <c r="K36" s="318">
        <f>+K20/'88'!P17*100</f>
        <v>52.923976608187139</v>
      </c>
      <c r="L36" s="318">
        <f>+L20/'88'!Q17*100</f>
        <v>39.094650205761319</v>
      </c>
      <c r="M36" s="318"/>
      <c r="N36" s="318">
        <f>+N20/'88'!S17*100</f>
        <v>44.475138121546962</v>
      </c>
      <c r="O36" s="318">
        <f>+O20/'88'!T17*100</f>
        <v>39.898989898989903</v>
      </c>
      <c r="P36" s="318">
        <f>+P20/'88'!U17*100</f>
        <v>50</v>
      </c>
    </row>
    <row r="37" spans="1:28" x14ac:dyDescent="0.2">
      <c r="B37" s="320"/>
      <c r="C37" s="320"/>
      <c r="D37" s="320"/>
      <c r="E37" s="320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</row>
    <row r="38" spans="1:28" s="269" customFormat="1" x14ac:dyDescent="0.2">
      <c r="A38" s="124" t="s">
        <v>205</v>
      </c>
      <c r="B38" s="317">
        <f>+B22/('88'!K19+'88'!O19+'88'!S19)*100</f>
        <v>55.426560755146326</v>
      </c>
      <c r="C38" s="317">
        <f>+C22/('88'!L19+'88'!P19+'88'!T19)*100</f>
        <v>55.311835577604541</v>
      </c>
      <c r="D38" s="317">
        <f>+D22/('88'!M19+'88'!Q19+'88'!U19)*100</f>
        <v>55.594823553869347</v>
      </c>
      <c r="E38" s="317"/>
      <c r="F38" s="317">
        <f>+F22/'88'!K19*100</f>
        <v>54.911041277792215</v>
      </c>
      <c r="G38" s="317">
        <f>+G22/'88'!L19*100</f>
        <v>54.819563152896492</v>
      </c>
      <c r="H38" s="317">
        <f>+H22/'88'!M19*100</f>
        <v>55.046624831388193</v>
      </c>
      <c r="I38" s="317"/>
      <c r="J38" s="317">
        <f>+J22/'88'!O19*100</f>
        <v>60.786842953885845</v>
      </c>
      <c r="K38" s="317">
        <f>+K22/'88'!P19*100</f>
        <v>60.765027322404372</v>
      </c>
      <c r="L38" s="317">
        <f>+L22/'88'!Q19*100</f>
        <v>60.818253343823756</v>
      </c>
      <c r="M38" s="317"/>
      <c r="N38" s="317">
        <f>+N22/'88'!S19*100</f>
        <v>57.977417771232211</v>
      </c>
      <c r="O38" s="317">
        <f>+O22/'88'!T19*100</f>
        <v>57.513416815742403</v>
      </c>
      <c r="P38" s="317">
        <f>+P22/'88'!U19*100</f>
        <v>58.541893362350386</v>
      </c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</row>
    <row r="39" spans="1:28" x14ac:dyDescent="0.2">
      <c r="A39" s="129" t="s">
        <v>1</v>
      </c>
      <c r="B39" s="318">
        <f>+B23/('88'!K20+'88'!O20+'88'!S20)*100</f>
        <v>55.390658174097659</v>
      </c>
      <c r="C39" s="318">
        <f>+C23/('88'!L20+'88'!P20+'88'!T20)*100</f>
        <v>55.273960378368734</v>
      </c>
      <c r="D39" s="318">
        <f>+D23/('88'!M20+'88'!Q20+'88'!U20)*100</f>
        <v>55.561959654178672</v>
      </c>
      <c r="E39" s="318"/>
      <c r="F39" s="318">
        <f>+F23/'88'!K20*100</f>
        <v>54.929142096252612</v>
      </c>
      <c r="G39" s="318">
        <f>+G23/'88'!L20*100</f>
        <v>54.836398375925491</v>
      </c>
      <c r="H39" s="318">
        <f>+H23/'88'!M20*100</f>
        <v>55.066729656312738</v>
      </c>
      <c r="I39" s="318"/>
      <c r="J39" s="318">
        <f>+J23/'88'!O20*100</f>
        <v>60.343121082151107</v>
      </c>
      <c r="K39" s="318">
        <f>+K23/'88'!P20*100</f>
        <v>60.368921185019566</v>
      </c>
      <c r="L39" s="318">
        <f>+L23/'88'!Q20*100</f>
        <v>60.305958132045092</v>
      </c>
      <c r="M39" s="318"/>
      <c r="N39" s="318">
        <f>+N23/'88'!S20*100</f>
        <v>57.575757575757578</v>
      </c>
      <c r="O39" s="318">
        <f>+O23/'88'!T20*100</f>
        <v>56.974637681159422</v>
      </c>
      <c r="P39" s="318">
        <f>+P23/'88'!U20*100</f>
        <v>58.305830583058302</v>
      </c>
    </row>
    <row r="40" spans="1:28" x14ac:dyDescent="0.2">
      <c r="A40" s="129" t="s">
        <v>2</v>
      </c>
      <c r="B40" s="318">
        <f>+B24/('88'!K21+'88'!O21+'88'!S21)*100</f>
        <v>60.110803324099727</v>
      </c>
      <c r="C40" s="318">
        <f>+C24/('88'!L21+'88'!P21+'88'!T21)*100</f>
        <v>60.487804878048777</v>
      </c>
      <c r="D40" s="318">
        <f>+D24/('88'!M21+'88'!Q21+'88'!U21)*100</f>
        <v>59.615384615384613</v>
      </c>
      <c r="E40" s="318"/>
      <c r="F40" s="318">
        <f>+F24/'88'!K21*100</f>
        <v>52.059925093632963</v>
      </c>
      <c r="G40" s="318">
        <f>+G24/'88'!L21*100</f>
        <v>52</v>
      </c>
      <c r="H40" s="318">
        <f>+H24/'88'!M21*100</f>
        <v>52.136752136752143</v>
      </c>
      <c r="I40" s="318"/>
      <c r="J40" s="318">
        <f>+J24/'88'!O21*100</f>
        <v>80</v>
      </c>
      <c r="K40" s="318">
        <f>+K24/'88'!P21*100</f>
        <v>78.048780487804876</v>
      </c>
      <c r="L40" s="318">
        <f>+L24/'88'!Q21*100</f>
        <v>82.758620689655174</v>
      </c>
      <c r="M40" s="318"/>
      <c r="N40" s="318">
        <f>+N24/'88'!S21*100</f>
        <v>91.666666666666657</v>
      </c>
      <c r="O40" s="318">
        <f>+O24/'88'!T21*100</f>
        <v>100</v>
      </c>
      <c r="P40" s="318">
        <f>+P24/'88'!U21*100</f>
        <v>80</v>
      </c>
    </row>
    <row r="41" spans="1:28" ht="13.5" thickBot="1" x14ac:dyDescent="0.25">
      <c r="A41" s="130" t="s">
        <v>203</v>
      </c>
      <c r="B41" s="321" t="s">
        <v>8</v>
      </c>
      <c r="C41" s="321" t="s">
        <v>8</v>
      </c>
      <c r="D41" s="321" t="s">
        <v>8</v>
      </c>
      <c r="E41" s="321"/>
      <c r="F41" s="321" t="s">
        <v>8</v>
      </c>
      <c r="G41" s="321" t="s">
        <v>8</v>
      </c>
      <c r="H41" s="321" t="s">
        <v>8</v>
      </c>
      <c r="I41" s="321"/>
      <c r="J41" s="321" t="s">
        <v>8</v>
      </c>
      <c r="K41" s="321" t="s">
        <v>8</v>
      </c>
      <c r="L41" s="321" t="s">
        <v>8</v>
      </c>
      <c r="M41" s="321"/>
      <c r="N41" s="321" t="s">
        <v>8</v>
      </c>
      <c r="O41" s="321" t="s">
        <v>8</v>
      </c>
      <c r="P41" s="321" t="s">
        <v>8</v>
      </c>
    </row>
    <row r="42" spans="1:28" ht="15" customHeight="1" x14ac:dyDescent="0.2">
      <c r="A42" s="28" t="s">
        <v>929</v>
      </c>
    </row>
  </sheetData>
  <mergeCells count="15">
    <mergeCell ref="B11:P11"/>
    <mergeCell ref="B27:P27"/>
    <mergeCell ref="A8:A9"/>
    <mergeCell ref="B8:D8"/>
    <mergeCell ref="F8:H8"/>
    <mergeCell ref="J8:L8"/>
    <mergeCell ref="N8:P8"/>
    <mergeCell ref="M8:M9"/>
    <mergeCell ref="A7:P7"/>
    <mergeCell ref="A1:P1"/>
    <mergeCell ref="A2:P2"/>
    <mergeCell ref="A3:P3"/>
    <mergeCell ref="A5:P5"/>
    <mergeCell ref="A6:P6"/>
    <mergeCell ref="A4:P4"/>
  </mergeCells>
  <conditionalFormatting sqref="B12:L25">
    <cfRule type="cellIs" dxfId="84" priority="4" operator="equal">
      <formula>0</formula>
    </cfRule>
  </conditionalFormatting>
  <conditionalFormatting sqref="B28:P31">
    <cfRule type="cellIs" dxfId="83" priority="25" operator="equal">
      <formula>0</formula>
    </cfRule>
  </conditionalFormatting>
  <conditionalFormatting sqref="B33:P41">
    <cfRule type="cellIs" dxfId="82" priority="9" operator="equal">
      <formula>0</formula>
    </cfRule>
  </conditionalFormatting>
  <conditionalFormatting sqref="M12:M20">
    <cfRule type="cellIs" dxfId="81" priority="55" operator="equal">
      <formula>0</formula>
    </cfRule>
  </conditionalFormatting>
  <conditionalFormatting sqref="M20:P25">
    <cfRule type="cellIs" dxfId="80" priority="3" operator="equal">
      <formula>0</formula>
    </cfRule>
  </conditionalFormatting>
  <conditionalFormatting sqref="N12:P19">
    <cfRule type="cellIs" dxfId="79" priority="30" operator="equal">
      <formula>0</formula>
    </cfRule>
  </conditionalFormatting>
  <hyperlinks>
    <hyperlink ref="Q2" location="Contenido!A1" display="Contenido" xr:uid="{00000000-0004-0000-6C00-000000000000}"/>
  </hyperlinks>
  <printOptions horizontalCentered="1"/>
  <pageMargins left="0.59055118110236227" right="0.39370078740157483" top="0.39370078740157483" bottom="0.19685039370078741" header="0" footer="0"/>
  <pageSetup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8" transitionEvaluation="1" codeName="Hoja11">
    <tabColor theme="5" tint="0.59999389629810485"/>
    <pageSetUpPr fitToPage="1"/>
  </sheetPr>
  <dimension ref="A1:L42"/>
  <sheetViews>
    <sheetView showGridLines="0" zoomScaleNormal="100" zoomScaleSheetLayoutView="100" workbookViewId="0">
      <pane ySplit="7" topLeftCell="A8" activePane="bottomLeft" state="frozen"/>
      <selection activeCell="L2" sqref="L2"/>
      <selection pane="bottomLeft" activeCell="L2" sqref="L2"/>
    </sheetView>
  </sheetViews>
  <sheetFormatPr baseColWidth="10" defaultColWidth="7.625" defaultRowHeight="12.75" x14ac:dyDescent="0.2"/>
  <cols>
    <col min="1" max="1" width="26.5" style="59" customWidth="1"/>
    <col min="2" max="8" width="8.75" style="73" customWidth="1"/>
    <col min="9" max="11" width="8.3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212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 s="231" customFormat="1" x14ac:dyDescent="0.2">
      <c r="A9" s="62" t="s">
        <v>0</v>
      </c>
      <c r="B9" s="226">
        <v>43796</v>
      </c>
      <c r="C9" s="226">
        <v>47354</v>
      </c>
      <c r="D9" s="226">
        <v>48230</v>
      </c>
      <c r="E9" s="226">
        <v>47718</v>
      </c>
      <c r="F9" s="226">
        <v>47197</v>
      </c>
      <c r="G9" s="226">
        <v>47544</v>
      </c>
      <c r="H9" s="226">
        <v>50160</v>
      </c>
      <c r="I9" s="226">
        <v>49820</v>
      </c>
      <c r="J9" s="226">
        <f>J11+J17</f>
        <v>56789</v>
      </c>
      <c r="K9" s="226">
        <f>K11+K17</f>
        <v>50182</v>
      </c>
    </row>
    <row r="10" spans="1:12" ht="6.75" customHeight="1" x14ac:dyDescent="0.2">
      <c r="A10" s="60"/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2" s="231" customFormat="1" x14ac:dyDescent="0.2">
      <c r="A11" s="64" t="s">
        <v>213</v>
      </c>
      <c r="B11" s="226">
        <v>306</v>
      </c>
      <c r="C11" s="226">
        <v>310</v>
      </c>
      <c r="D11" s="226">
        <v>264</v>
      </c>
      <c r="E11" s="226">
        <v>251</v>
      </c>
      <c r="F11" s="226">
        <v>283</v>
      </c>
      <c r="G11" s="226">
        <v>270</v>
      </c>
      <c r="H11" s="226">
        <v>266</v>
      </c>
      <c r="I11" s="226">
        <v>256</v>
      </c>
      <c r="J11" s="226">
        <f>SUM(J12:J15)</f>
        <v>293</v>
      </c>
      <c r="K11" s="226">
        <f>SUM(K12:K15)</f>
        <v>323</v>
      </c>
    </row>
    <row r="12" spans="1:12" x14ac:dyDescent="0.2">
      <c r="A12" s="66" t="s">
        <v>47</v>
      </c>
      <c r="B12" s="228">
        <v>65</v>
      </c>
      <c r="C12" s="228">
        <v>66</v>
      </c>
      <c r="D12" s="228">
        <v>42</v>
      </c>
      <c r="E12" s="228">
        <v>48</v>
      </c>
      <c r="F12" s="228">
        <v>54</v>
      </c>
      <c r="G12" s="228">
        <v>31</v>
      </c>
      <c r="H12" s="228">
        <v>48</v>
      </c>
      <c r="I12" s="228">
        <v>41</v>
      </c>
      <c r="J12" s="228">
        <v>50</v>
      </c>
      <c r="K12" s="228">
        <v>61</v>
      </c>
    </row>
    <row r="13" spans="1:12" x14ac:dyDescent="0.2">
      <c r="A13" s="66" t="s">
        <v>48</v>
      </c>
      <c r="B13" s="228">
        <v>76</v>
      </c>
      <c r="C13" s="228">
        <v>71</v>
      </c>
      <c r="D13" s="228">
        <v>61</v>
      </c>
      <c r="E13" s="228">
        <v>63</v>
      </c>
      <c r="F13" s="228">
        <v>63</v>
      </c>
      <c r="G13" s="228">
        <v>65</v>
      </c>
      <c r="H13" s="228">
        <v>45</v>
      </c>
      <c r="I13" s="228">
        <v>60</v>
      </c>
      <c r="J13" s="228">
        <v>65</v>
      </c>
      <c r="K13" s="228">
        <v>91</v>
      </c>
    </row>
    <row r="14" spans="1:12" x14ac:dyDescent="0.2">
      <c r="A14" s="66" t="s">
        <v>202</v>
      </c>
      <c r="B14" s="228">
        <v>98</v>
      </c>
      <c r="C14" s="228">
        <v>87</v>
      </c>
      <c r="D14" s="228">
        <v>73</v>
      </c>
      <c r="E14" s="228">
        <v>63</v>
      </c>
      <c r="F14" s="228">
        <v>86</v>
      </c>
      <c r="G14" s="228">
        <v>74</v>
      </c>
      <c r="H14" s="228">
        <v>82</v>
      </c>
      <c r="I14" s="228">
        <v>61</v>
      </c>
      <c r="J14" s="228">
        <v>85</v>
      </c>
      <c r="K14" s="228">
        <v>91</v>
      </c>
    </row>
    <row r="15" spans="1:12" x14ac:dyDescent="0.2">
      <c r="A15" s="66" t="s">
        <v>214</v>
      </c>
      <c r="B15" s="228">
        <v>67</v>
      </c>
      <c r="C15" s="228">
        <v>86</v>
      </c>
      <c r="D15" s="228">
        <v>88</v>
      </c>
      <c r="E15" s="228">
        <v>77</v>
      </c>
      <c r="F15" s="228">
        <v>80</v>
      </c>
      <c r="G15" s="228">
        <v>100</v>
      </c>
      <c r="H15" s="228">
        <v>91</v>
      </c>
      <c r="I15" s="228">
        <v>94</v>
      </c>
      <c r="J15" s="228">
        <v>93</v>
      </c>
      <c r="K15" s="228">
        <v>80</v>
      </c>
    </row>
    <row r="16" spans="1:12" ht="6.75" customHeight="1" x14ac:dyDescent="0.2">
      <c r="B16" s="228"/>
      <c r="C16" s="228"/>
      <c r="D16" s="228"/>
      <c r="E16" s="228"/>
      <c r="F16" s="228"/>
      <c r="G16" s="228"/>
      <c r="H16" s="228"/>
      <c r="I16" s="228"/>
      <c r="J16" s="228"/>
      <c r="K16" s="228"/>
    </row>
    <row r="17" spans="1:12" s="231" customFormat="1" x14ac:dyDescent="0.2">
      <c r="A17" s="64" t="s">
        <v>99</v>
      </c>
      <c r="B17" s="226">
        <v>43490</v>
      </c>
      <c r="C17" s="226">
        <v>47044</v>
      </c>
      <c r="D17" s="226">
        <v>47966</v>
      </c>
      <c r="E17" s="226">
        <v>47467</v>
      </c>
      <c r="F17" s="226">
        <v>46914</v>
      </c>
      <c r="G17" s="226">
        <v>47274</v>
      </c>
      <c r="H17" s="226">
        <v>49894</v>
      </c>
      <c r="I17" s="226">
        <v>49564</v>
      </c>
      <c r="J17" s="226">
        <f>+J18+J22</f>
        <v>56496</v>
      </c>
      <c r="K17" s="226">
        <f>+K18+K22</f>
        <v>49859</v>
      </c>
    </row>
    <row r="18" spans="1:12" x14ac:dyDescent="0.2">
      <c r="A18" s="62" t="s">
        <v>175</v>
      </c>
      <c r="B18" s="228">
        <v>21798</v>
      </c>
      <c r="C18" s="228">
        <v>21993</v>
      </c>
      <c r="D18" s="228">
        <v>21699</v>
      </c>
      <c r="E18" s="228">
        <v>20505</v>
      </c>
      <c r="F18" s="228">
        <v>18923</v>
      </c>
      <c r="G18" s="228">
        <v>18119</v>
      </c>
      <c r="H18" s="228">
        <v>17700</v>
      </c>
      <c r="I18" s="228">
        <v>16657</v>
      </c>
      <c r="J18" s="228">
        <f>SUM(J19:J21)</f>
        <v>17199</v>
      </c>
      <c r="K18" s="228">
        <f>SUM(K19:K21)</f>
        <v>14501</v>
      </c>
    </row>
    <row r="19" spans="1:12" x14ac:dyDescent="0.2">
      <c r="A19" s="66" t="s">
        <v>75</v>
      </c>
      <c r="B19" s="228">
        <v>8075</v>
      </c>
      <c r="C19" s="228">
        <v>7934</v>
      </c>
      <c r="D19" s="228">
        <v>7808</v>
      </c>
      <c r="E19" s="228">
        <v>7179</v>
      </c>
      <c r="F19" s="228">
        <v>6504</v>
      </c>
      <c r="G19" s="228">
        <v>5854</v>
      </c>
      <c r="H19" s="228">
        <v>5004</v>
      </c>
      <c r="I19" s="228">
        <v>4720</v>
      </c>
      <c r="J19" s="228">
        <f t="shared" ref="J19:K20" si="0">+J29</f>
        <v>4696</v>
      </c>
      <c r="K19" s="228">
        <f t="shared" si="0"/>
        <v>3861</v>
      </c>
    </row>
    <row r="20" spans="1:12" x14ac:dyDescent="0.2">
      <c r="A20" s="66" t="s">
        <v>76</v>
      </c>
      <c r="B20" s="228">
        <v>7336</v>
      </c>
      <c r="C20" s="228">
        <v>7368</v>
      </c>
      <c r="D20" s="228">
        <v>7156</v>
      </c>
      <c r="E20" s="228">
        <v>6886</v>
      </c>
      <c r="F20" s="228">
        <v>6373</v>
      </c>
      <c r="G20" s="228">
        <v>6332</v>
      </c>
      <c r="H20" s="228">
        <v>6072</v>
      </c>
      <c r="I20" s="228">
        <v>5660</v>
      </c>
      <c r="J20" s="228">
        <f t="shared" si="0"/>
        <v>5820</v>
      </c>
      <c r="K20" s="228">
        <f t="shared" si="0"/>
        <v>4809</v>
      </c>
    </row>
    <row r="21" spans="1:12" x14ac:dyDescent="0.2">
      <c r="A21" s="66" t="s">
        <v>77</v>
      </c>
      <c r="B21" s="228">
        <v>6387</v>
      </c>
      <c r="C21" s="228">
        <v>6691</v>
      </c>
      <c r="D21" s="228">
        <v>6735</v>
      </c>
      <c r="E21" s="228">
        <v>6440</v>
      </c>
      <c r="F21" s="228">
        <v>6046</v>
      </c>
      <c r="G21" s="228">
        <v>5933</v>
      </c>
      <c r="H21" s="228">
        <v>6624</v>
      </c>
      <c r="I21" s="228">
        <v>6277</v>
      </c>
      <c r="J21" s="228">
        <f>+J31</f>
        <v>6683</v>
      </c>
      <c r="K21" s="228">
        <f>+K31</f>
        <v>5831</v>
      </c>
    </row>
    <row r="22" spans="1:12" x14ac:dyDescent="0.2">
      <c r="A22" s="85" t="s">
        <v>545</v>
      </c>
      <c r="B22" s="228">
        <v>21692</v>
      </c>
      <c r="C22" s="228">
        <v>25051</v>
      </c>
      <c r="D22" s="228">
        <v>26267</v>
      </c>
      <c r="E22" s="228">
        <v>26962</v>
      </c>
      <c r="F22" s="228">
        <v>27991</v>
      </c>
      <c r="G22" s="228">
        <v>29155</v>
      </c>
      <c r="H22" s="228">
        <v>32194</v>
      </c>
      <c r="I22" s="228">
        <v>32907</v>
      </c>
      <c r="J22" s="228">
        <f>SUM(J23:J25)</f>
        <v>39297</v>
      </c>
      <c r="K22" s="228">
        <f>SUM(K23:K25)</f>
        <v>35358</v>
      </c>
    </row>
    <row r="23" spans="1:12" x14ac:dyDescent="0.2">
      <c r="A23" s="66" t="s">
        <v>78</v>
      </c>
      <c r="B23" s="228">
        <v>12954</v>
      </c>
      <c r="C23" s="228">
        <v>14404</v>
      </c>
      <c r="D23" s="228">
        <v>14437</v>
      </c>
      <c r="E23" s="228">
        <v>14432</v>
      </c>
      <c r="F23" s="228">
        <v>15366</v>
      </c>
      <c r="G23" s="228">
        <v>15517</v>
      </c>
      <c r="H23" s="228">
        <v>16137</v>
      </c>
      <c r="I23" s="228">
        <v>17546</v>
      </c>
      <c r="J23" s="228">
        <f>+J33+J38</f>
        <v>19896</v>
      </c>
      <c r="K23" s="228">
        <f>+K33+K38</f>
        <v>18888</v>
      </c>
    </row>
    <row r="24" spans="1:12" x14ac:dyDescent="0.2">
      <c r="A24" s="66" t="s">
        <v>79</v>
      </c>
      <c r="B24" s="228">
        <v>7993</v>
      </c>
      <c r="C24" s="228">
        <v>9097</v>
      </c>
      <c r="D24" s="228">
        <v>9563</v>
      </c>
      <c r="E24" s="228">
        <v>9738</v>
      </c>
      <c r="F24" s="228">
        <v>9788</v>
      </c>
      <c r="G24" s="228">
        <v>10657</v>
      </c>
      <c r="H24" s="228">
        <v>12465</v>
      </c>
      <c r="I24" s="228">
        <v>11837</v>
      </c>
      <c r="J24" s="228">
        <f>+J34+J39</f>
        <v>15154</v>
      </c>
      <c r="K24" s="228">
        <f>+K34+K39</f>
        <v>12694</v>
      </c>
    </row>
    <row r="25" spans="1:12" x14ac:dyDescent="0.2">
      <c r="A25" s="66" t="s">
        <v>104</v>
      </c>
      <c r="B25" s="228">
        <v>745</v>
      </c>
      <c r="C25" s="228">
        <v>1550</v>
      </c>
      <c r="D25" s="228">
        <v>2267</v>
      </c>
      <c r="E25" s="228">
        <v>2792</v>
      </c>
      <c r="F25" s="228">
        <v>2837</v>
      </c>
      <c r="G25" s="228">
        <v>2981</v>
      </c>
      <c r="H25" s="228">
        <v>3592</v>
      </c>
      <c r="I25" s="228">
        <v>3524</v>
      </c>
      <c r="J25" s="228">
        <f>J40</f>
        <v>4247</v>
      </c>
      <c r="K25" s="228">
        <f>K40</f>
        <v>3776</v>
      </c>
    </row>
    <row r="26" spans="1:12" ht="6.75" customHeight="1" x14ac:dyDescent="0.2"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2" s="231" customFormat="1" x14ac:dyDescent="0.2">
      <c r="A27" s="86" t="s">
        <v>215</v>
      </c>
      <c r="B27" s="226">
        <v>35844</v>
      </c>
      <c r="C27" s="226">
        <v>36276</v>
      </c>
      <c r="D27" s="226">
        <v>36076</v>
      </c>
      <c r="E27" s="226">
        <v>34743</v>
      </c>
      <c r="F27" s="226">
        <v>33326</v>
      </c>
      <c r="G27" s="226">
        <v>32889</v>
      </c>
      <c r="H27" s="226">
        <v>33793</v>
      </c>
      <c r="I27" s="226">
        <v>32084</v>
      </c>
      <c r="J27" s="226">
        <f>+J28+J32</f>
        <v>36804</v>
      </c>
      <c r="K27" s="226">
        <f>+K28+K32</f>
        <v>31782</v>
      </c>
      <c r="L27" s="232"/>
    </row>
    <row r="28" spans="1:12" x14ac:dyDescent="0.2">
      <c r="A28" s="62" t="s">
        <v>175</v>
      </c>
      <c r="B28" s="228">
        <v>21798</v>
      </c>
      <c r="C28" s="228">
        <v>21993</v>
      </c>
      <c r="D28" s="228">
        <v>21699</v>
      </c>
      <c r="E28" s="228">
        <v>20505</v>
      </c>
      <c r="F28" s="228">
        <v>18923</v>
      </c>
      <c r="G28" s="228">
        <v>18119</v>
      </c>
      <c r="H28" s="228">
        <v>17700</v>
      </c>
      <c r="I28" s="228">
        <v>16657</v>
      </c>
      <c r="J28" s="228">
        <f>SUM(J29:J31)</f>
        <v>17199</v>
      </c>
      <c r="K28" s="228">
        <f>SUM(K29:K31)</f>
        <v>14501</v>
      </c>
      <c r="L28" s="84"/>
    </row>
    <row r="29" spans="1:12" x14ac:dyDescent="0.2">
      <c r="A29" s="66" t="s">
        <v>75</v>
      </c>
      <c r="B29" s="228">
        <v>8075</v>
      </c>
      <c r="C29" s="228">
        <v>7934</v>
      </c>
      <c r="D29" s="228">
        <v>7808</v>
      </c>
      <c r="E29" s="228">
        <v>7179</v>
      </c>
      <c r="F29" s="228">
        <v>6504</v>
      </c>
      <c r="G29" s="228">
        <v>5854</v>
      </c>
      <c r="H29" s="228">
        <v>5004</v>
      </c>
      <c r="I29" s="228">
        <v>4720</v>
      </c>
      <c r="J29" s="228">
        <v>4696</v>
      </c>
      <c r="K29" s="228">
        <v>3861</v>
      </c>
    </row>
    <row r="30" spans="1:12" x14ac:dyDescent="0.2">
      <c r="A30" s="66" t="s">
        <v>76</v>
      </c>
      <c r="B30" s="228">
        <v>7336</v>
      </c>
      <c r="C30" s="228">
        <v>7368</v>
      </c>
      <c r="D30" s="228">
        <v>7156</v>
      </c>
      <c r="E30" s="228">
        <v>6886</v>
      </c>
      <c r="F30" s="228">
        <v>6373</v>
      </c>
      <c r="G30" s="228">
        <v>6332</v>
      </c>
      <c r="H30" s="228">
        <v>6072</v>
      </c>
      <c r="I30" s="228">
        <v>5660</v>
      </c>
      <c r="J30" s="228">
        <v>5820</v>
      </c>
      <c r="K30" s="228">
        <v>4809</v>
      </c>
    </row>
    <row r="31" spans="1:12" x14ac:dyDescent="0.2">
      <c r="A31" s="66" t="s">
        <v>77</v>
      </c>
      <c r="B31" s="228">
        <v>6387</v>
      </c>
      <c r="C31" s="228">
        <v>6691</v>
      </c>
      <c r="D31" s="228">
        <v>6735</v>
      </c>
      <c r="E31" s="228">
        <v>6440</v>
      </c>
      <c r="F31" s="228">
        <v>6046</v>
      </c>
      <c r="G31" s="228">
        <v>5933</v>
      </c>
      <c r="H31" s="228">
        <v>6624</v>
      </c>
      <c r="I31" s="228">
        <v>6277</v>
      </c>
      <c r="J31" s="228">
        <v>6683</v>
      </c>
      <c r="K31" s="228">
        <v>5831</v>
      </c>
    </row>
    <row r="32" spans="1:12" x14ac:dyDescent="0.2">
      <c r="A32" s="85" t="s">
        <v>545</v>
      </c>
      <c r="B32" s="228">
        <v>14046</v>
      </c>
      <c r="C32" s="228">
        <v>14283</v>
      </c>
      <c r="D32" s="228">
        <v>14377</v>
      </c>
      <c r="E32" s="228">
        <v>14238</v>
      </c>
      <c r="F32" s="228">
        <v>14403</v>
      </c>
      <c r="G32" s="228">
        <v>14770</v>
      </c>
      <c r="H32" s="228">
        <v>16093</v>
      </c>
      <c r="I32" s="228">
        <v>15427</v>
      </c>
      <c r="J32" s="228">
        <f>SUM(J33:J34)</f>
        <v>19605</v>
      </c>
      <c r="K32" s="228">
        <f>SUM(K33:K34)</f>
        <v>17281</v>
      </c>
      <c r="L32" s="84"/>
    </row>
    <row r="33" spans="1:12" x14ac:dyDescent="0.2">
      <c r="A33" s="66" t="s">
        <v>78</v>
      </c>
      <c r="B33" s="228">
        <v>8058</v>
      </c>
      <c r="C33" s="228">
        <v>8128</v>
      </c>
      <c r="D33" s="228">
        <v>8363</v>
      </c>
      <c r="E33" s="228">
        <v>7981</v>
      </c>
      <c r="F33" s="228">
        <v>8324</v>
      </c>
      <c r="G33" s="228">
        <v>8454</v>
      </c>
      <c r="H33" s="228">
        <v>8059</v>
      </c>
      <c r="I33" s="228">
        <v>8568</v>
      </c>
      <c r="J33" s="228">
        <v>10055</v>
      </c>
      <c r="K33" s="228">
        <v>9165</v>
      </c>
    </row>
    <row r="34" spans="1:12" x14ac:dyDescent="0.2">
      <c r="A34" s="66" t="s">
        <v>79</v>
      </c>
      <c r="B34" s="228">
        <v>5988</v>
      </c>
      <c r="C34" s="228">
        <v>6155</v>
      </c>
      <c r="D34" s="228">
        <v>6014</v>
      </c>
      <c r="E34" s="228">
        <v>6257</v>
      </c>
      <c r="F34" s="228">
        <v>6079</v>
      </c>
      <c r="G34" s="228">
        <v>6316</v>
      </c>
      <c r="H34" s="228">
        <v>8034</v>
      </c>
      <c r="I34" s="228">
        <v>6859</v>
      </c>
      <c r="J34" s="228">
        <v>9550</v>
      </c>
      <c r="K34" s="228">
        <v>8116</v>
      </c>
    </row>
    <row r="35" spans="1:12" ht="6.75" customHeight="1" x14ac:dyDescent="0.2">
      <c r="A35" s="62"/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2" s="231" customFormat="1" x14ac:dyDescent="0.2">
      <c r="A36" s="64" t="s">
        <v>179</v>
      </c>
      <c r="B36" s="226">
        <v>7646</v>
      </c>
      <c r="C36" s="226">
        <v>10768</v>
      </c>
      <c r="D36" s="226">
        <v>11890</v>
      </c>
      <c r="E36" s="226">
        <v>12724</v>
      </c>
      <c r="F36" s="226">
        <v>13588</v>
      </c>
      <c r="G36" s="226">
        <v>14385</v>
      </c>
      <c r="H36" s="226">
        <v>16101</v>
      </c>
      <c r="I36" s="226">
        <v>17480</v>
      </c>
      <c r="J36" s="226">
        <f>J37</f>
        <v>19692</v>
      </c>
      <c r="K36" s="226">
        <f>K37</f>
        <v>18077</v>
      </c>
      <c r="L36" s="232"/>
    </row>
    <row r="37" spans="1:12" x14ac:dyDescent="0.2">
      <c r="A37" s="85" t="s">
        <v>545</v>
      </c>
      <c r="B37" s="228">
        <v>7646</v>
      </c>
      <c r="C37" s="228">
        <v>10768</v>
      </c>
      <c r="D37" s="228">
        <v>11890</v>
      </c>
      <c r="E37" s="228">
        <v>12724</v>
      </c>
      <c r="F37" s="228">
        <v>13588</v>
      </c>
      <c r="G37" s="228">
        <v>14385</v>
      </c>
      <c r="H37" s="228">
        <v>16101</v>
      </c>
      <c r="I37" s="228">
        <v>17480</v>
      </c>
      <c r="J37" s="228">
        <f>SUM(J38:J40)</f>
        <v>19692</v>
      </c>
      <c r="K37" s="228">
        <f>SUM(K38:K40)</f>
        <v>18077</v>
      </c>
    </row>
    <row r="38" spans="1:12" x14ac:dyDescent="0.2">
      <c r="A38" s="66" t="s">
        <v>78</v>
      </c>
      <c r="B38" s="228">
        <v>4896</v>
      </c>
      <c r="C38" s="228">
        <v>6276</v>
      </c>
      <c r="D38" s="228">
        <v>6074</v>
      </c>
      <c r="E38" s="228">
        <v>6451</v>
      </c>
      <c r="F38" s="228">
        <v>7042</v>
      </c>
      <c r="G38" s="228">
        <v>7063</v>
      </c>
      <c r="H38" s="228">
        <v>8078</v>
      </c>
      <c r="I38" s="228">
        <v>8978</v>
      </c>
      <c r="J38" s="228">
        <v>9841</v>
      </c>
      <c r="K38" s="228">
        <v>9723</v>
      </c>
    </row>
    <row r="39" spans="1:12" x14ac:dyDescent="0.2">
      <c r="A39" s="66" t="s">
        <v>79</v>
      </c>
      <c r="B39" s="228">
        <v>2005</v>
      </c>
      <c r="C39" s="228">
        <v>2942</v>
      </c>
      <c r="D39" s="228">
        <v>3549</v>
      </c>
      <c r="E39" s="228">
        <v>3481</v>
      </c>
      <c r="F39" s="228">
        <v>3709</v>
      </c>
      <c r="G39" s="228">
        <v>4341</v>
      </c>
      <c r="H39" s="228">
        <v>4431</v>
      </c>
      <c r="I39" s="228">
        <v>4978</v>
      </c>
      <c r="J39" s="228">
        <v>5604</v>
      </c>
      <c r="K39" s="228">
        <v>4578</v>
      </c>
    </row>
    <row r="40" spans="1:12" ht="13.5" thickBot="1" x14ac:dyDescent="0.25">
      <c r="A40" s="70" t="s">
        <v>104</v>
      </c>
      <c r="B40" s="233">
        <v>745</v>
      </c>
      <c r="C40" s="233">
        <v>1550</v>
      </c>
      <c r="D40" s="233">
        <v>2267</v>
      </c>
      <c r="E40" s="233">
        <v>2792</v>
      </c>
      <c r="F40" s="233">
        <v>2837</v>
      </c>
      <c r="G40" s="233">
        <v>2981</v>
      </c>
      <c r="H40" s="233">
        <v>3592</v>
      </c>
      <c r="I40" s="233">
        <v>3524</v>
      </c>
      <c r="J40" s="233">
        <v>4247</v>
      </c>
      <c r="K40" s="233">
        <v>3776</v>
      </c>
    </row>
    <row r="41" spans="1:12" ht="15" customHeight="1" x14ac:dyDescent="0.2">
      <c r="A41" s="19" t="s">
        <v>929</v>
      </c>
      <c r="L41" s="84"/>
    </row>
    <row r="42" spans="1:12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</sheetData>
  <mergeCells count="6">
    <mergeCell ref="A6:K6"/>
    <mergeCell ref="A1:K1"/>
    <mergeCell ref="A2:K2"/>
    <mergeCell ref="A3:K3"/>
    <mergeCell ref="A4:K4"/>
    <mergeCell ref="A5:K5"/>
  </mergeCells>
  <hyperlinks>
    <hyperlink ref="L2" location="Contenido!A1" display="Contenido" xr:uid="{00000000-0004-0000-0A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Hoja110">
    <tabColor theme="5" tint="0.59999389629810485"/>
    <pageSetUpPr fitToPage="1"/>
  </sheetPr>
  <dimension ref="A1:AC40"/>
  <sheetViews>
    <sheetView showGridLines="0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14.75" style="118" customWidth="1"/>
    <col min="2" max="4" width="6.25" style="251" customWidth="1"/>
    <col min="5" max="5" width="1.125" style="251" customWidth="1"/>
    <col min="6" max="8" width="5.875" style="251" customWidth="1"/>
    <col min="9" max="9" width="1" style="251" customWidth="1"/>
    <col min="10" max="12" width="6.25" style="251" customWidth="1"/>
    <col min="13" max="13" width="1" style="251" customWidth="1"/>
    <col min="14" max="16" width="5.875" style="251" customWidth="1"/>
    <col min="17" max="17" width="1" style="251" customWidth="1"/>
    <col min="18" max="20" width="5.875" style="251" customWidth="1"/>
    <col min="21" max="21" width="1" style="251" customWidth="1"/>
    <col min="22" max="24" width="5.25" style="251" customWidth="1"/>
    <col min="25" max="25" width="1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811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212" t="s">
        <v>573</v>
      </c>
    </row>
    <row r="3" spans="1:29" ht="14.25" customHeight="1" x14ac:dyDescent="0.25">
      <c r="A3" s="601" t="s">
        <v>909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381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1" t="s">
        <v>199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</row>
    <row r="6" spans="1:29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</row>
    <row r="7" spans="1:29" s="247" customFormat="1" ht="27.75" customHeight="1" x14ac:dyDescent="0.15">
      <c r="A7" s="603" t="s">
        <v>382</v>
      </c>
      <c r="B7" s="599" t="s">
        <v>0</v>
      </c>
      <c r="C7" s="599"/>
      <c r="D7" s="599"/>
      <c r="E7" s="394"/>
      <c r="F7" s="622" t="s">
        <v>366</v>
      </c>
      <c r="G7" s="622"/>
      <c r="H7" s="622"/>
      <c r="I7" s="394"/>
      <c r="J7" s="599" t="s">
        <v>6</v>
      </c>
      <c r="K7" s="599"/>
      <c r="L7" s="599"/>
      <c r="M7" s="394"/>
      <c r="N7" s="599" t="s">
        <v>339</v>
      </c>
      <c r="O7" s="599"/>
      <c r="P7" s="599"/>
      <c r="Q7" s="394"/>
      <c r="R7" s="622" t="s">
        <v>384</v>
      </c>
      <c r="S7" s="622"/>
      <c r="T7" s="622"/>
      <c r="U7" s="394"/>
      <c r="V7" s="599" t="s">
        <v>583</v>
      </c>
      <c r="W7" s="599"/>
      <c r="X7" s="599"/>
      <c r="Y7" s="394"/>
      <c r="Z7" s="622" t="s">
        <v>452</v>
      </c>
      <c r="AA7" s="599"/>
      <c r="AB7" s="599"/>
    </row>
    <row r="8" spans="1:29" s="247" customFormat="1" ht="27.7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396"/>
      <c r="Z8" s="395" t="s">
        <v>0</v>
      </c>
      <c r="AA8" s="395" t="s">
        <v>15</v>
      </c>
      <c r="AB8" s="395" t="s">
        <v>16</v>
      </c>
    </row>
    <row r="9" spans="1:29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</row>
    <row r="10" spans="1:29" s="269" customFormat="1" x14ac:dyDescent="0.2">
      <c r="A10" s="122" t="s">
        <v>0</v>
      </c>
      <c r="B10" s="268">
        <f>SUM(B12:B38)</f>
        <v>180041</v>
      </c>
      <c r="C10" s="268">
        <f>SUM(C12:C38)</f>
        <v>109506</v>
      </c>
      <c r="D10" s="268">
        <f>SUM(D12:D38)</f>
        <v>70535</v>
      </c>
      <c r="E10" s="268"/>
      <c r="F10" s="268">
        <f>SUM(F12:F38)</f>
        <v>20164</v>
      </c>
      <c r="G10" s="268">
        <f t="shared" ref="G10:T10" si="0">SUM(G12:G38)</f>
        <v>13288</v>
      </c>
      <c r="H10" s="268">
        <f t="shared" si="0"/>
        <v>6876</v>
      </c>
      <c r="I10" s="268"/>
      <c r="J10" s="268">
        <f>SUM(J12:J38)</f>
        <v>132168</v>
      </c>
      <c r="K10" s="268">
        <f t="shared" si="0"/>
        <v>80214</v>
      </c>
      <c r="L10" s="268">
        <f t="shared" si="0"/>
        <v>51954</v>
      </c>
      <c r="M10" s="268"/>
      <c r="N10" s="268">
        <f>SUM(N12:N38)</f>
        <v>16454</v>
      </c>
      <c r="O10" s="268">
        <f t="shared" si="0"/>
        <v>9779</v>
      </c>
      <c r="P10" s="268">
        <f t="shared" si="0"/>
        <v>6675</v>
      </c>
      <c r="Q10" s="268"/>
      <c r="R10" s="268">
        <f>SUM(R12:R38)</f>
        <v>10438</v>
      </c>
      <c r="S10" s="268">
        <f t="shared" si="0"/>
        <v>5785</v>
      </c>
      <c r="T10" s="268">
        <f t="shared" si="0"/>
        <v>4653</v>
      </c>
      <c r="U10" s="268"/>
      <c r="V10" s="268">
        <v>282</v>
      </c>
      <c r="W10" s="268">
        <v>171</v>
      </c>
      <c r="X10" s="268">
        <v>111</v>
      </c>
      <c r="Y10" s="268"/>
      <c r="Z10" s="268">
        <v>535</v>
      </c>
      <c r="AA10" s="268">
        <v>269</v>
      </c>
      <c r="AB10" s="268">
        <v>266</v>
      </c>
    </row>
    <row r="11" spans="1:29" x14ac:dyDescent="0.2">
      <c r="A11" s="122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</row>
    <row r="12" spans="1:29" x14ac:dyDescent="0.2">
      <c r="A12" s="42" t="s">
        <v>51</v>
      </c>
      <c r="B12" s="250">
        <f>+F12+J12+N12+R12+V12+Z12</f>
        <v>10138</v>
      </c>
      <c r="C12" s="250">
        <f>+G12+K12+O12+S12+W12+AA12</f>
        <v>6213</v>
      </c>
      <c r="D12" s="250">
        <f>+H12+L12+P12+T12+X12+AB12</f>
        <v>3925</v>
      </c>
      <c r="E12" s="250"/>
      <c r="F12" s="250">
        <v>1464</v>
      </c>
      <c r="G12" s="250">
        <v>962</v>
      </c>
      <c r="H12" s="250">
        <v>502</v>
      </c>
      <c r="I12" s="250"/>
      <c r="J12" s="250">
        <v>6341</v>
      </c>
      <c r="K12" s="250">
        <v>3894</v>
      </c>
      <c r="L12" s="250">
        <v>2447</v>
      </c>
      <c r="M12" s="250"/>
      <c r="N12" s="250">
        <v>979</v>
      </c>
      <c r="O12" s="250">
        <v>594</v>
      </c>
      <c r="P12" s="250">
        <v>385</v>
      </c>
      <c r="Q12" s="250"/>
      <c r="R12" s="250">
        <v>537</v>
      </c>
      <c r="S12" s="250">
        <v>323</v>
      </c>
      <c r="T12" s="250">
        <v>214</v>
      </c>
      <c r="U12" s="250"/>
      <c r="V12" s="250">
        <v>282</v>
      </c>
      <c r="W12" s="250">
        <v>171</v>
      </c>
      <c r="X12" s="250">
        <v>111</v>
      </c>
      <c r="Y12" s="250"/>
      <c r="Z12" s="250">
        <v>535</v>
      </c>
      <c r="AA12" s="250">
        <v>269</v>
      </c>
      <c r="AB12" s="250">
        <v>266</v>
      </c>
    </row>
    <row r="13" spans="1:29" x14ac:dyDescent="0.2">
      <c r="A13" s="42" t="s">
        <v>58</v>
      </c>
      <c r="B13" s="250">
        <f t="shared" ref="B13:B38" si="1">+F13+J13+N13+R13+V13+Z13</f>
        <v>10066</v>
      </c>
      <c r="C13" s="250">
        <f t="shared" ref="C13:C38" si="2">+G13+K13+O13+S13+W13+AA13</f>
        <v>6302</v>
      </c>
      <c r="D13" s="250">
        <f t="shared" ref="D13:D38" si="3">+H13+L13+P13+T13+X13+AB13</f>
        <v>3764</v>
      </c>
      <c r="E13" s="250"/>
      <c r="F13" s="250">
        <v>1271</v>
      </c>
      <c r="G13" s="250">
        <v>798</v>
      </c>
      <c r="H13" s="250">
        <v>473</v>
      </c>
      <c r="I13" s="250"/>
      <c r="J13" s="250">
        <v>6555</v>
      </c>
      <c r="K13" s="250">
        <v>4141</v>
      </c>
      <c r="L13" s="250">
        <v>2414</v>
      </c>
      <c r="M13" s="250"/>
      <c r="N13" s="250">
        <v>1313</v>
      </c>
      <c r="O13" s="250">
        <v>815</v>
      </c>
      <c r="P13" s="250">
        <v>498</v>
      </c>
      <c r="Q13" s="250"/>
      <c r="R13" s="250">
        <v>927</v>
      </c>
      <c r="S13" s="250">
        <v>548</v>
      </c>
      <c r="T13" s="250">
        <v>379</v>
      </c>
      <c r="U13" s="250"/>
      <c r="V13" s="250"/>
      <c r="W13" s="250"/>
      <c r="X13" s="250"/>
      <c r="Y13" s="250"/>
      <c r="Z13" s="250"/>
      <c r="AA13" s="250"/>
      <c r="AB13" s="250"/>
    </row>
    <row r="14" spans="1:29" x14ac:dyDescent="0.2">
      <c r="A14" s="42" t="s">
        <v>29</v>
      </c>
      <c r="B14" s="250">
        <f t="shared" si="1"/>
        <v>8160</v>
      </c>
      <c r="C14" s="250">
        <f t="shared" si="2"/>
        <v>4969</v>
      </c>
      <c r="D14" s="250">
        <f t="shared" si="3"/>
        <v>3191</v>
      </c>
      <c r="E14" s="250"/>
      <c r="F14" s="250">
        <v>1145</v>
      </c>
      <c r="G14" s="250">
        <v>762</v>
      </c>
      <c r="H14" s="250">
        <v>383</v>
      </c>
      <c r="I14" s="250"/>
      <c r="J14" s="250">
        <v>5311</v>
      </c>
      <c r="K14" s="250">
        <v>3263</v>
      </c>
      <c r="L14" s="250">
        <v>2048</v>
      </c>
      <c r="M14" s="250"/>
      <c r="N14" s="250">
        <v>1073</v>
      </c>
      <c r="O14" s="250">
        <v>594</v>
      </c>
      <c r="P14" s="250">
        <v>479</v>
      </c>
      <c r="Q14" s="250"/>
      <c r="R14" s="250">
        <v>631</v>
      </c>
      <c r="S14" s="250">
        <v>350</v>
      </c>
      <c r="T14" s="250">
        <v>281</v>
      </c>
      <c r="U14" s="250"/>
      <c r="V14" s="250"/>
      <c r="W14" s="250"/>
      <c r="X14" s="250"/>
      <c r="Y14" s="250"/>
      <c r="Z14" s="250"/>
      <c r="AA14" s="250"/>
      <c r="AB14" s="250"/>
    </row>
    <row r="15" spans="1:29" x14ac:dyDescent="0.2">
      <c r="A15" s="42" t="s">
        <v>59</v>
      </c>
      <c r="B15" s="250">
        <f t="shared" si="1"/>
        <v>10449</v>
      </c>
      <c r="C15" s="250">
        <f t="shared" si="2"/>
        <v>6191</v>
      </c>
      <c r="D15" s="250">
        <f t="shared" si="3"/>
        <v>4258</v>
      </c>
      <c r="E15" s="250"/>
      <c r="F15" s="250">
        <v>1373</v>
      </c>
      <c r="G15" s="250">
        <v>868</v>
      </c>
      <c r="H15" s="250">
        <v>505</v>
      </c>
      <c r="I15" s="250"/>
      <c r="J15" s="250">
        <v>7492</v>
      </c>
      <c r="K15" s="250">
        <v>4411</v>
      </c>
      <c r="L15" s="250">
        <v>3081</v>
      </c>
      <c r="M15" s="250"/>
      <c r="N15" s="250">
        <v>1037</v>
      </c>
      <c r="O15" s="250">
        <v>616</v>
      </c>
      <c r="P15" s="250">
        <v>421</v>
      </c>
      <c r="Q15" s="250"/>
      <c r="R15" s="250">
        <v>547</v>
      </c>
      <c r="S15" s="250">
        <v>296</v>
      </c>
      <c r="T15" s="250">
        <v>251</v>
      </c>
      <c r="U15" s="250"/>
      <c r="V15" s="250"/>
      <c r="W15" s="250"/>
      <c r="X15" s="250"/>
      <c r="Y15" s="250"/>
      <c r="Z15" s="250"/>
      <c r="AA15" s="250"/>
      <c r="AB15" s="250"/>
    </row>
    <row r="16" spans="1:29" x14ac:dyDescent="0.2">
      <c r="A16" s="42" t="s">
        <v>60</v>
      </c>
      <c r="B16" s="250">
        <f t="shared" si="1"/>
        <v>3950</v>
      </c>
      <c r="C16" s="250">
        <f t="shared" si="2"/>
        <v>2447</v>
      </c>
      <c r="D16" s="250">
        <f t="shared" si="3"/>
        <v>1503</v>
      </c>
      <c r="E16" s="250"/>
      <c r="F16" s="250">
        <v>402</v>
      </c>
      <c r="G16" s="250">
        <v>262</v>
      </c>
      <c r="H16" s="250">
        <v>140</v>
      </c>
      <c r="I16" s="250"/>
      <c r="J16" s="250">
        <v>2992</v>
      </c>
      <c r="K16" s="250">
        <v>1814</v>
      </c>
      <c r="L16" s="250">
        <v>1178</v>
      </c>
      <c r="M16" s="250"/>
      <c r="N16" s="250">
        <v>296</v>
      </c>
      <c r="O16" s="250">
        <v>218</v>
      </c>
      <c r="P16" s="250">
        <v>78</v>
      </c>
      <c r="Q16" s="250"/>
      <c r="R16" s="250">
        <v>260</v>
      </c>
      <c r="S16" s="250">
        <v>153</v>
      </c>
      <c r="T16" s="250">
        <v>107</v>
      </c>
      <c r="U16" s="250"/>
      <c r="V16" s="250"/>
      <c r="W16" s="250"/>
      <c r="X16" s="250"/>
      <c r="Y16" s="250"/>
      <c r="Z16" s="250"/>
      <c r="AA16" s="250"/>
      <c r="AB16" s="250"/>
    </row>
    <row r="17" spans="1:28" x14ac:dyDescent="0.2">
      <c r="A17" s="42" t="s">
        <v>61</v>
      </c>
      <c r="B17" s="250">
        <f t="shared" si="1"/>
        <v>7075</v>
      </c>
      <c r="C17" s="250">
        <f t="shared" si="2"/>
        <v>4092</v>
      </c>
      <c r="D17" s="250">
        <f t="shared" si="3"/>
        <v>2983</v>
      </c>
      <c r="E17" s="260"/>
      <c r="F17" s="250">
        <v>630</v>
      </c>
      <c r="G17" s="250">
        <v>408</v>
      </c>
      <c r="H17" s="250">
        <v>222</v>
      </c>
      <c r="I17" s="250"/>
      <c r="J17" s="250">
        <v>5446</v>
      </c>
      <c r="K17" s="250">
        <v>3078</v>
      </c>
      <c r="L17" s="250">
        <v>2368</v>
      </c>
      <c r="M17" s="250"/>
      <c r="N17" s="250">
        <v>630</v>
      </c>
      <c r="O17" s="250">
        <v>396</v>
      </c>
      <c r="P17" s="250">
        <v>234</v>
      </c>
      <c r="Q17" s="250"/>
      <c r="R17" s="250">
        <v>369</v>
      </c>
      <c r="S17" s="250">
        <v>210</v>
      </c>
      <c r="T17" s="250">
        <v>159</v>
      </c>
      <c r="U17" s="250"/>
      <c r="V17" s="250"/>
      <c r="W17" s="250"/>
      <c r="X17" s="250"/>
      <c r="Y17" s="250"/>
      <c r="Z17" s="250"/>
      <c r="AA17" s="250"/>
      <c r="AB17" s="250"/>
    </row>
    <row r="18" spans="1:28" x14ac:dyDescent="0.2">
      <c r="A18" s="42" t="s">
        <v>81</v>
      </c>
      <c r="B18" s="250">
        <f t="shared" si="1"/>
        <v>1760</v>
      </c>
      <c r="C18" s="250">
        <f t="shared" si="2"/>
        <v>1094</v>
      </c>
      <c r="D18" s="250">
        <f t="shared" si="3"/>
        <v>666</v>
      </c>
      <c r="E18" s="260"/>
      <c r="F18" s="250">
        <v>293</v>
      </c>
      <c r="G18" s="250">
        <v>195</v>
      </c>
      <c r="H18" s="250">
        <v>98</v>
      </c>
      <c r="I18" s="250"/>
      <c r="J18" s="250">
        <v>1314</v>
      </c>
      <c r="K18" s="250">
        <v>813</v>
      </c>
      <c r="L18" s="250">
        <v>501</v>
      </c>
      <c r="M18" s="250"/>
      <c r="N18" s="250">
        <v>87</v>
      </c>
      <c r="O18" s="250">
        <v>49</v>
      </c>
      <c r="P18" s="250">
        <v>38</v>
      </c>
      <c r="Q18" s="250"/>
      <c r="R18" s="250">
        <v>66</v>
      </c>
      <c r="S18" s="250">
        <v>37</v>
      </c>
      <c r="T18" s="250">
        <v>29</v>
      </c>
      <c r="U18" s="250"/>
      <c r="V18" s="250"/>
      <c r="W18" s="250"/>
      <c r="X18" s="250"/>
      <c r="Y18" s="250"/>
      <c r="Z18" s="250"/>
      <c r="AA18" s="250"/>
      <c r="AB18" s="250"/>
    </row>
    <row r="19" spans="1:28" x14ac:dyDescent="0.2">
      <c r="A19" s="42" t="s">
        <v>52</v>
      </c>
      <c r="B19" s="250">
        <f t="shared" si="1"/>
        <v>16176</v>
      </c>
      <c r="C19" s="250">
        <f t="shared" si="2"/>
        <v>9945</v>
      </c>
      <c r="D19" s="250">
        <f t="shared" si="3"/>
        <v>6231</v>
      </c>
      <c r="E19" s="260"/>
      <c r="F19" s="250">
        <v>2333</v>
      </c>
      <c r="G19" s="250">
        <v>1582</v>
      </c>
      <c r="H19" s="250">
        <v>751</v>
      </c>
      <c r="I19" s="250"/>
      <c r="J19" s="250">
        <v>11527</v>
      </c>
      <c r="K19" s="250">
        <v>7066</v>
      </c>
      <c r="L19" s="250">
        <v>4461</v>
      </c>
      <c r="M19" s="250"/>
      <c r="N19" s="250">
        <v>1294</v>
      </c>
      <c r="O19" s="250">
        <v>757</v>
      </c>
      <c r="P19" s="250">
        <v>537</v>
      </c>
      <c r="Q19" s="250"/>
      <c r="R19" s="250">
        <v>1022</v>
      </c>
      <c r="S19" s="250">
        <v>540</v>
      </c>
      <c r="T19" s="250">
        <v>482</v>
      </c>
      <c r="U19" s="250"/>
      <c r="V19" s="250"/>
      <c r="W19" s="250"/>
      <c r="X19" s="250"/>
      <c r="Y19" s="250"/>
      <c r="Z19" s="250"/>
      <c r="AA19" s="250"/>
      <c r="AB19" s="250"/>
    </row>
    <row r="20" spans="1:28" x14ac:dyDescent="0.2">
      <c r="A20" s="42" t="s">
        <v>62</v>
      </c>
      <c r="B20" s="250">
        <f t="shared" si="1"/>
        <v>8328</v>
      </c>
      <c r="C20" s="250">
        <f t="shared" si="2"/>
        <v>5097</v>
      </c>
      <c r="D20" s="250">
        <f t="shared" si="3"/>
        <v>3231</v>
      </c>
      <c r="E20" s="260"/>
      <c r="F20" s="250">
        <v>1137</v>
      </c>
      <c r="G20" s="250">
        <v>735</v>
      </c>
      <c r="H20" s="250">
        <v>402</v>
      </c>
      <c r="I20" s="250"/>
      <c r="J20" s="250">
        <v>5433</v>
      </c>
      <c r="K20" s="250">
        <v>3336</v>
      </c>
      <c r="L20" s="250">
        <v>2097</v>
      </c>
      <c r="M20" s="250"/>
      <c r="N20" s="250">
        <v>1107</v>
      </c>
      <c r="O20" s="250">
        <v>653</v>
      </c>
      <c r="P20" s="250">
        <v>454</v>
      </c>
      <c r="Q20" s="250"/>
      <c r="R20" s="250">
        <v>651</v>
      </c>
      <c r="S20" s="250">
        <v>373</v>
      </c>
      <c r="T20" s="250">
        <v>278</v>
      </c>
      <c r="U20" s="250"/>
      <c r="V20" s="250"/>
      <c r="W20" s="250"/>
      <c r="X20" s="250"/>
      <c r="Y20" s="250"/>
      <c r="Z20" s="250"/>
      <c r="AA20" s="250"/>
      <c r="AB20" s="250"/>
    </row>
    <row r="21" spans="1:28" x14ac:dyDescent="0.2">
      <c r="A21" s="42" t="s">
        <v>63</v>
      </c>
      <c r="B21" s="250">
        <f t="shared" si="1"/>
        <v>9590</v>
      </c>
      <c r="C21" s="250">
        <f t="shared" si="2"/>
        <v>5806</v>
      </c>
      <c r="D21" s="250">
        <f t="shared" si="3"/>
        <v>3784</v>
      </c>
      <c r="E21" s="250"/>
      <c r="F21" s="250">
        <v>896</v>
      </c>
      <c r="G21" s="250">
        <v>599</v>
      </c>
      <c r="H21" s="250">
        <v>297</v>
      </c>
      <c r="I21" s="250"/>
      <c r="J21" s="250">
        <v>7406</v>
      </c>
      <c r="K21" s="250">
        <v>4475</v>
      </c>
      <c r="L21" s="250">
        <v>2931</v>
      </c>
      <c r="M21" s="250"/>
      <c r="N21" s="250">
        <v>804</v>
      </c>
      <c r="O21" s="250">
        <v>478</v>
      </c>
      <c r="P21" s="250">
        <v>326</v>
      </c>
      <c r="Q21" s="250"/>
      <c r="R21" s="250">
        <v>484</v>
      </c>
      <c r="S21" s="250">
        <v>254</v>
      </c>
      <c r="T21" s="250">
        <v>230</v>
      </c>
      <c r="U21" s="250"/>
      <c r="V21" s="250"/>
      <c r="W21" s="250"/>
      <c r="X21" s="250"/>
      <c r="Y21" s="250"/>
      <c r="Z21" s="250"/>
      <c r="AA21" s="250"/>
      <c r="AB21" s="250"/>
    </row>
    <row r="22" spans="1:28" x14ac:dyDescent="0.2">
      <c r="A22" s="42" t="s">
        <v>64</v>
      </c>
      <c r="B22" s="250">
        <f t="shared" si="1"/>
        <v>3349</v>
      </c>
      <c r="C22" s="250">
        <f t="shared" si="2"/>
        <v>1924</v>
      </c>
      <c r="D22" s="250">
        <f t="shared" si="3"/>
        <v>1425</v>
      </c>
      <c r="E22" s="260"/>
      <c r="F22" s="250">
        <v>154</v>
      </c>
      <c r="G22" s="250">
        <v>90</v>
      </c>
      <c r="H22" s="250">
        <v>64</v>
      </c>
      <c r="I22" s="250"/>
      <c r="J22" s="250">
        <v>2927</v>
      </c>
      <c r="K22" s="250">
        <v>1682</v>
      </c>
      <c r="L22" s="250">
        <v>1245</v>
      </c>
      <c r="M22" s="250"/>
      <c r="N22" s="250">
        <v>149</v>
      </c>
      <c r="O22" s="250">
        <v>90</v>
      </c>
      <c r="P22" s="250">
        <v>59</v>
      </c>
      <c r="Q22" s="250"/>
      <c r="R22" s="250">
        <v>119</v>
      </c>
      <c r="S22" s="250">
        <v>62</v>
      </c>
      <c r="T22" s="250">
        <v>57</v>
      </c>
      <c r="U22" s="250"/>
      <c r="V22" s="250"/>
      <c r="W22" s="250"/>
      <c r="X22" s="250"/>
      <c r="Y22" s="250"/>
      <c r="Z22" s="250"/>
      <c r="AA22" s="250"/>
      <c r="AB22" s="250"/>
    </row>
    <row r="23" spans="1:28" x14ac:dyDescent="0.2">
      <c r="A23" s="41" t="s">
        <v>30</v>
      </c>
      <c r="B23" s="250">
        <f t="shared" si="1"/>
        <v>13491</v>
      </c>
      <c r="C23" s="250">
        <f t="shared" si="2"/>
        <v>8348</v>
      </c>
      <c r="D23" s="250">
        <f t="shared" si="3"/>
        <v>5143</v>
      </c>
      <c r="E23" s="260"/>
      <c r="F23" s="250">
        <v>2135</v>
      </c>
      <c r="G23" s="250">
        <v>1390</v>
      </c>
      <c r="H23" s="250">
        <v>745</v>
      </c>
      <c r="I23" s="250"/>
      <c r="J23" s="250">
        <v>9457</v>
      </c>
      <c r="K23" s="250">
        <v>5810</v>
      </c>
      <c r="L23" s="250">
        <v>3647</v>
      </c>
      <c r="M23" s="250"/>
      <c r="N23" s="250">
        <v>1182</v>
      </c>
      <c r="O23" s="250">
        <v>751</v>
      </c>
      <c r="P23" s="250">
        <v>431</v>
      </c>
      <c r="Q23" s="250"/>
      <c r="R23" s="250">
        <v>717</v>
      </c>
      <c r="S23" s="250">
        <v>397</v>
      </c>
      <c r="T23" s="250">
        <v>320</v>
      </c>
      <c r="U23" s="250"/>
      <c r="V23" s="250"/>
      <c r="W23" s="250"/>
      <c r="X23" s="250"/>
      <c r="Y23" s="250"/>
      <c r="Z23" s="250"/>
      <c r="AA23" s="250"/>
      <c r="AB23" s="250"/>
    </row>
    <row r="24" spans="1:28" x14ac:dyDescent="0.2">
      <c r="A24" s="42" t="s">
        <v>65</v>
      </c>
      <c r="B24" s="250">
        <f t="shared" si="1"/>
        <v>4811</v>
      </c>
      <c r="C24" s="250">
        <f t="shared" si="2"/>
        <v>2949</v>
      </c>
      <c r="D24" s="250">
        <f t="shared" si="3"/>
        <v>1862</v>
      </c>
      <c r="E24" s="250"/>
      <c r="F24" s="250">
        <v>488</v>
      </c>
      <c r="G24" s="250">
        <v>321</v>
      </c>
      <c r="H24" s="250">
        <v>167</v>
      </c>
      <c r="I24" s="250"/>
      <c r="J24" s="250">
        <v>3642</v>
      </c>
      <c r="K24" s="250">
        <v>2241</v>
      </c>
      <c r="L24" s="250">
        <v>1401</v>
      </c>
      <c r="M24" s="250"/>
      <c r="N24" s="250">
        <v>416</v>
      </c>
      <c r="O24" s="250">
        <v>235</v>
      </c>
      <c r="P24" s="250">
        <v>181</v>
      </c>
      <c r="Q24" s="250"/>
      <c r="R24" s="250">
        <v>265</v>
      </c>
      <c r="S24" s="250">
        <v>152</v>
      </c>
      <c r="T24" s="250">
        <v>113</v>
      </c>
      <c r="U24" s="250"/>
      <c r="V24" s="250"/>
      <c r="W24" s="250"/>
      <c r="X24" s="250"/>
      <c r="Y24" s="250"/>
      <c r="Z24" s="250"/>
      <c r="AA24" s="250"/>
      <c r="AB24" s="250"/>
    </row>
    <row r="25" spans="1:28" x14ac:dyDescent="0.2">
      <c r="A25" s="42" t="s">
        <v>31</v>
      </c>
      <c r="B25" s="250">
        <f t="shared" si="1"/>
        <v>15805</v>
      </c>
      <c r="C25" s="250">
        <f t="shared" si="2"/>
        <v>9754</v>
      </c>
      <c r="D25" s="250">
        <f t="shared" si="3"/>
        <v>6051</v>
      </c>
      <c r="E25" s="250"/>
      <c r="F25" s="250">
        <v>2103</v>
      </c>
      <c r="G25" s="250">
        <v>1392</v>
      </c>
      <c r="H25" s="250">
        <v>711</v>
      </c>
      <c r="I25" s="250"/>
      <c r="J25" s="250">
        <v>10658</v>
      </c>
      <c r="K25" s="250">
        <v>6589</v>
      </c>
      <c r="L25" s="250">
        <v>4069</v>
      </c>
      <c r="M25" s="250"/>
      <c r="N25" s="250">
        <v>1753</v>
      </c>
      <c r="O25" s="250">
        <v>1070</v>
      </c>
      <c r="P25" s="250">
        <v>683</v>
      </c>
      <c r="Q25" s="250"/>
      <c r="R25" s="250">
        <v>1291</v>
      </c>
      <c r="S25" s="250">
        <v>703</v>
      </c>
      <c r="T25" s="250">
        <v>588</v>
      </c>
      <c r="U25" s="250"/>
      <c r="V25" s="250"/>
      <c r="W25" s="250"/>
      <c r="X25" s="250"/>
      <c r="Y25" s="250"/>
      <c r="Z25" s="250"/>
      <c r="AA25" s="250"/>
      <c r="AB25" s="250"/>
    </row>
    <row r="26" spans="1:28" x14ac:dyDescent="0.2">
      <c r="A26" s="42" t="s">
        <v>210</v>
      </c>
      <c r="B26" s="250">
        <f t="shared" si="1"/>
        <v>3071</v>
      </c>
      <c r="C26" s="250">
        <f t="shared" si="2"/>
        <v>1887</v>
      </c>
      <c r="D26" s="250">
        <f t="shared" si="3"/>
        <v>1184</v>
      </c>
      <c r="E26" s="250"/>
      <c r="F26" s="250">
        <v>240</v>
      </c>
      <c r="G26" s="250">
        <v>163</v>
      </c>
      <c r="H26" s="250">
        <v>77</v>
      </c>
      <c r="I26" s="250"/>
      <c r="J26" s="250">
        <v>2631</v>
      </c>
      <c r="K26" s="250">
        <v>1606</v>
      </c>
      <c r="L26" s="250">
        <v>1025</v>
      </c>
      <c r="M26" s="250"/>
      <c r="N26" s="250">
        <v>137</v>
      </c>
      <c r="O26" s="250">
        <v>81</v>
      </c>
      <c r="P26" s="250">
        <v>56</v>
      </c>
      <c r="Q26" s="250"/>
      <c r="R26" s="250">
        <v>63</v>
      </c>
      <c r="S26" s="250">
        <v>37</v>
      </c>
      <c r="T26" s="250">
        <v>26</v>
      </c>
      <c r="U26" s="250"/>
      <c r="V26" s="250"/>
      <c r="W26" s="250"/>
      <c r="X26" s="250"/>
      <c r="Y26" s="250"/>
      <c r="Z26" s="250"/>
      <c r="AA26" s="250"/>
      <c r="AB26" s="250"/>
    </row>
    <row r="27" spans="1:28" x14ac:dyDescent="0.2">
      <c r="A27" s="42" t="s">
        <v>53</v>
      </c>
      <c r="B27" s="250">
        <f t="shared" si="1"/>
        <v>4736</v>
      </c>
      <c r="C27" s="250">
        <f t="shared" si="2"/>
        <v>2895</v>
      </c>
      <c r="D27" s="250">
        <f t="shared" si="3"/>
        <v>1841</v>
      </c>
      <c r="E27" s="250"/>
      <c r="F27" s="250">
        <v>370</v>
      </c>
      <c r="G27" s="250">
        <v>259</v>
      </c>
      <c r="H27" s="250">
        <v>111</v>
      </c>
      <c r="I27" s="250"/>
      <c r="J27" s="250">
        <v>3653</v>
      </c>
      <c r="K27" s="250">
        <v>2242</v>
      </c>
      <c r="L27" s="250">
        <v>1411</v>
      </c>
      <c r="M27" s="250"/>
      <c r="N27" s="250">
        <v>495</v>
      </c>
      <c r="O27" s="250">
        <v>267</v>
      </c>
      <c r="P27" s="250">
        <v>228</v>
      </c>
      <c r="Q27" s="250"/>
      <c r="R27" s="250">
        <v>218</v>
      </c>
      <c r="S27" s="250">
        <v>127</v>
      </c>
      <c r="T27" s="250">
        <v>91</v>
      </c>
      <c r="U27" s="250"/>
      <c r="V27" s="250"/>
      <c r="W27" s="250"/>
      <c r="X27" s="250"/>
      <c r="Y27" s="250"/>
      <c r="Z27" s="250"/>
      <c r="AA27" s="250"/>
      <c r="AB27" s="250"/>
    </row>
    <row r="28" spans="1:28" x14ac:dyDescent="0.2">
      <c r="A28" s="42" t="s">
        <v>67</v>
      </c>
      <c r="B28" s="250">
        <f t="shared" si="1"/>
        <v>2808</v>
      </c>
      <c r="C28" s="250">
        <f t="shared" si="2"/>
        <v>1704</v>
      </c>
      <c r="D28" s="250">
        <f t="shared" si="3"/>
        <v>1104</v>
      </c>
      <c r="E28" s="250"/>
      <c r="F28" s="250">
        <v>187</v>
      </c>
      <c r="G28" s="250">
        <v>129</v>
      </c>
      <c r="H28" s="250">
        <v>58</v>
      </c>
      <c r="I28" s="250"/>
      <c r="J28" s="250">
        <v>2288</v>
      </c>
      <c r="K28" s="250">
        <v>1385</v>
      </c>
      <c r="L28" s="250">
        <v>903</v>
      </c>
      <c r="M28" s="250"/>
      <c r="N28" s="250">
        <v>170</v>
      </c>
      <c r="O28" s="250">
        <v>99</v>
      </c>
      <c r="P28" s="250">
        <v>71</v>
      </c>
      <c r="Q28" s="250"/>
      <c r="R28" s="250">
        <v>163</v>
      </c>
      <c r="S28" s="250">
        <v>91</v>
      </c>
      <c r="T28" s="250">
        <v>72</v>
      </c>
      <c r="U28" s="250"/>
      <c r="V28" s="250"/>
      <c r="W28" s="250"/>
      <c r="X28" s="250"/>
      <c r="Y28" s="250"/>
      <c r="Z28" s="250"/>
      <c r="AA28" s="250"/>
      <c r="AB28" s="250"/>
    </row>
    <row r="29" spans="1:28" x14ac:dyDescent="0.2">
      <c r="A29" s="42" t="s">
        <v>68</v>
      </c>
      <c r="B29" s="250">
        <f t="shared" si="1"/>
        <v>3734</v>
      </c>
      <c r="C29" s="250">
        <f t="shared" si="2"/>
        <v>2226</v>
      </c>
      <c r="D29" s="250">
        <f t="shared" si="3"/>
        <v>1508</v>
      </c>
      <c r="E29" s="250"/>
      <c r="F29" s="250">
        <v>230</v>
      </c>
      <c r="G29" s="250">
        <v>153</v>
      </c>
      <c r="H29" s="250">
        <v>77</v>
      </c>
      <c r="I29" s="250"/>
      <c r="J29" s="250">
        <v>3062</v>
      </c>
      <c r="K29" s="250">
        <v>1820</v>
      </c>
      <c r="L29" s="250">
        <v>1242</v>
      </c>
      <c r="M29" s="250"/>
      <c r="N29" s="250">
        <v>282</v>
      </c>
      <c r="O29" s="250">
        <v>166</v>
      </c>
      <c r="P29" s="250">
        <v>116</v>
      </c>
      <c r="Q29" s="250"/>
      <c r="R29" s="250">
        <v>160</v>
      </c>
      <c r="S29" s="250">
        <v>87</v>
      </c>
      <c r="T29" s="250">
        <v>73</v>
      </c>
      <c r="U29" s="250"/>
      <c r="V29" s="250"/>
      <c r="W29" s="250"/>
      <c r="X29" s="250"/>
      <c r="Y29" s="250"/>
      <c r="Z29" s="250"/>
      <c r="AA29" s="250"/>
      <c r="AB29" s="250"/>
    </row>
    <row r="30" spans="1:28" x14ac:dyDescent="0.2">
      <c r="A30" s="42" t="s">
        <v>54</v>
      </c>
      <c r="B30" s="250">
        <f t="shared" si="1"/>
        <v>3630</v>
      </c>
      <c r="C30" s="250">
        <f t="shared" si="2"/>
        <v>2182</v>
      </c>
      <c r="D30" s="250">
        <f t="shared" si="3"/>
        <v>1448</v>
      </c>
      <c r="E30" s="250"/>
      <c r="F30" s="250">
        <v>298</v>
      </c>
      <c r="G30" s="250">
        <v>198</v>
      </c>
      <c r="H30" s="250">
        <v>100</v>
      </c>
      <c r="I30" s="250"/>
      <c r="J30" s="250">
        <v>2768</v>
      </c>
      <c r="K30" s="250">
        <v>1650</v>
      </c>
      <c r="L30" s="250">
        <v>1118</v>
      </c>
      <c r="M30" s="250"/>
      <c r="N30" s="250">
        <v>339</v>
      </c>
      <c r="O30" s="250">
        <v>202</v>
      </c>
      <c r="P30" s="250">
        <v>137</v>
      </c>
      <c r="Q30" s="250"/>
      <c r="R30" s="250">
        <v>225</v>
      </c>
      <c r="S30" s="250">
        <v>132</v>
      </c>
      <c r="T30" s="250">
        <v>93</v>
      </c>
      <c r="U30" s="250"/>
      <c r="V30" s="250"/>
      <c r="W30" s="250"/>
      <c r="X30" s="250"/>
      <c r="Y30" s="250"/>
      <c r="Z30" s="250"/>
      <c r="AA30" s="250"/>
      <c r="AB30" s="250"/>
    </row>
    <row r="31" spans="1:28" x14ac:dyDescent="0.2">
      <c r="A31" s="42" t="s">
        <v>55</v>
      </c>
      <c r="B31" s="250">
        <f t="shared" si="1"/>
        <v>6809</v>
      </c>
      <c r="C31" s="250">
        <f t="shared" si="2"/>
        <v>4184</v>
      </c>
      <c r="D31" s="250">
        <f t="shared" si="3"/>
        <v>2625</v>
      </c>
      <c r="E31" s="250"/>
      <c r="F31" s="250">
        <v>519</v>
      </c>
      <c r="G31" s="250">
        <v>350</v>
      </c>
      <c r="H31" s="250">
        <v>169</v>
      </c>
      <c r="I31" s="250"/>
      <c r="J31" s="250">
        <v>5423</v>
      </c>
      <c r="K31" s="250">
        <v>3360</v>
      </c>
      <c r="L31" s="250">
        <v>2063</v>
      </c>
      <c r="M31" s="250"/>
      <c r="N31" s="250">
        <v>544</v>
      </c>
      <c r="O31" s="250">
        <v>298</v>
      </c>
      <c r="P31" s="250">
        <v>246</v>
      </c>
      <c r="Q31" s="250"/>
      <c r="R31" s="250">
        <v>323</v>
      </c>
      <c r="S31" s="250">
        <v>176</v>
      </c>
      <c r="T31" s="250">
        <v>147</v>
      </c>
      <c r="U31" s="250"/>
      <c r="V31" s="250"/>
      <c r="W31" s="250"/>
      <c r="X31" s="250"/>
      <c r="Y31" s="250"/>
      <c r="Z31" s="250"/>
      <c r="AA31" s="250"/>
      <c r="AB31" s="250"/>
    </row>
    <row r="32" spans="1:28" x14ac:dyDescent="0.2">
      <c r="A32" s="42" t="s">
        <v>56</v>
      </c>
      <c r="B32" s="250">
        <f t="shared" si="1"/>
        <v>7251</v>
      </c>
      <c r="C32" s="250">
        <f t="shared" si="2"/>
        <v>4184</v>
      </c>
      <c r="D32" s="250">
        <f t="shared" si="3"/>
        <v>3067</v>
      </c>
      <c r="E32" s="250"/>
      <c r="F32" s="250">
        <v>447</v>
      </c>
      <c r="G32" s="250">
        <v>294</v>
      </c>
      <c r="H32" s="250">
        <v>153</v>
      </c>
      <c r="I32" s="250"/>
      <c r="J32" s="250">
        <v>5941</v>
      </c>
      <c r="K32" s="250">
        <v>3420</v>
      </c>
      <c r="L32" s="250">
        <v>2521</v>
      </c>
      <c r="M32" s="250"/>
      <c r="N32" s="250">
        <v>533</v>
      </c>
      <c r="O32" s="250">
        <v>287</v>
      </c>
      <c r="P32" s="250">
        <v>246</v>
      </c>
      <c r="Q32" s="250"/>
      <c r="R32" s="250">
        <v>330</v>
      </c>
      <c r="S32" s="250">
        <v>183</v>
      </c>
      <c r="T32" s="250">
        <v>147</v>
      </c>
      <c r="U32" s="250"/>
      <c r="V32" s="250"/>
      <c r="W32" s="250"/>
      <c r="X32" s="250"/>
      <c r="Y32" s="250"/>
      <c r="Z32" s="250"/>
      <c r="AA32" s="250"/>
      <c r="AB32" s="250"/>
    </row>
    <row r="33" spans="1:28" x14ac:dyDescent="0.2">
      <c r="A33" s="42" t="s">
        <v>82</v>
      </c>
      <c r="B33" s="250">
        <f t="shared" si="1"/>
        <v>3140</v>
      </c>
      <c r="C33" s="250">
        <f t="shared" si="2"/>
        <v>1996</v>
      </c>
      <c r="D33" s="250">
        <f t="shared" si="3"/>
        <v>1144</v>
      </c>
      <c r="E33" s="250"/>
      <c r="F33" s="250">
        <v>324</v>
      </c>
      <c r="G33" s="250">
        <v>226</v>
      </c>
      <c r="H33" s="250">
        <v>98</v>
      </c>
      <c r="I33" s="250"/>
      <c r="J33" s="250">
        <v>2691</v>
      </c>
      <c r="K33" s="250">
        <v>1696</v>
      </c>
      <c r="L33" s="250">
        <v>995</v>
      </c>
      <c r="M33" s="250"/>
      <c r="N33" s="250">
        <v>85</v>
      </c>
      <c r="O33" s="250">
        <v>61</v>
      </c>
      <c r="P33" s="250">
        <v>24</v>
      </c>
      <c r="Q33" s="250"/>
      <c r="R33" s="250">
        <v>40</v>
      </c>
      <c r="S33" s="250">
        <v>13</v>
      </c>
      <c r="T33" s="250">
        <v>27</v>
      </c>
      <c r="U33" s="250"/>
      <c r="V33" s="250"/>
      <c r="W33" s="250"/>
      <c r="X33" s="250"/>
      <c r="Y33" s="250"/>
      <c r="Z33" s="250"/>
      <c r="AA33" s="250"/>
      <c r="AB33" s="250"/>
    </row>
    <row r="34" spans="1:28" x14ac:dyDescent="0.2">
      <c r="A34" s="42" t="s">
        <v>69</v>
      </c>
      <c r="B34" s="250">
        <f t="shared" si="1"/>
        <v>3599</v>
      </c>
      <c r="C34" s="250">
        <f t="shared" si="2"/>
        <v>2104</v>
      </c>
      <c r="D34" s="250">
        <f t="shared" si="3"/>
        <v>1495</v>
      </c>
      <c r="E34" s="250"/>
      <c r="F34" s="250">
        <v>195</v>
      </c>
      <c r="G34" s="250">
        <v>137</v>
      </c>
      <c r="H34" s="250">
        <v>58</v>
      </c>
      <c r="I34" s="250"/>
      <c r="J34" s="250">
        <v>3071</v>
      </c>
      <c r="K34" s="250">
        <v>1793</v>
      </c>
      <c r="L34" s="250">
        <v>1278</v>
      </c>
      <c r="M34" s="250"/>
      <c r="N34" s="250">
        <v>217</v>
      </c>
      <c r="O34" s="250">
        <v>118</v>
      </c>
      <c r="P34" s="250">
        <v>99</v>
      </c>
      <c r="Q34" s="250"/>
      <c r="R34" s="250">
        <v>116</v>
      </c>
      <c r="S34" s="250">
        <v>56</v>
      </c>
      <c r="T34" s="250">
        <v>60</v>
      </c>
      <c r="U34" s="250"/>
      <c r="V34" s="250"/>
      <c r="W34" s="250"/>
      <c r="X34" s="250"/>
      <c r="Y34" s="250"/>
      <c r="Z34" s="250"/>
      <c r="AA34" s="250"/>
      <c r="AB34" s="250"/>
    </row>
    <row r="35" spans="1:28" x14ac:dyDescent="0.2">
      <c r="A35" s="42" t="s">
        <v>70</v>
      </c>
      <c r="B35" s="250">
        <f t="shared" si="1"/>
        <v>1322</v>
      </c>
      <c r="C35" s="250">
        <f t="shared" si="2"/>
        <v>795</v>
      </c>
      <c r="D35" s="250">
        <f t="shared" si="3"/>
        <v>527</v>
      </c>
      <c r="E35" s="250"/>
      <c r="F35" s="250">
        <v>71</v>
      </c>
      <c r="G35" s="250">
        <v>46</v>
      </c>
      <c r="H35" s="250">
        <v>25</v>
      </c>
      <c r="I35" s="250"/>
      <c r="J35" s="250">
        <v>1213</v>
      </c>
      <c r="K35" s="250">
        <v>728</v>
      </c>
      <c r="L35" s="250">
        <v>485</v>
      </c>
      <c r="M35" s="250"/>
      <c r="N35" s="250">
        <v>23</v>
      </c>
      <c r="O35" s="250">
        <v>12</v>
      </c>
      <c r="P35" s="250">
        <v>11</v>
      </c>
      <c r="Q35" s="250"/>
      <c r="R35" s="250">
        <v>15</v>
      </c>
      <c r="S35" s="250">
        <v>9</v>
      </c>
      <c r="T35" s="250">
        <v>6</v>
      </c>
      <c r="U35" s="250"/>
      <c r="V35" s="250"/>
      <c r="W35" s="250"/>
      <c r="X35" s="250"/>
      <c r="Y35" s="250"/>
      <c r="Z35" s="250"/>
      <c r="AA35" s="250"/>
      <c r="AB35" s="250"/>
    </row>
    <row r="36" spans="1:28" x14ac:dyDescent="0.2">
      <c r="A36" s="42" t="s">
        <v>71</v>
      </c>
      <c r="B36" s="250">
        <f t="shared" si="1"/>
        <v>8931</v>
      </c>
      <c r="C36" s="250">
        <f t="shared" si="2"/>
        <v>5406</v>
      </c>
      <c r="D36" s="250">
        <f t="shared" si="3"/>
        <v>3525</v>
      </c>
      <c r="E36" s="250"/>
      <c r="F36" s="250">
        <v>753</v>
      </c>
      <c r="G36" s="250">
        <v>502</v>
      </c>
      <c r="H36" s="250">
        <v>251</v>
      </c>
      <c r="I36" s="250"/>
      <c r="J36" s="250">
        <v>6860</v>
      </c>
      <c r="K36" s="250">
        <v>4159</v>
      </c>
      <c r="L36" s="250">
        <v>2701</v>
      </c>
      <c r="M36" s="250"/>
      <c r="N36" s="250">
        <v>820</v>
      </c>
      <c r="O36" s="250">
        <v>483</v>
      </c>
      <c r="P36" s="250">
        <v>337</v>
      </c>
      <c r="Q36" s="250"/>
      <c r="R36" s="250">
        <v>498</v>
      </c>
      <c r="S36" s="250">
        <v>262</v>
      </c>
      <c r="T36" s="250">
        <v>236</v>
      </c>
      <c r="U36" s="250"/>
      <c r="V36" s="250"/>
      <c r="W36" s="250"/>
      <c r="X36" s="250"/>
      <c r="Y36" s="250"/>
      <c r="Z36" s="250"/>
      <c r="AA36" s="250"/>
      <c r="AB36" s="250"/>
    </row>
    <row r="37" spans="1:28" x14ac:dyDescent="0.2">
      <c r="A37" s="42" t="s">
        <v>72</v>
      </c>
      <c r="B37" s="250">
        <f t="shared" si="1"/>
        <v>7108</v>
      </c>
      <c r="C37" s="250">
        <f t="shared" si="2"/>
        <v>4386</v>
      </c>
      <c r="D37" s="250">
        <f t="shared" si="3"/>
        <v>2722</v>
      </c>
      <c r="E37" s="250"/>
      <c r="F37" s="250">
        <v>685</v>
      </c>
      <c r="G37" s="250">
        <v>455</v>
      </c>
      <c r="H37" s="250">
        <v>230</v>
      </c>
      <c r="I37" s="250"/>
      <c r="J37" s="250">
        <v>5448</v>
      </c>
      <c r="K37" s="250">
        <v>3394</v>
      </c>
      <c r="L37" s="250">
        <v>2054</v>
      </c>
      <c r="M37" s="250"/>
      <c r="N37" s="250">
        <v>608</v>
      </c>
      <c r="O37" s="250">
        <v>341</v>
      </c>
      <c r="P37" s="250">
        <v>267</v>
      </c>
      <c r="Q37" s="250"/>
      <c r="R37" s="250">
        <v>367</v>
      </c>
      <c r="S37" s="250">
        <v>196</v>
      </c>
      <c r="T37" s="250">
        <v>171</v>
      </c>
      <c r="U37" s="250"/>
      <c r="V37" s="250"/>
      <c r="W37" s="250"/>
      <c r="X37" s="250"/>
      <c r="Y37" s="250"/>
      <c r="Z37" s="250"/>
      <c r="AA37" s="250"/>
      <c r="AB37" s="250"/>
    </row>
    <row r="38" spans="1:28" ht="13.5" thickBot="1" x14ac:dyDescent="0.25">
      <c r="A38" s="42" t="s">
        <v>73</v>
      </c>
      <c r="B38" s="250">
        <f t="shared" si="1"/>
        <v>754</v>
      </c>
      <c r="C38" s="250">
        <f t="shared" si="2"/>
        <v>426</v>
      </c>
      <c r="D38" s="250">
        <f t="shared" si="3"/>
        <v>328</v>
      </c>
      <c r="E38" s="250"/>
      <c r="F38" s="250">
        <v>21</v>
      </c>
      <c r="G38" s="250">
        <v>12</v>
      </c>
      <c r="H38" s="250">
        <v>9</v>
      </c>
      <c r="I38" s="250"/>
      <c r="J38" s="250">
        <v>618</v>
      </c>
      <c r="K38" s="250">
        <v>348</v>
      </c>
      <c r="L38" s="250">
        <v>270</v>
      </c>
      <c r="M38" s="250"/>
      <c r="N38" s="250">
        <v>81</v>
      </c>
      <c r="O38" s="250">
        <v>48</v>
      </c>
      <c r="P38" s="250">
        <v>33</v>
      </c>
      <c r="Q38" s="250"/>
      <c r="R38" s="250">
        <v>34</v>
      </c>
      <c r="S38" s="250">
        <v>18</v>
      </c>
      <c r="T38" s="250">
        <v>16</v>
      </c>
      <c r="U38" s="250"/>
      <c r="V38" s="250"/>
      <c r="W38" s="250"/>
      <c r="X38" s="250"/>
      <c r="Y38" s="250"/>
      <c r="Z38" s="250"/>
      <c r="AA38" s="250"/>
      <c r="AB38" s="250"/>
    </row>
    <row r="39" spans="1:28" ht="15.75" customHeight="1" x14ac:dyDescent="0.2">
      <c r="A39" s="177" t="s">
        <v>453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</row>
    <row r="40" spans="1:28" ht="15.75" customHeight="1" x14ac:dyDescent="0.2">
      <c r="A40" s="28" t="s">
        <v>929</v>
      </c>
    </row>
  </sheetData>
  <mergeCells count="14">
    <mergeCell ref="R7:T7"/>
    <mergeCell ref="V7:X7"/>
    <mergeCell ref="Z7:AB7"/>
    <mergeCell ref="A4:AB4"/>
    <mergeCell ref="A1:AB1"/>
    <mergeCell ref="A2:AB2"/>
    <mergeCell ref="A3:AB3"/>
    <mergeCell ref="A5:AB5"/>
    <mergeCell ref="A6:AB6"/>
    <mergeCell ref="A7:A8"/>
    <mergeCell ref="B7:D7"/>
    <mergeCell ref="F7:H7"/>
    <mergeCell ref="J7:L7"/>
    <mergeCell ref="N7:P7"/>
  </mergeCells>
  <conditionalFormatting sqref="B12:D38">
    <cfRule type="cellIs" dxfId="78" priority="5" operator="equal">
      <formula>0</formula>
    </cfRule>
  </conditionalFormatting>
  <conditionalFormatting sqref="B10:Y10">
    <cfRule type="cellIs" dxfId="77" priority="2" operator="equal">
      <formula>0</formula>
    </cfRule>
  </conditionalFormatting>
  <conditionalFormatting sqref="E11:P24 U11:X24">
    <cfRule type="cellIs" dxfId="76" priority="17" operator="equal">
      <formula>0</formula>
    </cfRule>
  </conditionalFormatting>
  <conditionalFormatting sqref="Q11:Q19">
    <cfRule type="cellIs" dxfId="75" priority="27" operator="equal">
      <formula>0</formula>
    </cfRule>
  </conditionalFormatting>
  <conditionalFormatting sqref="Q19:T24">
    <cfRule type="cellIs" dxfId="74" priority="8" operator="equal">
      <formula>0</formula>
    </cfRule>
  </conditionalFormatting>
  <conditionalFormatting sqref="R11:T18">
    <cfRule type="cellIs" dxfId="73" priority="9" operator="equal">
      <formula>0</formula>
    </cfRule>
  </conditionalFormatting>
  <conditionalFormatting sqref="Y11:Y19">
    <cfRule type="cellIs" dxfId="72" priority="21" operator="equal">
      <formula>0</formula>
    </cfRule>
  </conditionalFormatting>
  <conditionalFormatting sqref="Y19:AB24">
    <cfRule type="cellIs" dxfId="71" priority="7" operator="equal">
      <formula>0</formula>
    </cfRule>
  </conditionalFormatting>
  <conditionalFormatting sqref="Z10:AB18">
    <cfRule type="cellIs" dxfId="70" priority="1" operator="equal">
      <formula>0</formula>
    </cfRule>
  </conditionalFormatting>
  <hyperlinks>
    <hyperlink ref="AC2" location="Contenido!A1" display="Contenido" xr:uid="{00000000-0004-0000-6D00-000000000000}"/>
  </hyperlinks>
  <printOptions horizontalCentered="1"/>
  <pageMargins left="0.59055118110236227" right="0.39370078740157483" top="0.39370078740157483" bottom="0.19685039370078741" header="0" footer="0"/>
  <pageSetup scale="89" fitToHeight="0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Hoja111">
    <tabColor theme="5" tint="0.59999389629810485"/>
    <pageSetUpPr fitToPage="1"/>
  </sheetPr>
  <dimension ref="A1:AC41"/>
  <sheetViews>
    <sheetView showGridLines="0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14.75" style="118" customWidth="1"/>
    <col min="2" max="2" width="6.25" style="251" customWidth="1"/>
    <col min="3" max="4" width="6" style="251" customWidth="1"/>
    <col min="5" max="5" width="1.125" style="251" customWidth="1"/>
    <col min="6" max="8" width="5.75" style="251" customWidth="1"/>
    <col min="9" max="9" width="1" style="251" customWidth="1"/>
    <col min="10" max="10" width="6.25" style="251" customWidth="1"/>
    <col min="11" max="12" width="5.75" style="251" customWidth="1"/>
    <col min="13" max="13" width="1" style="251" customWidth="1"/>
    <col min="14" max="16" width="5.375" style="251" customWidth="1"/>
    <col min="17" max="17" width="1" style="251" customWidth="1"/>
    <col min="18" max="20" width="5.375" style="251" customWidth="1"/>
    <col min="21" max="21" width="1" style="251" customWidth="1"/>
    <col min="22" max="24" width="5.25" style="251" customWidth="1"/>
    <col min="25" max="25" width="1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810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212" t="s">
        <v>573</v>
      </c>
    </row>
    <row r="3" spans="1:29" ht="15" customHeight="1" x14ac:dyDescent="0.25">
      <c r="A3" s="601" t="s">
        <v>909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customHeight="1" x14ac:dyDescent="0.25">
      <c r="A4" s="601" t="s">
        <v>541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1" t="s">
        <v>381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</row>
    <row r="6" spans="1:29" ht="15" x14ac:dyDescent="0.25">
      <c r="A6" s="601" t="s">
        <v>199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</row>
    <row r="7" spans="1:29" ht="15" x14ac:dyDescent="0.25">
      <c r="A7" s="600" t="s">
        <v>932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</row>
    <row r="8" spans="1:29" s="247" customFormat="1" ht="27.75" customHeight="1" x14ac:dyDescent="0.15">
      <c r="A8" s="603" t="s">
        <v>382</v>
      </c>
      <c r="B8" s="599" t="s">
        <v>0</v>
      </c>
      <c r="C8" s="599"/>
      <c r="D8" s="599"/>
      <c r="E8" s="394"/>
      <c r="F8" s="622" t="s">
        <v>366</v>
      </c>
      <c r="G8" s="622"/>
      <c r="H8" s="622"/>
      <c r="I8" s="394"/>
      <c r="J8" s="599" t="s">
        <v>6</v>
      </c>
      <c r="K8" s="599"/>
      <c r="L8" s="599"/>
      <c r="M8" s="394"/>
      <c r="N8" s="599" t="s">
        <v>339</v>
      </c>
      <c r="O8" s="599"/>
      <c r="P8" s="599"/>
      <c r="Q8" s="394"/>
      <c r="R8" s="622" t="s">
        <v>384</v>
      </c>
      <c r="S8" s="622"/>
      <c r="T8" s="622"/>
      <c r="U8" s="394"/>
      <c r="V8" s="599" t="s">
        <v>583</v>
      </c>
      <c r="W8" s="599"/>
      <c r="X8" s="599"/>
      <c r="Y8" s="394"/>
      <c r="Z8" s="622" t="s">
        <v>452</v>
      </c>
      <c r="AA8" s="599"/>
      <c r="AB8" s="599"/>
    </row>
    <row r="9" spans="1:29" s="247" customFormat="1" ht="27.75" customHeight="1" x14ac:dyDescent="0.15">
      <c r="A9" s="603"/>
      <c r="B9" s="395" t="s">
        <v>0</v>
      </c>
      <c r="C9" s="395" t="s">
        <v>15</v>
      </c>
      <c r="D9" s="395" t="s">
        <v>16</v>
      </c>
      <c r="E9" s="396"/>
      <c r="F9" s="395" t="s">
        <v>0</v>
      </c>
      <c r="G9" s="395" t="s">
        <v>15</v>
      </c>
      <c r="H9" s="395" t="s">
        <v>16</v>
      </c>
      <c r="I9" s="395"/>
      <c r="J9" s="395" t="s">
        <v>0</v>
      </c>
      <c r="K9" s="395" t="s">
        <v>15</v>
      </c>
      <c r="L9" s="395" t="s">
        <v>16</v>
      </c>
      <c r="M9" s="396"/>
      <c r="N9" s="395" t="s">
        <v>0</v>
      </c>
      <c r="O9" s="395" t="s">
        <v>15</v>
      </c>
      <c r="P9" s="395" t="s">
        <v>16</v>
      </c>
      <c r="Q9" s="396"/>
      <c r="R9" s="395" t="s">
        <v>0</v>
      </c>
      <c r="S9" s="395" t="s">
        <v>15</v>
      </c>
      <c r="T9" s="395" t="s">
        <v>16</v>
      </c>
      <c r="U9" s="396"/>
      <c r="V9" s="395" t="s">
        <v>0</v>
      </c>
      <c r="W9" s="395" t="s">
        <v>15</v>
      </c>
      <c r="X9" s="395" t="s">
        <v>16</v>
      </c>
      <c r="Y9" s="396"/>
      <c r="Z9" s="395" t="s">
        <v>0</v>
      </c>
      <c r="AA9" s="395" t="s">
        <v>15</v>
      </c>
      <c r="AB9" s="395" t="s">
        <v>16</v>
      </c>
    </row>
    <row r="10" spans="1:29" s="119" customFormat="1" x14ac:dyDescent="0.2">
      <c r="A10" s="118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</row>
    <row r="11" spans="1:29" s="269" customFormat="1" x14ac:dyDescent="0.2">
      <c r="A11" s="122" t="s">
        <v>0</v>
      </c>
      <c r="B11" s="268">
        <f>SUM(B13:B39)</f>
        <v>129098</v>
      </c>
      <c r="C11" s="268">
        <f>SUM(C13:C39)</f>
        <v>79324</v>
      </c>
      <c r="D11" s="268">
        <f>SUM(D13:D39)</f>
        <v>49774</v>
      </c>
      <c r="E11" s="268"/>
      <c r="F11" s="268">
        <f>SUM(F13:F39)</f>
        <v>11543</v>
      </c>
      <c r="G11" s="268">
        <f t="shared" ref="G11:T11" si="0">SUM(G13:G39)</f>
        <v>7734</v>
      </c>
      <c r="H11" s="268">
        <f t="shared" si="0"/>
        <v>3809</v>
      </c>
      <c r="I11" s="268"/>
      <c r="J11" s="268">
        <f>SUM(J13:J39)</f>
        <v>103486</v>
      </c>
      <c r="K11" s="268">
        <f t="shared" si="0"/>
        <v>63391</v>
      </c>
      <c r="L11" s="268">
        <f t="shared" si="0"/>
        <v>40095</v>
      </c>
      <c r="M11" s="268"/>
      <c r="N11" s="268">
        <f>SUM(N13:N39)</f>
        <v>8017</v>
      </c>
      <c r="O11" s="268">
        <f t="shared" si="0"/>
        <v>4809</v>
      </c>
      <c r="P11" s="268">
        <f t="shared" si="0"/>
        <v>3208</v>
      </c>
      <c r="Q11" s="268"/>
      <c r="R11" s="268">
        <f>SUM(R13:R39)</f>
        <v>5235</v>
      </c>
      <c r="S11" s="268">
        <f t="shared" si="0"/>
        <v>2950</v>
      </c>
      <c r="T11" s="268">
        <f t="shared" si="0"/>
        <v>2285</v>
      </c>
      <c r="U11" s="268"/>
      <c r="V11" s="268">
        <v>282</v>
      </c>
      <c r="W11" s="268">
        <v>171</v>
      </c>
      <c r="X11" s="268">
        <v>111</v>
      </c>
      <c r="Y11" s="268"/>
      <c r="Z11" s="268">
        <v>535</v>
      </c>
      <c r="AA11" s="268">
        <v>269</v>
      </c>
      <c r="AB11" s="268">
        <v>266</v>
      </c>
    </row>
    <row r="12" spans="1:29" x14ac:dyDescent="0.2">
      <c r="A12" s="122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</row>
    <row r="13" spans="1:29" x14ac:dyDescent="0.2">
      <c r="A13" s="42" t="s">
        <v>51</v>
      </c>
      <c r="B13" s="250">
        <f>+F13+J13+N13+R13+V13+Z13</f>
        <v>6448</v>
      </c>
      <c r="C13" s="250">
        <f>+G13+K13+O13+S13+W13+AA13</f>
        <v>4056</v>
      </c>
      <c r="D13" s="250">
        <f>+H13+L13+P13+T13+X13+AB13</f>
        <v>2392</v>
      </c>
      <c r="E13" s="250"/>
      <c r="F13" s="250">
        <v>623</v>
      </c>
      <c r="G13" s="250">
        <v>429</v>
      </c>
      <c r="H13" s="250">
        <v>194</v>
      </c>
      <c r="I13" s="250"/>
      <c r="J13" s="250">
        <v>4089</v>
      </c>
      <c r="K13" s="250">
        <v>2619</v>
      </c>
      <c r="L13" s="250">
        <v>1470</v>
      </c>
      <c r="M13" s="250"/>
      <c r="N13" s="250">
        <v>593</v>
      </c>
      <c r="O13" s="250">
        <v>372</v>
      </c>
      <c r="P13" s="250">
        <v>221</v>
      </c>
      <c r="Q13" s="250"/>
      <c r="R13" s="250">
        <v>326</v>
      </c>
      <c r="S13" s="250">
        <v>196</v>
      </c>
      <c r="T13" s="250">
        <v>130</v>
      </c>
      <c r="U13" s="250"/>
      <c r="V13" s="250">
        <v>282</v>
      </c>
      <c r="W13" s="250">
        <v>171</v>
      </c>
      <c r="X13" s="250">
        <v>111</v>
      </c>
      <c r="Y13" s="250"/>
      <c r="Z13" s="250">
        <v>535</v>
      </c>
      <c r="AA13" s="250">
        <v>269</v>
      </c>
      <c r="AB13" s="250">
        <v>266</v>
      </c>
    </row>
    <row r="14" spans="1:29" x14ac:dyDescent="0.2">
      <c r="A14" s="42" t="s">
        <v>58</v>
      </c>
      <c r="B14" s="250">
        <f t="shared" ref="B14:D39" si="1">+F14+J14+N14+R14+V14+Z14</f>
        <v>7271</v>
      </c>
      <c r="C14" s="250">
        <f t="shared" si="1"/>
        <v>4608</v>
      </c>
      <c r="D14" s="250">
        <f t="shared" si="1"/>
        <v>2663</v>
      </c>
      <c r="E14" s="250"/>
      <c r="F14" s="250">
        <v>743</v>
      </c>
      <c r="G14" s="250">
        <v>490</v>
      </c>
      <c r="H14" s="250">
        <v>253</v>
      </c>
      <c r="I14" s="250"/>
      <c r="J14" s="250">
        <v>4927</v>
      </c>
      <c r="K14" s="250">
        <v>3147</v>
      </c>
      <c r="L14" s="250">
        <v>1780</v>
      </c>
      <c r="M14" s="250"/>
      <c r="N14" s="250">
        <v>905</v>
      </c>
      <c r="O14" s="250">
        <v>565</v>
      </c>
      <c r="P14" s="250">
        <v>340</v>
      </c>
      <c r="Q14" s="250"/>
      <c r="R14" s="250">
        <v>696</v>
      </c>
      <c r="S14" s="250">
        <v>406</v>
      </c>
      <c r="T14" s="250">
        <v>290</v>
      </c>
      <c r="U14" s="250"/>
      <c r="V14" s="250"/>
      <c r="W14" s="250"/>
      <c r="X14" s="250"/>
      <c r="Y14" s="250"/>
      <c r="Z14" s="250"/>
      <c r="AA14" s="250"/>
      <c r="AB14" s="250"/>
    </row>
    <row r="15" spans="1:29" x14ac:dyDescent="0.2">
      <c r="A15" s="42" t="s">
        <v>29</v>
      </c>
      <c r="B15" s="250">
        <f t="shared" si="1"/>
        <v>5979</v>
      </c>
      <c r="C15" s="250">
        <f t="shared" si="1"/>
        <v>3744</v>
      </c>
      <c r="D15" s="250">
        <f t="shared" si="1"/>
        <v>2235</v>
      </c>
      <c r="E15" s="250"/>
      <c r="F15" s="250">
        <v>650</v>
      </c>
      <c r="G15" s="250">
        <v>439</v>
      </c>
      <c r="H15" s="250">
        <v>211</v>
      </c>
      <c r="I15" s="250"/>
      <c r="J15" s="250">
        <v>3976</v>
      </c>
      <c r="K15" s="250">
        <v>2523</v>
      </c>
      <c r="L15" s="250">
        <v>1453</v>
      </c>
      <c r="M15" s="250"/>
      <c r="N15" s="250">
        <v>813</v>
      </c>
      <c r="O15" s="250">
        <v>476</v>
      </c>
      <c r="P15" s="250">
        <v>337</v>
      </c>
      <c r="Q15" s="250"/>
      <c r="R15" s="250">
        <v>540</v>
      </c>
      <c r="S15" s="250">
        <v>306</v>
      </c>
      <c r="T15" s="250">
        <v>234</v>
      </c>
      <c r="U15" s="250"/>
      <c r="V15" s="250"/>
      <c r="W15" s="250"/>
      <c r="X15" s="250"/>
      <c r="Y15" s="250"/>
      <c r="Z15" s="250"/>
      <c r="AA15" s="250"/>
      <c r="AB15" s="250"/>
    </row>
    <row r="16" spans="1:29" x14ac:dyDescent="0.2">
      <c r="A16" s="42" t="s">
        <v>59</v>
      </c>
      <c r="B16" s="250">
        <f t="shared" si="1"/>
        <v>6537</v>
      </c>
      <c r="C16" s="250">
        <f t="shared" si="1"/>
        <v>3913</v>
      </c>
      <c r="D16" s="250">
        <f t="shared" si="1"/>
        <v>2624</v>
      </c>
      <c r="E16" s="250"/>
      <c r="F16" s="250">
        <v>707</v>
      </c>
      <c r="G16" s="250">
        <v>441</v>
      </c>
      <c r="H16" s="250">
        <v>266</v>
      </c>
      <c r="I16" s="250"/>
      <c r="J16" s="250">
        <v>5436</v>
      </c>
      <c r="K16" s="250">
        <v>3252</v>
      </c>
      <c r="L16" s="250">
        <v>2184</v>
      </c>
      <c r="M16" s="250"/>
      <c r="N16" s="250">
        <v>209</v>
      </c>
      <c r="O16" s="250">
        <v>123</v>
      </c>
      <c r="P16" s="250">
        <v>86</v>
      </c>
      <c r="Q16" s="250"/>
      <c r="R16" s="250">
        <v>185</v>
      </c>
      <c r="S16" s="250">
        <v>97</v>
      </c>
      <c r="T16" s="250">
        <v>88</v>
      </c>
      <c r="U16" s="250"/>
      <c r="V16" s="250"/>
      <c r="W16" s="250"/>
      <c r="X16" s="250"/>
      <c r="Y16" s="250"/>
      <c r="Z16" s="250"/>
      <c r="AA16" s="250"/>
      <c r="AB16" s="250"/>
    </row>
    <row r="17" spans="1:28" x14ac:dyDescent="0.2">
      <c r="A17" s="42" t="s">
        <v>60</v>
      </c>
      <c r="B17" s="250">
        <f t="shared" si="1"/>
        <v>3361</v>
      </c>
      <c r="C17" s="250">
        <f t="shared" si="1"/>
        <v>2064</v>
      </c>
      <c r="D17" s="250">
        <f t="shared" si="1"/>
        <v>1297</v>
      </c>
      <c r="E17" s="250"/>
      <c r="F17" s="250">
        <v>276</v>
      </c>
      <c r="G17" s="250">
        <v>179</v>
      </c>
      <c r="H17" s="250">
        <v>97</v>
      </c>
      <c r="I17" s="250"/>
      <c r="J17" s="250">
        <v>2811</v>
      </c>
      <c r="K17" s="250">
        <v>1704</v>
      </c>
      <c r="L17" s="250">
        <v>1107</v>
      </c>
      <c r="M17" s="250"/>
      <c r="N17" s="250">
        <v>118</v>
      </c>
      <c r="O17" s="250">
        <v>83</v>
      </c>
      <c r="P17" s="250">
        <v>35</v>
      </c>
      <c r="Q17" s="250"/>
      <c r="R17" s="250">
        <v>156</v>
      </c>
      <c r="S17" s="250">
        <v>98</v>
      </c>
      <c r="T17" s="250">
        <v>58</v>
      </c>
      <c r="U17" s="250"/>
      <c r="V17" s="250"/>
      <c r="W17" s="250"/>
      <c r="X17" s="250"/>
      <c r="Y17" s="250"/>
      <c r="Z17" s="250"/>
      <c r="AA17" s="250"/>
      <c r="AB17" s="250"/>
    </row>
    <row r="18" spans="1:28" x14ac:dyDescent="0.2">
      <c r="A18" s="42" t="s">
        <v>61</v>
      </c>
      <c r="B18" s="250">
        <f t="shared" si="1"/>
        <v>5601</v>
      </c>
      <c r="C18" s="250">
        <f t="shared" si="1"/>
        <v>3225</v>
      </c>
      <c r="D18" s="250">
        <f t="shared" si="1"/>
        <v>2376</v>
      </c>
      <c r="E18" s="260"/>
      <c r="F18" s="250">
        <v>396</v>
      </c>
      <c r="G18" s="250">
        <v>251</v>
      </c>
      <c r="H18" s="250">
        <v>145</v>
      </c>
      <c r="I18" s="250"/>
      <c r="J18" s="250">
        <v>4741</v>
      </c>
      <c r="K18" s="250">
        <v>2688</v>
      </c>
      <c r="L18" s="250">
        <v>2053</v>
      </c>
      <c r="M18" s="250"/>
      <c r="N18" s="250">
        <v>310</v>
      </c>
      <c r="O18" s="250">
        <v>199</v>
      </c>
      <c r="P18" s="250">
        <v>111</v>
      </c>
      <c r="Q18" s="250"/>
      <c r="R18" s="250">
        <v>154</v>
      </c>
      <c r="S18" s="250">
        <v>87</v>
      </c>
      <c r="T18" s="250">
        <v>67</v>
      </c>
      <c r="U18" s="250"/>
      <c r="V18" s="250"/>
      <c r="W18" s="250"/>
      <c r="X18" s="250"/>
      <c r="Y18" s="250"/>
      <c r="Z18" s="250"/>
      <c r="AA18" s="250"/>
      <c r="AB18" s="250"/>
    </row>
    <row r="19" spans="1:28" x14ac:dyDescent="0.2">
      <c r="A19" s="42" t="s">
        <v>81</v>
      </c>
      <c r="B19" s="250">
        <f t="shared" si="1"/>
        <v>1335</v>
      </c>
      <c r="C19" s="250">
        <f t="shared" si="1"/>
        <v>841</v>
      </c>
      <c r="D19" s="250">
        <f t="shared" si="1"/>
        <v>494</v>
      </c>
      <c r="E19" s="260"/>
      <c r="F19" s="250">
        <v>180</v>
      </c>
      <c r="G19" s="250">
        <v>123</v>
      </c>
      <c r="H19" s="250">
        <v>57</v>
      </c>
      <c r="I19" s="250"/>
      <c r="J19" s="250">
        <v>1134</v>
      </c>
      <c r="K19" s="250">
        <v>703</v>
      </c>
      <c r="L19" s="250">
        <v>431</v>
      </c>
      <c r="M19" s="250"/>
      <c r="N19" s="250">
        <v>13</v>
      </c>
      <c r="O19" s="250">
        <v>11</v>
      </c>
      <c r="P19" s="250">
        <v>2</v>
      </c>
      <c r="Q19" s="250"/>
      <c r="R19" s="250">
        <v>8</v>
      </c>
      <c r="S19" s="250">
        <v>4</v>
      </c>
      <c r="T19" s="250">
        <v>4</v>
      </c>
      <c r="U19" s="250"/>
      <c r="V19" s="250"/>
      <c r="W19" s="250"/>
      <c r="X19" s="250"/>
      <c r="Y19" s="250"/>
      <c r="Z19" s="250"/>
      <c r="AA19" s="250"/>
      <c r="AB19" s="250"/>
    </row>
    <row r="20" spans="1:28" x14ac:dyDescent="0.2">
      <c r="A20" s="42" t="s">
        <v>52</v>
      </c>
      <c r="B20" s="250">
        <f t="shared" si="1"/>
        <v>10462</v>
      </c>
      <c r="C20" s="250">
        <f t="shared" si="1"/>
        <v>6529</v>
      </c>
      <c r="D20" s="250">
        <f t="shared" si="1"/>
        <v>3933</v>
      </c>
      <c r="E20" s="260"/>
      <c r="F20" s="250">
        <v>1255</v>
      </c>
      <c r="G20" s="250">
        <v>836</v>
      </c>
      <c r="H20" s="250">
        <v>419</v>
      </c>
      <c r="I20" s="250"/>
      <c r="J20" s="250">
        <v>8270</v>
      </c>
      <c r="K20" s="250">
        <v>5154</v>
      </c>
      <c r="L20" s="250">
        <v>3116</v>
      </c>
      <c r="M20" s="250"/>
      <c r="N20" s="250">
        <v>558</v>
      </c>
      <c r="O20" s="250">
        <v>316</v>
      </c>
      <c r="P20" s="250">
        <v>242</v>
      </c>
      <c r="Q20" s="250"/>
      <c r="R20" s="250">
        <v>379</v>
      </c>
      <c r="S20" s="250">
        <v>223</v>
      </c>
      <c r="T20" s="250">
        <v>156</v>
      </c>
      <c r="U20" s="250"/>
      <c r="V20" s="250"/>
      <c r="W20" s="250"/>
      <c r="X20" s="250"/>
      <c r="Y20" s="250"/>
      <c r="Z20" s="250"/>
      <c r="AA20" s="250"/>
      <c r="AB20" s="250"/>
    </row>
    <row r="21" spans="1:28" x14ac:dyDescent="0.2">
      <c r="A21" s="42" t="s">
        <v>62</v>
      </c>
      <c r="B21" s="250">
        <f t="shared" si="1"/>
        <v>5548</v>
      </c>
      <c r="C21" s="250">
        <f t="shared" si="1"/>
        <v>3457</v>
      </c>
      <c r="D21" s="250">
        <f t="shared" si="1"/>
        <v>2091</v>
      </c>
      <c r="E21" s="260"/>
      <c r="F21" s="250">
        <v>625</v>
      </c>
      <c r="G21" s="250">
        <v>414</v>
      </c>
      <c r="H21" s="250">
        <v>211</v>
      </c>
      <c r="I21" s="250"/>
      <c r="J21" s="250">
        <v>4232</v>
      </c>
      <c r="K21" s="250">
        <v>2624</v>
      </c>
      <c r="L21" s="250">
        <v>1608</v>
      </c>
      <c r="M21" s="250"/>
      <c r="N21" s="250">
        <v>445</v>
      </c>
      <c r="O21" s="250">
        <v>269</v>
      </c>
      <c r="P21" s="250">
        <v>176</v>
      </c>
      <c r="Q21" s="250"/>
      <c r="R21" s="250">
        <v>246</v>
      </c>
      <c r="S21" s="250">
        <v>150</v>
      </c>
      <c r="T21" s="250">
        <v>96</v>
      </c>
      <c r="U21" s="250"/>
      <c r="V21" s="250"/>
      <c r="W21" s="250"/>
      <c r="X21" s="250"/>
      <c r="Y21" s="250"/>
      <c r="Z21" s="250"/>
      <c r="AA21" s="250"/>
      <c r="AB21" s="250"/>
    </row>
    <row r="22" spans="1:28" x14ac:dyDescent="0.2">
      <c r="A22" s="42" t="s">
        <v>63</v>
      </c>
      <c r="B22" s="250">
        <f t="shared" si="1"/>
        <v>6479</v>
      </c>
      <c r="C22" s="250">
        <f t="shared" si="1"/>
        <v>3940</v>
      </c>
      <c r="D22" s="250">
        <f t="shared" si="1"/>
        <v>2539</v>
      </c>
      <c r="E22" s="250"/>
      <c r="F22" s="250">
        <v>412</v>
      </c>
      <c r="G22" s="250">
        <v>282</v>
      </c>
      <c r="H22" s="250">
        <v>130</v>
      </c>
      <c r="I22" s="250"/>
      <c r="J22" s="250">
        <v>5393</v>
      </c>
      <c r="K22" s="250">
        <v>3258</v>
      </c>
      <c r="L22" s="250">
        <v>2135</v>
      </c>
      <c r="M22" s="250"/>
      <c r="N22" s="250">
        <v>463</v>
      </c>
      <c r="O22" s="250">
        <v>285</v>
      </c>
      <c r="P22" s="250">
        <v>178</v>
      </c>
      <c r="Q22" s="250"/>
      <c r="R22" s="250">
        <v>211</v>
      </c>
      <c r="S22" s="250">
        <v>115</v>
      </c>
      <c r="T22" s="250">
        <v>96</v>
      </c>
      <c r="U22" s="250"/>
      <c r="V22" s="250"/>
      <c r="W22" s="250"/>
      <c r="X22" s="250"/>
      <c r="Y22" s="250"/>
      <c r="Z22" s="250"/>
      <c r="AA22" s="250"/>
      <c r="AB22" s="250"/>
    </row>
    <row r="23" spans="1:28" x14ac:dyDescent="0.2">
      <c r="A23" s="42" t="s">
        <v>64</v>
      </c>
      <c r="B23" s="250">
        <f t="shared" si="1"/>
        <v>2866</v>
      </c>
      <c r="C23" s="250">
        <f t="shared" si="1"/>
        <v>1653</v>
      </c>
      <c r="D23" s="250">
        <f t="shared" si="1"/>
        <v>1213</v>
      </c>
      <c r="E23" s="260"/>
      <c r="F23" s="250">
        <v>61</v>
      </c>
      <c r="G23" s="250">
        <v>35</v>
      </c>
      <c r="H23" s="250">
        <v>26</v>
      </c>
      <c r="I23" s="250"/>
      <c r="J23" s="250">
        <v>2629</v>
      </c>
      <c r="K23" s="250">
        <v>1523</v>
      </c>
      <c r="L23" s="250">
        <v>1106</v>
      </c>
      <c r="M23" s="250"/>
      <c r="N23" s="250">
        <v>99</v>
      </c>
      <c r="O23" s="250">
        <v>55</v>
      </c>
      <c r="P23" s="250">
        <v>44</v>
      </c>
      <c r="Q23" s="250"/>
      <c r="R23" s="250">
        <v>77</v>
      </c>
      <c r="S23" s="250">
        <v>40</v>
      </c>
      <c r="T23" s="250">
        <v>37</v>
      </c>
      <c r="U23" s="250"/>
      <c r="V23" s="250"/>
      <c r="W23" s="250"/>
      <c r="X23" s="250"/>
      <c r="Y23" s="250"/>
      <c r="Z23" s="250"/>
      <c r="AA23" s="250"/>
      <c r="AB23" s="250"/>
    </row>
    <row r="24" spans="1:28" x14ac:dyDescent="0.2">
      <c r="A24" s="41" t="s">
        <v>30</v>
      </c>
      <c r="B24" s="250">
        <f t="shared" si="1"/>
        <v>7959</v>
      </c>
      <c r="C24" s="250">
        <f t="shared" si="1"/>
        <v>4971</v>
      </c>
      <c r="D24" s="250">
        <f t="shared" si="1"/>
        <v>2988</v>
      </c>
      <c r="E24" s="260"/>
      <c r="F24" s="250">
        <v>1153</v>
      </c>
      <c r="G24" s="250">
        <v>766</v>
      </c>
      <c r="H24" s="250">
        <v>387</v>
      </c>
      <c r="I24" s="250"/>
      <c r="J24" s="250">
        <v>6374</v>
      </c>
      <c r="K24" s="250">
        <v>3922</v>
      </c>
      <c r="L24" s="250">
        <v>2452</v>
      </c>
      <c r="M24" s="250"/>
      <c r="N24" s="250">
        <v>257</v>
      </c>
      <c r="O24" s="250">
        <v>186</v>
      </c>
      <c r="P24" s="250">
        <v>71</v>
      </c>
      <c r="Q24" s="250"/>
      <c r="R24" s="250">
        <v>175</v>
      </c>
      <c r="S24" s="250">
        <v>97</v>
      </c>
      <c r="T24" s="250">
        <v>78</v>
      </c>
      <c r="U24" s="250"/>
      <c r="V24" s="250"/>
      <c r="W24" s="250"/>
      <c r="X24" s="250"/>
      <c r="Y24" s="250"/>
      <c r="Z24" s="250"/>
      <c r="AA24" s="250"/>
      <c r="AB24" s="250"/>
    </row>
    <row r="25" spans="1:28" x14ac:dyDescent="0.2">
      <c r="A25" s="42" t="s">
        <v>65</v>
      </c>
      <c r="B25" s="250">
        <f t="shared" si="1"/>
        <v>3765</v>
      </c>
      <c r="C25" s="250">
        <f t="shared" si="1"/>
        <v>2355</v>
      </c>
      <c r="D25" s="250">
        <f t="shared" si="1"/>
        <v>1410</v>
      </c>
      <c r="E25" s="250"/>
      <c r="F25" s="250">
        <v>391</v>
      </c>
      <c r="G25" s="250">
        <v>252</v>
      </c>
      <c r="H25" s="250">
        <v>139</v>
      </c>
      <c r="I25" s="250"/>
      <c r="J25" s="250">
        <v>3095</v>
      </c>
      <c r="K25" s="250">
        <v>1941</v>
      </c>
      <c r="L25" s="250">
        <v>1154</v>
      </c>
      <c r="M25" s="250"/>
      <c r="N25" s="250">
        <v>211</v>
      </c>
      <c r="O25" s="250">
        <v>121</v>
      </c>
      <c r="P25" s="250">
        <v>90</v>
      </c>
      <c r="Q25" s="250"/>
      <c r="R25" s="250">
        <v>68</v>
      </c>
      <c r="S25" s="250">
        <v>41</v>
      </c>
      <c r="T25" s="250">
        <v>27</v>
      </c>
      <c r="U25" s="250"/>
      <c r="V25" s="250"/>
      <c r="W25" s="250"/>
      <c r="X25" s="250"/>
      <c r="Y25" s="250"/>
      <c r="Z25" s="250"/>
      <c r="AA25" s="250"/>
      <c r="AB25" s="250"/>
    </row>
    <row r="26" spans="1:28" x14ac:dyDescent="0.2">
      <c r="A26" s="42" t="s">
        <v>31</v>
      </c>
      <c r="B26" s="250">
        <f t="shared" si="1"/>
        <v>10871</v>
      </c>
      <c r="C26" s="250">
        <f t="shared" si="1"/>
        <v>6852</v>
      </c>
      <c r="D26" s="250">
        <f t="shared" si="1"/>
        <v>4019</v>
      </c>
      <c r="E26" s="250"/>
      <c r="F26" s="250">
        <v>1434</v>
      </c>
      <c r="G26" s="250">
        <v>994</v>
      </c>
      <c r="H26" s="250">
        <v>440</v>
      </c>
      <c r="I26" s="250"/>
      <c r="J26" s="250">
        <v>7599</v>
      </c>
      <c r="K26" s="250">
        <v>4797</v>
      </c>
      <c r="L26" s="250">
        <v>2802</v>
      </c>
      <c r="M26" s="250"/>
      <c r="N26" s="250">
        <v>1020</v>
      </c>
      <c r="O26" s="250">
        <v>614</v>
      </c>
      <c r="P26" s="250">
        <v>406</v>
      </c>
      <c r="Q26" s="250"/>
      <c r="R26" s="250">
        <v>818</v>
      </c>
      <c r="S26" s="250">
        <v>447</v>
      </c>
      <c r="T26" s="250">
        <v>371</v>
      </c>
      <c r="U26" s="250"/>
      <c r="V26" s="250"/>
      <c r="W26" s="250"/>
      <c r="X26" s="250"/>
      <c r="Y26" s="250"/>
      <c r="Z26" s="250"/>
      <c r="AA26" s="250"/>
      <c r="AB26" s="250"/>
    </row>
    <row r="27" spans="1:28" x14ac:dyDescent="0.2">
      <c r="A27" s="42" t="s">
        <v>210</v>
      </c>
      <c r="B27" s="250">
        <f t="shared" si="1"/>
        <v>2623</v>
      </c>
      <c r="C27" s="250">
        <f t="shared" si="1"/>
        <v>1603</v>
      </c>
      <c r="D27" s="250">
        <f t="shared" si="1"/>
        <v>1020</v>
      </c>
      <c r="E27" s="250"/>
      <c r="F27" s="250">
        <v>142</v>
      </c>
      <c r="G27" s="250">
        <v>94</v>
      </c>
      <c r="H27" s="250">
        <v>48</v>
      </c>
      <c r="I27" s="250"/>
      <c r="J27" s="250">
        <v>2365</v>
      </c>
      <c r="K27" s="250">
        <v>1435</v>
      </c>
      <c r="L27" s="250">
        <v>930</v>
      </c>
      <c r="M27" s="250"/>
      <c r="N27" s="250">
        <v>88</v>
      </c>
      <c r="O27" s="250">
        <v>55</v>
      </c>
      <c r="P27" s="250">
        <v>33</v>
      </c>
      <c r="Q27" s="250"/>
      <c r="R27" s="250">
        <v>28</v>
      </c>
      <c r="S27" s="250">
        <v>19</v>
      </c>
      <c r="T27" s="250">
        <v>9</v>
      </c>
      <c r="U27" s="250"/>
      <c r="V27" s="250"/>
      <c r="W27" s="250"/>
      <c r="X27" s="250"/>
      <c r="Y27" s="250"/>
      <c r="Z27" s="250"/>
      <c r="AA27" s="250"/>
      <c r="AB27" s="250"/>
    </row>
    <row r="28" spans="1:28" x14ac:dyDescent="0.2">
      <c r="A28" s="42" t="s">
        <v>53</v>
      </c>
      <c r="B28" s="250">
        <f t="shared" si="1"/>
        <v>3481</v>
      </c>
      <c r="C28" s="250">
        <f t="shared" si="1"/>
        <v>2155</v>
      </c>
      <c r="D28" s="250">
        <f t="shared" si="1"/>
        <v>1326</v>
      </c>
      <c r="E28" s="250"/>
      <c r="F28" s="250">
        <v>199</v>
      </c>
      <c r="G28" s="250">
        <v>145</v>
      </c>
      <c r="H28" s="250">
        <v>54</v>
      </c>
      <c r="I28" s="250"/>
      <c r="J28" s="250">
        <v>2984</v>
      </c>
      <c r="K28" s="250">
        <v>1847</v>
      </c>
      <c r="L28" s="250">
        <v>1137</v>
      </c>
      <c r="M28" s="250"/>
      <c r="N28" s="250">
        <v>222</v>
      </c>
      <c r="O28" s="250">
        <v>121</v>
      </c>
      <c r="P28" s="250">
        <v>101</v>
      </c>
      <c r="Q28" s="250"/>
      <c r="R28" s="250">
        <v>76</v>
      </c>
      <c r="S28" s="250">
        <v>42</v>
      </c>
      <c r="T28" s="250">
        <v>34</v>
      </c>
      <c r="U28" s="250"/>
      <c r="V28" s="250"/>
      <c r="W28" s="250"/>
      <c r="X28" s="250"/>
      <c r="Y28" s="250"/>
      <c r="Z28" s="250"/>
      <c r="AA28" s="250"/>
      <c r="AB28" s="250"/>
    </row>
    <row r="29" spans="1:28" x14ac:dyDescent="0.2">
      <c r="A29" s="42" t="s">
        <v>67</v>
      </c>
      <c r="B29" s="250">
        <f t="shared" si="1"/>
        <v>2325</v>
      </c>
      <c r="C29" s="250">
        <f t="shared" si="1"/>
        <v>1415</v>
      </c>
      <c r="D29" s="250">
        <f t="shared" si="1"/>
        <v>910</v>
      </c>
      <c r="E29" s="250"/>
      <c r="F29" s="250">
        <v>144</v>
      </c>
      <c r="G29" s="250">
        <v>104</v>
      </c>
      <c r="H29" s="250">
        <v>40</v>
      </c>
      <c r="I29" s="250"/>
      <c r="J29" s="250">
        <v>2001</v>
      </c>
      <c r="K29" s="250">
        <v>1226</v>
      </c>
      <c r="L29" s="250">
        <v>775</v>
      </c>
      <c r="M29" s="250"/>
      <c r="N29" s="250">
        <v>84</v>
      </c>
      <c r="O29" s="250">
        <v>43</v>
      </c>
      <c r="P29" s="250">
        <v>41</v>
      </c>
      <c r="Q29" s="250"/>
      <c r="R29" s="250">
        <v>96</v>
      </c>
      <c r="S29" s="250">
        <v>42</v>
      </c>
      <c r="T29" s="250">
        <v>54</v>
      </c>
      <c r="U29" s="250"/>
      <c r="V29" s="250"/>
      <c r="W29" s="250"/>
      <c r="X29" s="250"/>
      <c r="Y29" s="250"/>
      <c r="Z29" s="250"/>
      <c r="AA29" s="250"/>
      <c r="AB29" s="250"/>
    </row>
    <row r="30" spans="1:28" x14ac:dyDescent="0.2">
      <c r="A30" s="42" t="s">
        <v>68</v>
      </c>
      <c r="B30" s="250">
        <f t="shared" si="1"/>
        <v>3010</v>
      </c>
      <c r="C30" s="250">
        <f t="shared" si="1"/>
        <v>1797</v>
      </c>
      <c r="D30" s="250">
        <f t="shared" si="1"/>
        <v>1213</v>
      </c>
      <c r="E30" s="250"/>
      <c r="F30" s="250">
        <v>142</v>
      </c>
      <c r="G30" s="250">
        <v>98</v>
      </c>
      <c r="H30" s="250">
        <v>44</v>
      </c>
      <c r="I30" s="250"/>
      <c r="J30" s="250">
        <v>2652</v>
      </c>
      <c r="K30" s="250">
        <v>1565</v>
      </c>
      <c r="L30" s="250">
        <v>1087</v>
      </c>
      <c r="M30" s="250"/>
      <c r="N30" s="250">
        <v>136</v>
      </c>
      <c r="O30" s="250">
        <v>86</v>
      </c>
      <c r="P30" s="250">
        <v>50</v>
      </c>
      <c r="Q30" s="250"/>
      <c r="R30" s="250">
        <v>80</v>
      </c>
      <c r="S30" s="250">
        <v>48</v>
      </c>
      <c r="T30" s="250">
        <v>32</v>
      </c>
      <c r="U30" s="250"/>
      <c r="V30" s="250"/>
      <c r="W30" s="250"/>
      <c r="X30" s="250"/>
      <c r="Y30" s="250"/>
      <c r="Z30" s="250"/>
      <c r="AA30" s="250"/>
      <c r="AB30" s="250"/>
    </row>
    <row r="31" spans="1:28" x14ac:dyDescent="0.2">
      <c r="A31" s="42" t="s">
        <v>54</v>
      </c>
      <c r="B31" s="250">
        <f t="shared" si="1"/>
        <v>2961</v>
      </c>
      <c r="C31" s="250">
        <f t="shared" si="1"/>
        <v>1759</v>
      </c>
      <c r="D31" s="250">
        <f t="shared" si="1"/>
        <v>1202</v>
      </c>
      <c r="E31" s="250"/>
      <c r="F31" s="250">
        <v>171</v>
      </c>
      <c r="G31" s="250">
        <v>106</v>
      </c>
      <c r="H31" s="250">
        <v>65</v>
      </c>
      <c r="I31" s="250"/>
      <c r="J31" s="250">
        <v>2465</v>
      </c>
      <c r="K31" s="250">
        <v>1476</v>
      </c>
      <c r="L31" s="250">
        <v>989</v>
      </c>
      <c r="M31" s="250"/>
      <c r="N31" s="250">
        <v>196</v>
      </c>
      <c r="O31" s="250">
        <v>107</v>
      </c>
      <c r="P31" s="250">
        <v>89</v>
      </c>
      <c r="Q31" s="250"/>
      <c r="R31" s="250">
        <v>129</v>
      </c>
      <c r="S31" s="250">
        <v>70</v>
      </c>
      <c r="T31" s="250">
        <v>59</v>
      </c>
      <c r="U31" s="250"/>
      <c r="V31" s="250"/>
      <c r="W31" s="250"/>
      <c r="X31" s="250"/>
      <c r="Y31" s="250"/>
      <c r="Z31" s="250"/>
      <c r="AA31" s="250"/>
      <c r="AB31" s="250"/>
    </row>
    <row r="32" spans="1:28" x14ac:dyDescent="0.2">
      <c r="A32" s="42" t="s">
        <v>55</v>
      </c>
      <c r="B32" s="250">
        <f t="shared" si="1"/>
        <v>5740</v>
      </c>
      <c r="C32" s="250">
        <f t="shared" si="1"/>
        <v>3537</v>
      </c>
      <c r="D32" s="250">
        <f t="shared" si="1"/>
        <v>2203</v>
      </c>
      <c r="E32" s="250"/>
      <c r="F32" s="250">
        <v>414</v>
      </c>
      <c r="G32" s="250">
        <v>281</v>
      </c>
      <c r="H32" s="250">
        <v>133</v>
      </c>
      <c r="I32" s="250"/>
      <c r="J32" s="250">
        <v>4634</v>
      </c>
      <c r="K32" s="250">
        <v>2872</v>
      </c>
      <c r="L32" s="250">
        <v>1762</v>
      </c>
      <c r="M32" s="250"/>
      <c r="N32" s="250">
        <v>456</v>
      </c>
      <c r="O32" s="250">
        <v>251</v>
      </c>
      <c r="P32" s="250">
        <v>205</v>
      </c>
      <c r="Q32" s="250"/>
      <c r="R32" s="250">
        <v>236</v>
      </c>
      <c r="S32" s="250">
        <v>133</v>
      </c>
      <c r="T32" s="250">
        <v>103</v>
      </c>
      <c r="U32" s="250"/>
      <c r="V32" s="250"/>
      <c r="W32" s="250"/>
      <c r="X32" s="250"/>
      <c r="Y32" s="250"/>
      <c r="Z32" s="250"/>
      <c r="AA32" s="250"/>
      <c r="AB32" s="250"/>
    </row>
    <row r="33" spans="1:28" x14ac:dyDescent="0.2">
      <c r="A33" s="42" t="s">
        <v>56</v>
      </c>
      <c r="B33" s="250">
        <f t="shared" si="1"/>
        <v>5972</v>
      </c>
      <c r="C33" s="250">
        <f t="shared" si="1"/>
        <v>3477</v>
      </c>
      <c r="D33" s="250">
        <f t="shared" si="1"/>
        <v>2495</v>
      </c>
      <c r="E33" s="250"/>
      <c r="F33" s="250">
        <v>271</v>
      </c>
      <c r="G33" s="250">
        <v>182</v>
      </c>
      <c r="H33" s="250">
        <v>89</v>
      </c>
      <c r="I33" s="250"/>
      <c r="J33" s="250">
        <v>5310</v>
      </c>
      <c r="K33" s="250">
        <v>3099</v>
      </c>
      <c r="L33" s="250">
        <v>2211</v>
      </c>
      <c r="M33" s="250"/>
      <c r="N33" s="250">
        <v>238</v>
      </c>
      <c r="O33" s="250">
        <v>122</v>
      </c>
      <c r="P33" s="250">
        <v>116</v>
      </c>
      <c r="Q33" s="250"/>
      <c r="R33" s="250">
        <v>153</v>
      </c>
      <c r="S33" s="250">
        <v>74</v>
      </c>
      <c r="T33" s="250">
        <v>79</v>
      </c>
      <c r="U33" s="250"/>
      <c r="V33" s="250"/>
      <c r="W33" s="250"/>
      <c r="X33" s="250"/>
      <c r="Y33" s="250"/>
      <c r="Z33" s="250"/>
      <c r="AA33" s="250"/>
      <c r="AB33" s="250"/>
    </row>
    <row r="34" spans="1:28" x14ac:dyDescent="0.2">
      <c r="A34" s="42" t="s">
        <v>82</v>
      </c>
      <c r="B34" s="250">
        <f t="shared" si="1"/>
        <v>2614</v>
      </c>
      <c r="C34" s="250">
        <f t="shared" si="1"/>
        <v>1680</v>
      </c>
      <c r="D34" s="250">
        <f t="shared" si="1"/>
        <v>934</v>
      </c>
      <c r="E34" s="250"/>
      <c r="F34" s="250">
        <v>218</v>
      </c>
      <c r="G34" s="250">
        <v>151</v>
      </c>
      <c r="H34" s="250">
        <v>67</v>
      </c>
      <c r="I34" s="250"/>
      <c r="J34" s="250">
        <v>2370</v>
      </c>
      <c r="K34" s="250">
        <v>1510</v>
      </c>
      <c r="L34" s="250">
        <v>860</v>
      </c>
      <c r="M34" s="250"/>
      <c r="N34" s="250">
        <v>22</v>
      </c>
      <c r="O34" s="250">
        <v>16</v>
      </c>
      <c r="P34" s="250">
        <v>6</v>
      </c>
      <c r="Q34" s="250"/>
      <c r="R34" s="250">
        <v>4</v>
      </c>
      <c r="S34" s="250">
        <v>3</v>
      </c>
      <c r="T34" s="250">
        <v>1</v>
      </c>
      <c r="U34" s="250"/>
      <c r="V34" s="250"/>
      <c r="W34" s="250"/>
      <c r="X34" s="250"/>
      <c r="Y34" s="250"/>
      <c r="Z34" s="250"/>
      <c r="AA34" s="250"/>
      <c r="AB34" s="250"/>
    </row>
    <row r="35" spans="1:28" x14ac:dyDescent="0.2">
      <c r="A35" s="42" t="s">
        <v>69</v>
      </c>
      <c r="B35" s="250">
        <f t="shared" si="1"/>
        <v>2905</v>
      </c>
      <c r="C35" s="250">
        <f t="shared" si="1"/>
        <v>1689</v>
      </c>
      <c r="D35" s="250">
        <f t="shared" si="1"/>
        <v>1216</v>
      </c>
      <c r="E35" s="250"/>
      <c r="F35" s="250">
        <v>81</v>
      </c>
      <c r="G35" s="250">
        <v>57</v>
      </c>
      <c r="H35" s="250">
        <v>24</v>
      </c>
      <c r="I35" s="250"/>
      <c r="J35" s="250">
        <v>2671</v>
      </c>
      <c r="K35" s="250">
        <v>1553</v>
      </c>
      <c r="L35" s="250">
        <v>1118</v>
      </c>
      <c r="M35" s="250"/>
      <c r="N35" s="250">
        <v>90</v>
      </c>
      <c r="O35" s="250">
        <v>46</v>
      </c>
      <c r="P35" s="250">
        <v>44</v>
      </c>
      <c r="Q35" s="250"/>
      <c r="R35" s="250">
        <v>63</v>
      </c>
      <c r="S35" s="250">
        <v>33</v>
      </c>
      <c r="T35" s="250">
        <v>30</v>
      </c>
      <c r="U35" s="250"/>
      <c r="V35" s="250"/>
      <c r="W35" s="250"/>
      <c r="X35" s="250"/>
      <c r="Y35" s="250"/>
      <c r="Z35" s="250"/>
      <c r="AA35" s="250"/>
      <c r="AB35" s="250"/>
    </row>
    <row r="36" spans="1:28" x14ac:dyDescent="0.2">
      <c r="A36" s="42" t="s">
        <v>70</v>
      </c>
      <c r="B36" s="250">
        <f t="shared" si="1"/>
        <v>1094</v>
      </c>
      <c r="C36" s="250">
        <f t="shared" si="1"/>
        <v>662</v>
      </c>
      <c r="D36" s="250">
        <f t="shared" si="1"/>
        <v>432</v>
      </c>
      <c r="E36" s="250"/>
      <c r="F36" s="250">
        <v>38</v>
      </c>
      <c r="G36" s="250">
        <v>29</v>
      </c>
      <c r="H36" s="250">
        <v>9</v>
      </c>
      <c r="I36" s="250"/>
      <c r="J36" s="250">
        <v>1055</v>
      </c>
      <c r="K36" s="250">
        <v>633</v>
      </c>
      <c r="L36" s="250">
        <v>422</v>
      </c>
      <c r="M36" s="250"/>
      <c r="N36" s="250">
        <v>1</v>
      </c>
      <c r="O36" s="250">
        <v>0</v>
      </c>
      <c r="P36" s="250">
        <v>1</v>
      </c>
      <c r="Q36" s="250"/>
      <c r="R36" s="250">
        <v>0</v>
      </c>
      <c r="S36" s="250">
        <v>0</v>
      </c>
      <c r="T36" s="250">
        <v>0</v>
      </c>
      <c r="U36" s="250"/>
      <c r="V36" s="250"/>
      <c r="W36" s="250"/>
      <c r="X36" s="250"/>
      <c r="Y36" s="250"/>
      <c r="Z36" s="250"/>
      <c r="AA36" s="250"/>
      <c r="AB36" s="250"/>
    </row>
    <row r="37" spans="1:28" x14ac:dyDescent="0.2">
      <c r="A37" s="42" t="s">
        <v>71</v>
      </c>
      <c r="B37" s="250">
        <f t="shared" si="1"/>
        <v>6711</v>
      </c>
      <c r="C37" s="250">
        <f t="shared" si="1"/>
        <v>4111</v>
      </c>
      <c r="D37" s="250">
        <f t="shared" si="1"/>
        <v>2600</v>
      </c>
      <c r="E37" s="250"/>
      <c r="F37" s="250">
        <v>509</v>
      </c>
      <c r="G37" s="250">
        <v>343</v>
      </c>
      <c r="H37" s="250">
        <v>166</v>
      </c>
      <c r="I37" s="250"/>
      <c r="J37" s="250">
        <v>5613</v>
      </c>
      <c r="K37" s="250">
        <v>3427</v>
      </c>
      <c r="L37" s="250">
        <v>2186</v>
      </c>
      <c r="M37" s="250"/>
      <c r="N37" s="250">
        <v>377</v>
      </c>
      <c r="O37" s="250">
        <v>232</v>
      </c>
      <c r="P37" s="250">
        <v>145</v>
      </c>
      <c r="Q37" s="250"/>
      <c r="R37" s="250">
        <v>212</v>
      </c>
      <c r="S37" s="250">
        <v>109</v>
      </c>
      <c r="T37" s="250">
        <v>103</v>
      </c>
      <c r="U37" s="250"/>
      <c r="V37" s="250"/>
      <c r="W37" s="250"/>
      <c r="X37" s="250"/>
      <c r="Y37" s="250"/>
      <c r="Z37" s="250"/>
      <c r="AA37" s="250"/>
      <c r="AB37" s="250"/>
    </row>
    <row r="38" spans="1:28" x14ac:dyDescent="0.2">
      <c r="A38" s="42" t="s">
        <v>72</v>
      </c>
      <c r="B38" s="250">
        <f t="shared" si="1"/>
        <v>4527</v>
      </c>
      <c r="C38" s="250">
        <f t="shared" si="1"/>
        <v>2859</v>
      </c>
      <c r="D38" s="250">
        <f t="shared" si="1"/>
        <v>1668</v>
      </c>
      <c r="E38" s="250"/>
      <c r="F38" s="250">
        <v>295</v>
      </c>
      <c r="G38" s="250">
        <v>204</v>
      </c>
      <c r="H38" s="250">
        <v>91</v>
      </c>
      <c r="I38" s="250"/>
      <c r="J38" s="250">
        <v>4086</v>
      </c>
      <c r="K38" s="250">
        <v>2568</v>
      </c>
      <c r="L38" s="250">
        <v>1518</v>
      </c>
      <c r="M38" s="250"/>
      <c r="N38" s="250">
        <v>46</v>
      </c>
      <c r="O38" s="250">
        <v>28</v>
      </c>
      <c r="P38" s="250">
        <v>18</v>
      </c>
      <c r="Q38" s="250"/>
      <c r="R38" s="250">
        <v>100</v>
      </c>
      <c r="S38" s="250">
        <v>59</v>
      </c>
      <c r="T38" s="250">
        <v>41</v>
      </c>
      <c r="U38" s="250"/>
      <c r="V38" s="250"/>
      <c r="W38" s="250"/>
      <c r="X38" s="250"/>
      <c r="Y38" s="250"/>
      <c r="Z38" s="250"/>
      <c r="AA38" s="250"/>
      <c r="AB38" s="250"/>
    </row>
    <row r="39" spans="1:28" ht="13.5" thickBot="1" x14ac:dyDescent="0.25">
      <c r="A39" s="42" t="s">
        <v>73</v>
      </c>
      <c r="B39" s="250">
        <f t="shared" si="1"/>
        <v>653</v>
      </c>
      <c r="C39" s="250">
        <f t="shared" si="1"/>
        <v>372</v>
      </c>
      <c r="D39" s="250">
        <f t="shared" si="1"/>
        <v>281</v>
      </c>
      <c r="E39" s="250"/>
      <c r="F39" s="250">
        <v>13</v>
      </c>
      <c r="G39" s="250">
        <v>9</v>
      </c>
      <c r="H39" s="250">
        <v>4</v>
      </c>
      <c r="I39" s="250"/>
      <c r="J39" s="250">
        <v>574</v>
      </c>
      <c r="K39" s="250">
        <v>325</v>
      </c>
      <c r="L39" s="250">
        <v>249</v>
      </c>
      <c r="M39" s="250"/>
      <c r="N39" s="250">
        <v>47</v>
      </c>
      <c r="O39" s="250">
        <v>27</v>
      </c>
      <c r="P39" s="250">
        <v>20</v>
      </c>
      <c r="Q39" s="250"/>
      <c r="R39" s="250">
        <v>19</v>
      </c>
      <c r="S39" s="250">
        <v>11</v>
      </c>
      <c r="T39" s="250">
        <v>8</v>
      </c>
      <c r="U39" s="250"/>
      <c r="V39" s="250"/>
      <c r="W39" s="250"/>
      <c r="X39" s="250"/>
      <c r="Y39" s="250"/>
      <c r="Z39" s="250"/>
      <c r="AA39" s="250"/>
      <c r="AB39" s="250"/>
    </row>
    <row r="40" spans="1:28" ht="15" customHeight="1" x14ac:dyDescent="0.2">
      <c r="A40" s="177" t="s">
        <v>453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</row>
    <row r="41" spans="1:28" ht="15" customHeight="1" x14ac:dyDescent="0.2">
      <c r="A41" s="28" t="s">
        <v>929</v>
      </c>
    </row>
  </sheetData>
  <mergeCells count="15">
    <mergeCell ref="A1:AB1"/>
    <mergeCell ref="A5:AB5"/>
    <mergeCell ref="A6:AB6"/>
    <mergeCell ref="A7:AB7"/>
    <mergeCell ref="V8:X8"/>
    <mergeCell ref="Z8:AB8"/>
    <mergeCell ref="A2:AB2"/>
    <mergeCell ref="A3:AB3"/>
    <mergeCell ref="A8:A9"/>
    <mergeCell ref="B8:D8"/>
    <mergeCell ref="F8:H8"/>
    <mergeCell ref="J8:L8"/>
    <mergeCell ref="N8:P8"/>
    <mergeCell ref="R8:T8"/>
    <mergeCell ref="A4:AB4"/>
  </mergeCells>
  <conditionalFormatting sqref="B11:AB39">
    <cfRule type="cellIs" dxfId="69" priority="1" operator="equal">
      <formula>0</formula>
    </cfRule>
  </conditionalFormatting>
  <hyperlinks>
    <hyperlink ref="AC2" location="Contenido!A1" display="Contenido" xr:uid="{00000000-0004-0000-6E00-000000000000}"/>
  </hyperlinks>
  <printOptions horizontalCentered="1"/>
  <pageMargins left="0.59055118110236227" right="0.39370078740157483" top="0.39370078740157483" bottom="0.19685039370078741" header="0" footer="0"/>
  <pageSetup scale="92" fitToHeight="0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Hoja112">
    <tabColor theme="5" tint="0.59999389629810485"/>
    <pageSetUpPr fitToPage="1"/>
  </sheetPr>
  <dimension ref="A1:AB39"/>
  <sheetViews>
    <sheetView showGridLines="0" topLeftCell="A3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14.75" style="118" customWidth="1"/>
    <col min="2" max="4" width="5.75" style="251" customWidth="1"/>
    <col min="5" max="5" width="1.125" style="251" customWidth="1"/>
    <col min="6" max="8" width="5.75" style="251" customWidth="1"/>
    <col min="9" max="9" width="1.125" style="251" customWidth="1"/>
    <col min="10" max="12" width="5.75" style="251" customWidth="1"/>
    <col min="13" max="13" width="1.125" style="251" customWidth="1"/>
    <col min="14" max="16" width="5.75" style="251" customWidth="1"/>
    <col min="17" max="28" width="11" style="256"/>
    <col min="29" max="16384" width="11" style="102"/>
  </cols>
  <sheetData>
    <row r="1" spans="1:28" ht="15" customHeight="1" x14ac:dyDescent="0.25">
      <c r="A1" s="600" t="s">
        <v>809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8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40" t="s">
        <v>573</v>
      </c>
    </row>
    <row r="3" spans="1:28" ht="15" customHeight="1" x14ac:dyDescent="0.25">
      <c r="A3" s="601" t="s">
        <v>911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28" ht="15" x14ac:dyDescent="0.25">
      <c r="A4" s="601" t="s">
        <v>381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28" ht="15" x14ac:dyDescent="0.25">
      <c r="A5" s="601" t="s">
        <v>199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</row>
    <row r="6" spans="1:28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</row>
    <row r="7" spans="1:28" s="247" customFormat="1" ht="27.75" customHeight="1" x14ac:dyDescent="0.15">
      <c r="A7" s="603" t="s">
        <v>382</v>
      </c>
      <c r="B7" s="599" t="s">
        <v>0</v>
      </c>
      <c r="C7" s="599"/>
      <c r="D7" s="599"/>
      <c r="E7" s="394"/>
      <c r="F7" s="599" t="s">
        <v>6</v>
      </c>
      <c r="G7" s="599"/>
      <c r="H7" s="599"/>
      <c r="I7" s="394"/>
      <c r="J7" s="599" t="s">
        <v>339</v>
      </c>
      <c r="K7" s="599"/>
      <c r="L7" s="599"/>
      <c r="M7" s="394"/>
      <c r="N7" s="622" t="s">
        <v>384</v>
      </c>
      <c r="O7" s="622"/>
      <c r="P7" s="622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</row>
    <row r="8" spans="1:28" s="247" customFormat="1" ht="27.7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6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</row>
    <row r="9" spans="1:28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</row>
    <row r="10" spans="1:28" s="269" customFormat="1" x14ac:dyDescent="0.2">
      <c r="A10" s="122" t="s">
        <v>0</v>
      </c>
      <c r="B10" s="268">
        <f>SUM(B12:B38)</f>
        <v>89912</v>
      </c>
      <c r="C10" s="268">
        <f>SUM(C12:C38)</f>
        <v>54164</v>
      </c>
      <c r="D10" s="268">
        <f>SUM(D12:D38)</f>
        <v>35748</v>
      </c>
      <c r="E10" s="268"/>
      <c r="F10" s="268">
        <f>SUM(F12:F38)</f>
        <v>74248</v>
      </c>
      <c r="G10" s="268">
        <f t="shared" ref="G10:P10" si="0">SUM(G12:G38)</f>
        <v>45087</v>
      </c>
      <c r="H10" s="268">
        <f t="shared" si="0"/>
        <v>29161</v>
      </c>
      <c r="I10" s="268"/>
      <c r="J10" s="268">
        <f>SUM(J12:J38)</f>
        <v>9482</v>
      </c>
      <c r="K10" s="268">
        <f t="shared" si="0"/>
        <v>5678</v>
      </c>
      <c r="L10" s="268">
        <f t="shared" si="0"/>
        <v>3804</v>
      </c>
      <c r="M10" s="268"/>
      <c r="N10" s="268">
        <f>SUM(N12:N38)</f>
        <v>6182</v>
      </c>
      <c r="O10" s="268">
        <f t="shared" si="0"/>
        <v>3399</v>
      </c>
      <c r="P10" s="268">
        <f t="shared" si="0"/>
        <v>2783</v>
      </c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</row>
    <row r="11" spans="1:28" x14ac:dyDescent="0.2">
      <c r="A11" s="122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</row>
    <row r="12" spans="1:28" x14ac:dyDescent="0.2">
      <c r="A12" s="42" t="s">
        <v>51</v>
      </c>
      <c r="B12" s="250">
        <f t="shared" ref="B12:B38" si="1">+F12+J12+N12</f>
        <v>4539</v>
      </c>
      <c r="C12" s="250">
        <f t="shared" ref="C12:C38" si="2">+G12+K12+O12</f>
        <v>2767</v>
      </c>
      <c r="D12" s="250">
        <f t="shared" ref="D12:D38" si="3">+H12+L12+P12</f>
        <v>1772</v>
      </c>
      <c r="E12" s="250"/>
      <c r="F12" s="250">
        <v>3697</v>
      </c>
      <c r="G12" s="250">
        <v>2253</v>
      </c>
      <c r="H12" s="250">
        <v>1444</v>
      </c>
      <c r="I12" s="250"/>
      <c r="J12" s="250">
        <v>530</v>
      </c>
      <c r="K12" s="250">
        <v>324</v>
      </c>
      <c r="L12" s="250">
        <v>206</v>
      </c>
      <c r="M12" s="250"/>
      <c r="N12" s="250">
        <v>312</v>
      </c>
      <c r="O12" s="250">
        <v>190</v>
      </c>
      <c r="P12" s="250">
        <v>122</v>
      </c>
    </row>
    <row r="13" spans="1:28" x14ac:dyDescent="0.2">
      <c r="A13" s="42" t="s">
        <v>58</v>
      </c>
      <c r="B13" s="250">
        <f t="shared" si="1"/>
        <v>5138</v>
      </c>
      <c r="C13" s="250">
        <f t="shared" si="2"/>
        <v>3183</v>
      </c>
      <c r="D13" s="250">
        <f t="shared" si="3"/>
        <v>1955</v>
      </c>
      <c r="E13" s="250"/>
      <c r="F13" s="250">
        <v>3725</v>
      </c>
      <c r="G13" s="250">
        <v>2318</v>
      </c>
      <c r="H13" s="250">
        <v>1407</v>
      </c>
      <c r="I13" s="250"/>
      <c r="J13" s="250">
        <v>771</v>
      </c>
      <c r="K13" s="250">
        <v>483</v>
      </c>
      <c r="L13" s="250">
        <v>288</v>
      </c>
      <c r="M13" s="250"/>
      <c r="N13" s="250">
        <v>642</v>
      </c>
      <c r="O13" s="250">
        <v>382</v>
      </c>
      <c r="P13" s="250">
        <v>260</v>
      </c>
    </row>
    <row r="14" spans="1:28" x14ac:dyDescent="0.2">
      <c r="A14" s="42" t="s">
        <v>29</v>
      </c>
      <c r="B14" s="250">
        <f t="shared" si="1"/>
        <v>4007</v>
      </c>
      <c r="C14" s="250">
        <f t="shared" si="2"/>
        <v>2490</v>
      </c>
      <c r="D14" s="250">
        <f t="shared" si="3"/>
        <v>1517</v>
      </c>
      <c r="E14" s="250"/>
      <c r="F14" s="250">
        <v>2970</v>
      </c>
      <c r="G14" s="250">
        <v>1889</v>
      </c>
      <c r="H14" s="250">
        <v>1081</v>
      </c>
      <c r="I14" s="250"/>
      <c r="J14" s="250">
        <v>687</v>
      </c>
      <c r="K14" s="250">
        <v>406</v>
      </c>
      <c r="L14" s="250">
        <v>281</v>
      </c>
      <c r="M14" s="250"/>
      <c r="N14" s="250">
        <v>350</v>
      </c>
      <c r="O14" s="250">
        <v>195</v>
      </c>
      <c r="P14" s="250">
        <v>155</v>
      </c>
    </row>
    <row r="15" spans="1:28" x14ac:dyDescent="0.2">
      <c r="A15" s="42" t="s">
        <v>59</v>
      </c>
      <c r="B15" s="250">
        <f t="shared" si="1"/>
        <v>4349</v>
      </c>
      <c r="C15" s="250">
        <f t="shared" si="2"/>
        <v>2523</v>
      </c>
      <c r="D15" s="250">
        <f t="shared" si="3"/>
        <v>1826</v>
      </c>
      <c r="E15" s="250"/>
      <c r="F15" s="250">
        <v>3636</v>
      </c>
      <c r="G15" s="250">
        <v>2142</v>
      </c>
      <c r="H15" s="250">
        <v>1494</v>
      </c>
      <c r="I15" s="250"/>
      <c r="J15" s="250">
        <v>445</v>
      </c>
      <c r="K15" s="250">
        <v>245</v>
      </c>
      <c r="L15" s="250">
        <v>200</v>
      </c>
      <c r="M15" s="250"/>
      <c r="N15" s="250">
        <v>268</v>
      </c>
      <c r="O15" s="250">
        <v>136</v>
      </c>
      <c r="P15" s="250">
        <v>132</v>
      </c>
    </row>
    <row r="16" spans="1:28" x14ac:dyDescent="0.2">
      <c r="A16" s="42" t="s">
        <v>60</v>
      </c>
      <c r="B16" s="250">
        <f t="shared" si="1"/>
        <v>1925</v>
      </c>
      <c r="C16" s="250">
        <f t="shared" si="2"/>
        <v>1220</v>
      </c>
      <c r="D16" s="250">
        <f t="shared" si="3"/>
        <v>705</v>
      </c>
      <c r="E16" s="250"/>
      <c r="F16" s="250">
        <v>1628</v>
      </c>
      <c r="G16" s="250">
        <v>1012</v>
      </c>
      <c r="H16" s="250">
        <v>616</v>
      </c>
      <c r="I16" s="250"/>
      <c r="J16" s="250">
        <v>176</v>
      </c>
      <c r="K16" s="250">
        <v>138</v>
      </c>
      <c r="L16" s="250">
        <v>38</v>
      </c>
      <c r="M16" s="250"/>
      <c r="N16" s="250">
        <v>121</v>
      </c>
      <c r="O16" s="250">
        <v>70</v>
      </c>
      <c r="P16" s="250">
        <v>51</v>
      </c>
    </row>
    <row r="17" spans="1:16" x14ac:dyDescent="0.2">
      <c r="A17" s="42" t="s">
        <v>61</v>
      </c>
      <c r="B17" s="250">
        <f t="shared" si="1"/>
        <v>3640</v>
      </c>
      <c r="C17" s="250">
        <f t="shared" si="2"/>
        <v>2091</v>
      </c>
      <c r="D17" s="250">
        <f t="shared" si="3"/>
        <v>1549</v>
      </c>
      <c r="E17" s="260"/>
      <c r="F17" s="250">
        <v>3076</v>
      </c>
      <c r="G17" s="250">
        <v>1736</v>
      </c>
      <c r="H17" s="250">
        <v>1340</v>
      </c>
      <c r="I17" s="250"/>
      <c r="J17" s="250">
        <v>388</v>
      </c>
      <c r="K17" s="250">
        <v>259</v>
      </c>
      <c r="L17" s="250">
        <v>129</v>
      </c>
      <c r="M17" s="250"/>
      <c r="N17" s="250">
        <v>176</v>
      </c>
      <c r="O17" s="250">
        <v>96</v>
      </c>
      <c r="P17" s="250">
        <v>80</v>
      </c>
    </row>
    <row r="18" spans="1:16" x14ac:dyDescent="0.2">
      <c r="A18" s="42" t="s">
        <v>81</v>
      </c>
      <c r="B18" s="250">
        <f t="shared" si="1"/>
        <v>1241</v>
      </c>
      <c r="C18" s="250">
        <f t="shared" si="2"/>
        <v>750</v>
      </c>
      <c r="D18" s="250">
        <f t="shared" si="3"/>
        <v>491</v>
      </c>
      <c r="E18" s="260"/>
      <c r="F18" s="250">
        <v>1101</v>
      </c>
      <c r="G18" s="250">
        <v>673</v>
      </c>
      <c r="H18" s="250">
        <v>428</v>
      </c>
      <c r="I18" s="250"/>
      <c r="J18" s="250">
        <v>77</v>
      </c>
      <c r="K18" s="250">
        <v>41</v>
      </c>
      <c r="L18" s="250">
        <v>36</v>
      </c>
      <c r="M18" s="250"/>
      <c r="N18" s="250">
        <v>63</v>
      </c>
      <c r="O18" s="250">
        <v>36</v>
      </c>
      <c r="P18" s="250">
        <v>27</v>
      </c>
    </row>
    <row r="19" spans="1:16" x14ac:dyDescent="0.2">
      <c r="A19" s="42" t="s">
        <v>52</v>
      </c>
      <c r="B19" s="250">
        <f t="shared" si="1"/>
        <v>7958</v>
      </c>
      <c r="C19" s="250">
        <f t="shared" si="2"/>
        <v>4802</v>
      </c>
      <c r="D19" s="250">
        <f t="shared" si="3"/>
        <v>3156</v>
      </c>
      <c r="E19" s="260"/>
      <c r="F19" s="250">
        <v>6913</v>
      </c>
      <c r="G19" s="250">
        <v>4229</v>
      </c>
      <c r="H19" s="250">
        <v>2684</v>
      </c>
      <c r="I19" s="250"/>
      <c r="J19" s="250">
        <v>577</v>
      </c>
      <c r="K19" s="250">
        <v>315</v>
      </c>
      <c r="L19" s="250">
        <v>262</v>
      </c>
      <c r="M19" s="250"/>
      <c r="N19" s="250">
        <v>468</v>
      </c>
      <c r="O19" s="250">
        <v>258</v>
      </c>
      <c r="P19" s="250">
        <v>210</v>
      </c>
    </row>
    <row r="20" spans="1:16" x14ac:dyDescent="0.2">
      <c r="A20" s="42" t="s">
        <v>62</v>
      </c>
      <c r="B20" s="250">
        <f t="shared" si="1"/>
        <v>4639</v>
      </c>
      <c r="C20" s="250">
        <f t="shared" si="2"/>
        <v>2795</v>
      </c>
      <c r="D20" s="250">
        <f t="shared" si="3"/>
        <v>1844</v>
      </c>
      <c r="E20" s="260"/>
      <c r="F20" s="250">
        <v>3409</v>
      </c>
      <c r="G20" s="250">
        <v>2081</v>
      </c>
      <c r="H20" s="250">
        <v>1328</v>
      </c>
      <c r="I20" s="250"/>
      <c r="J20" s="250">
        <v>727</v>
      </c>
      <c r="K20" s="250">
        <v>437</v>
      </c>
      <c r="L20" s="250">
        <v>290</v>
      </c>
      <c r="M20" s="250"/>
      <c r="N20" s="250">
        <v>503</v>
      </c>
      <c r="O20" s="250">
        <v>277</v>
      </c>
      <c r="P20" s="250">
        <v>226</v>
      </c>
    </row>
    <row r="21" spans="1:16" x14ac:dyDescent="0.2">
      <c r="A21" s="42" t="s">
        <v>63</v>
      </c>
      <c r="B21" s="250">
        <f t="shared" si="1"/>
        <v>4160</v>
      </c>
      <c r="C21" s="250">
        <f t="shared" si="2"/>
        <v>2460</v>
      </c>
      <c r="D21" s="250">
        <f t="shared" si="3"/>
        <v>1700</v>
      </c>
      <c r="E21" s="250"/>
      <c r="F21" s="250">
        <v>3655</v>
      </c>
      <c r="G21" s="250">
        <v>2160</v>
      </c>
      <c r="H21" s="250">
        <v>1495</v>
      </c>
      <c r="I21" s="250"/>
      <c r="J21" s="250">
        <v>302</v>
      </c>
      <c r="K21" s="250">
        <v>187</v>
      </c>
      <c r="L21" s="250">
        <v>115</v>
      </c>
      <c r="M21" s="250"/>
      <c r="N21" s="250">
        <v>203</v>
      </c>
      <c r="O21" s="250">
        <v>113</v>
      </c>
      <c r="P21" s="250">
        <v>90</v>
      </c>
    </row>
    <row r="22" spans="1:16" x14ac:dyDescent="0.2">
      <c r="A22" s="42" t="s">
        <v>64</v>
      </c>
      <c r="B22" s="250">
        <f t="shared" si="1"/>
        <v>1528</v>
      </c>
      <c r="C22" s="250">
        <f t="shared" si="2"/>
        <v>865</v>
      </c>
      <c r="D22" s="250">
        <f t="shared" si="3"/>
        <v>663</v>
      </c>
      <c r="E22" s="260"/>
      <c r="F22" s="250">
        <v>1373</v>
      </c>
      <c r="G22" s="250">
        <v>784</v>
      </c>
      <c r="H22" s="250">
        <v>589</v>
      </c>
      <c r="I22" s="250"/>
      <c r="J22" s="250">
        <v>94</v>
      </c>
      <c r="K22" s="250">
        <v>52</v>
      </c>
      <c r="L22" s="250">
        <v>42</v>
      </c>
      <c r="M22" s="250"/>
      <c r="N22" s="250">
        <v>61</v>
      </c>
      <c r="O22" s="250">
        <v>29</v>
      </c>
      <c r="P22" s="250">
        <v>32</v>
      </c>
    </row>
    <row r="23" spans="1:16" x14ac:dyDescent="0.2">
      <c r="A23" s="41" t="s">
        <v>30</v>
      </c>
      <c r="B23" s="250">
        <f t="shared" si="1"/>
        <v>8078</v>
      </c>
      <c r="C23" s="250">
        <f t="shared" si="2"/>
        <v>4973</v>
      </c>
      <c r="D23" s="250">
        <f t="shared" si="3"/>
        <v>3105</v>
      </c>
      <c r="E23" s="260"/>
      <c r="F23" s="250">
        <v>6733</v>
      </c>
      <c r="G23" s="250">
        <v>4158</v>
      </c>
      <c r="H23" s="250">
        <v>2575</v>
      </c>
      <c r="I23" s="250"/>
      <c r="J23" s="250">
        <v>885</v>
      </c>
      <c r="K23" s="250">
        <v>572</v>
      </c>
      <c r="L23" s="250">
        <v>313</v>
      </c>
      <c r="M23" s="250"/>
      <c r="N23" s="250">
        <v>460</v>
      </c>
      <c r="O23" s="250">
        <v>243</v>
      </c>
      <c r="P23" s="250">
        <v>217</v>
      </c>
    </row>
    <row r="24" spans="1:16" x14ac:dyDescent="0.2">
      <c r="A24" s="42" t="s">
        <v>65</v>
      </c>
      <c r="B24" s="250">
        <f t="shared" si="1"/>
        <v>2509</v>
      </c>
      <c r="C24" s="250">
        <f t="shared" si="2"/>
        <v>1476</v>
      </c>
      <c r="D24" s="250">
        <f t="shared" si="3"/>
        <v>1033</v>
      </c>
      <c r="E24" s="250"/>
      <c r="F24" s="250">
        <v>2163</v>
      </c>
      <c r="G24" s="250">
        <v>1284</v>
      </c>
      <c r="H24" s="250">
        <v>879</v>
      </c>
      <c r="I24" s="250"/>
      <c r="J24" s="250">
        <v>203</v>
      </c>
      <c r="K24" s="250">
        <v>110</v>
      </c>
      <c r="L24" s="250">
        <v>93</v>
      </c>
      <c r="M24" s="250"/>
      <c r="N24" s="250">
        <v>143</v>
      </c>
      <c r="O24" s="250">
        <v>82</v>
      </c>
      <c r="P24" s="250">
        <v>61</v>
      </c>
    </row>
    <row r="25" spans="1:16" x14ac:dyDescent="0.2">
      <c r="A25" s="42" t="s">
        <v>31</v>
      </c>
      <c r="B25" s="250">
        <f t="shared" si="1"/>
        <v>8201</v>
      </c>
      <c r="C25" s="250">
        <f t="shared" si="2"/>
        <v>5003</v>
      </c>
      <c r="D25" s="250">
        <f t="shared" si="3"/>
        <v>3198</v>
      </c>
      <c r="E25" s="250"/>
      <c r="F25" s="250">
        <v>6372</v>
      </c>
      <c r="G25" s="250">
        <v>3944</v>
      </c>
      <c r="H25" s="250">
        <v>2428</v>
      </c>
      <c r="I25" s="250"/>
      <c r="J25" s="250">
        <v>1012</v>
      </c>
      <c r="K25" s="250">
        <v>640</v>
      </c>
      <c r="L25" s="250">
        <v>372</v>
      </c>
      <c r="M25" s="250"/>
      <c r="N25" s="250">
        <v>817</v>
      </c>
      <c r="O25" s="250">
        <v>419</v>
      </c>
      <c r="P25" s="250">
        <v>398</v>
      </c>
    </row>
    <row r="26" spans="1:16" x14ac:dyDescent="0.2">
      <c r="A26" s="42" t="s">
        <v>210</v>
      </c>
      <c r="B26" s="250">
        <f t="shared" si="1"/>
        <v>1559</v>
      </c>
      <c r="C26" s="250">
        <f t="shared" si="2"/>
        <v>921</v>
      </c>
      <c r="D26" s="250">
        <f t="shared" si="3"/>
        <v>638</v>
      </c>
      <c r="E26" s="250"/>
      <c r="F26" s="250">
        <v>1480</v>
      </c>
      <c r="G26" s="250">
        <v>880</v>
      </c>
      <c r="H26" s="250">
        <v>600</v>
      </c>
      <c r="I26" s="250"/>
      <c r="J26" s="250">
        <v>45</v>
      </c>
      <c r="K26" s="250">
        <v>26</v>
      </c>
      <c r="L26" s="250">
        <v>19</v>
      </c>
      <c r="M26" s="250"/>
      <c r="N26" s="250">
        <v>34</v>
      </c>
      <c r="O26" s="250">
        <v>15</v>
      </c>
      <c r="P26" s="250">
        <v>19</v>
      </c>
    </row>
    <row r="27" spans="1:16" x14ac:dyDescent="0.2">
      <c r="A27" s="42" t="s">
        <v>53</v>
      </c>
      <c r="B27" s="250">
        <f t="shared" si="1"/>
        <v>1500</v>
      </c>
      <c r="C27" s="250">
        <f t="shared" si="2"/>
        <v>919</v>
      </c>
      <c r="D27" s="250">
        <f t="shared" si="3"/>
        <v>581</v>
      </c>
      <c r="E27" s="250"/>
      <c r="F27" s="250">
        <v>1269</v>
      </c>
      <c r="G27" s="250">
        <v>787</v>
      </c>
      <c r="H27" s="250">
        <v>482</v>
      </c>
      <c r="I27" s="250"/>
      <c r="J27" s="250">
        <v>168</v>
      </c>
      <c r="K27" s="250">
        <v>88</v>
      </c>
      <c r="L27" s="250">
        <v>80</v>
      </c>
      <c r="M27" s="250"/>
      <c r="N27" s="250">
        <v>63</v>
      </c>
      <c r="O27" s="250">
        <v>44</v>
      </c>
      <c r="P27" s="250">
        <v>19</v>
      </c>
    </row>
    <row r="28" spans="1:16" x14ac:dyDescent="0.2">
      <c r="A28" s="42" t="s">
        <v>67</v>
      </c>
      <c r="B28" s="250">
        <f t="shared" si="1"/>
        <v>1525</v>
      </c>
      <c r="C28" s="250">
        <f t="shared" si="2"/>
        <v>943</v>
      </c>
      <c r="D28" s="250">
        <f t="shared" si="3"/>
        <v>582</v>
      </c>
      <c r="E28" s="250"/>
      <c r="F28" s="250">
        <v>1358</v>
      </c>
      <c r="G28" s="250">
        <v>835</v>
      </c>
      <c r="H28" s="250">
        <v>523</v>
      </c>
      <c r="I28" s="250"/>
      <c r="J28" s="250">
        <v>100</v>
      </c>
      <c r="K28" s="250">
        <v>62</v>
      </c>
      <c r="L28" s="250">
        <v>38</v>
      </c>
      <c r="M28" s="250"/>
      <c r="N28" s="250">
        <v>67</v>
      </c>
      <c r="O28" s="250">
        <v>46</v>
      </c>
      <c r="P28" s="250">
        <v>21</v>
      </c>
    </row>
    <row r="29" spans="1:16" x14ac:dyDescent="0.2">
      <c r="A29" s="42" t="s">
        <v>68</v>
      </c>
      <c r="B29" s="250">
        <f t="shared" si="1"/>
        <v>1778</v>
      </c>
      <c r="C29" s="250">
        <f t="shared" si="2"/>
        <v>1050</v>
      </c>
      <c r="D29" s="250">
        <f t="shared" si="3"/>
        <v>728</v>
      </c>
      <c r="E29" s="250"/>
      <c r="F29" s="250">
        <v>1459</v>
      </c>
      <c r="G29" s="250">
        <v>854</v>
      </c>
      <c r="H29" s="250">
        <v>605</v>
      </c>
      <c r="I29" s="250"/>
      <c r="J29" s="250">
        <v>205</v>
      </c>
      <c r="K29" s="250">
        <v>129</v>
      </c>
      <c r="L29" s="250">
        <v>76</v>
      </c>
      <c r="M29" s="250"/>
      <c r="N29" s="250">
        <v>114</v>
      </c>
      <c r="O29" s="250">
        <v>67</v>
      </c>
      <c r="P29" s="250">
        <v>47</v>
      </c>
    </row>
    <row r="30" spans="1:16" x14ac:dyDescent="0.2">
      <c r="A30" s="42" t="s">
        <v>54</v>
      </c>
      <c r="B30" s="250">
        <f t="shared" si="1"/>
        <v>1590</v>
      </c>
      <c r="C30" s="250">
        <f t="shared" si="2"/>
        <v>921</v>
      </c>
      <c r="D30" s="250">
        <f t="shared" si="3"/>
        <v>669</v>
      </c>
      <c r="E30" s="250"/>
      <c r="F30" s="250">
        <v>1160</v>
      </c>
      <c r="G30" s="250">
        <v>677</v>
      </c>
      <c r="H30" s="250">
        <v>483</v>
      </c>
      <c r="I30" s="250"/>
      <c r="J30" s="250">
        <v>260</v>
      </c>
      <c r="K30" s="250">
        <v>146</v>
      </c>
      <c r="L30" s="250">
        <v>114</v>
      </c>
      <c r="M30" s="250"/>
      <c r="N30" s="250">
        <v>170</v>
      </c>
      <c r="O30" s="250">
        <v>98</v>
      </c>
      <c r="P30" s="250">
        <v>72</v>
      </c>
    </row>
    <row r="31" spans="1:16" x14ac:dyDescent="0.2">
      <c r="A31" s="42" t="s">
        <v>55</v>
      </c>
      <c r="B31" s="250">
        <f t="shared" si="1"/>
        <v>4888</v>
      </c>
      <c r="C31" s="250">
        <f t="shared" si="2"/>
        <v>3003</v>
      </c>
      <c r="D31" s="250">
        <f t="shared" si="3"/>
        <v>1885</v>
      </c>
      <c r="E31" s="250"/>
      <c r="F31" s="250">
        <v>4253</v>
      </c>
      <c r="G31" s="250">
        <v>2666</v>
      </c>
      <c r="H31" s="250">
        <v>1587</v>
      </c>
      <c r="I31" s="250"/>
      <c r="J31" s="250">
        <v>394</v>
      </c>
      <c r="K31" s="250">
        <v>207</v>
      </c>
      <c r="L31" s="250">
        <v>187</v>
      </c>
      <c r="M31" s="250"/>
      <c r="N31" s="250">
        <v>241</v>
      </c>
      <c r="O31" s="250">
        <v>130</v>
      </c>
      <c r="P31" s="250">
        <v>111</v>
      </c>
    </row>
    <row r="32" spans="1:16" x14ac:dyDescent="0.2">
      <c r="A32" s="42" t="s">
        <v>56</v>
      </c>
      <c r="B32" s="250">
        <f t="shared" si="1"/>
        <v>3664</v>
      </c>
      <c r="C32" s="250">
        <f t="shared" si="2"/>
        <v>2102</v>
      </c>
      <c r="D32" s="250">
        <f t="shared" si="3"/>
        <v>1562</v>
      </c>
      <c r="E32" s="250"/>
      <c r="F32" s="250">
        <v>3037</v>
      </c>
      <c r="G32" s="250">
        <v>1763</v>
      </c>
      <c r="H32" s="250">
        <v>1274</v>
      </c>
      <c r="I32" s="250"/>
      <c r="J32" s="250">
        <v>389</v>
      </c>
      <c r="K32" s="250">
        <v>211</v>
      </c>
      <c r="L32" s="250">
        <v>178</v>
      </c>
      <c r="M32" s="250"/>
      <c r="N32" s="250">
        <v>238</v>
      </c>
      <c r="O32" s="250">
        <v>128</v>
      </c>
      <c r="P32" s="250">
        <v>110</v>
      </c>
    </row>
    <row r="33" spans="1:16" x14ac:dyDescent="0.2">
      <c r="A33" s="42" t="s">
        <v>82</v>
      </c>
      <c r="B33" s="250">
        <f t="shared" si="1"/>
        <v>1190</v>
      </c>
      <c r="C33" s="250">
        <f t="shared" si="2"/>
        <v>737</v>
      </c>
      <c r="D33" s="250">
        <f t="shared" si="3"/>
        <v>453</v>
      </c>
      <c r="E33" s="250"/>
      <c r="F33" s="250">
        <v>1144</v>
      </c>
      <c r="G33" s="250">
        <v>707</v>
      </c>
      <c r="H33" s="250">
        <v>437</v>
      </c>
      <c r="I33" s="250"/>
      <c r="J33" s="250">
        <v>28</v>
      </c>
      <c r="K33" s="250">
        <v>21</v>
      </c>
      <c r="L33" s="250">
        <v>7</v>
      </c>
      <c r="M33" s="250"/>
      <c r="N33" s="250">
        <v>18</v>
      </c>
      <c r="O33" s="250">
        <v>9</v>
      </c>
      <c r="P33" s="250">
        <v>9</v>
      </c>
    </row>
    <row r="34" spans="1:16" x14ac:dyDescent="0.2">
      <c r="A34" s="42" t="s">
        <v>69</v>
      </c>
      <c r="B34" s="250">
        <f t="shared" si="1"/>
        <v>2127</v>
      </c>
      <c r="C34" s="250">
        <f t="shared" si="2"/>
        <v>1195</v>
      </c>
      <c r="D34" s="250">
        <f t="shared" si="3"/>
        <v>932</v>
      </c>
      <c r="E34" s="250"/>
      <c r="F34" s="250">
        <v>1890</v>
      </c>
      <c r="G34" s="250">
        <v>1076</v>
      </c>
      <c r="H34" s="250">
        <v>814</v>
      </c>
      <c r="I34" s="250"/>
      <c r="J34" s="250">
        <v>166</v>
      </c>
      <c r="K34" s="250">
        <v>84</v>
      </c>
      <c r="L34" s="250">
        <v>82</v>
      </c>
      <c r="M34" s="250"/>
      <c r="N34" s="250">
        <v>71</v>
      </c>
      <c r="O34" s="250">
        <v>35</v>
      </c>
      <c r="P34" s="250">
        <v>36</v>
      </c>
    </row>
    <row r="35" spans="1:16" x14ac:dyDescent="0.2">
      <c r="A35" s="42" t="s">
        <v>70</v>
      </c>
      <c r="B35" s="250">
        <f t="shared" si="1"/>
        <v>582</v>
      </c>
      <c r="C35" s="250">
        <f t="shared" si="2"/>
        <v>349</v>
      </c>
      <c r="D35" s="250">
        <f t="shared" si="3"/>
        <v>233</v>
      </c>
      <c r="E35" s="250"/>
      <c r="F35" s="250">
        <v>548</v>
      </c>
      <c r="G35" s="250">
        <v>330</v>
      </c>
      <c r="H35" s="250">
        <v>218</v>
      </c>
      <c r="I35" s="250"/>
      <c r="J35" s="250">
        <v>21</v>
      </c>
      <c r="K35" s="250">
        <v>11</v>
      </c>
      <c r="L35" s="250">
        <v>10</v>
      </c>
      <c r="M35" s="250"/>
      <c r="N35" s="250">
        <v>13</v>
      </c>
      <c r="O35" s="250">
        <v>8</v>
      </c>
      <c r="P35" s="250">
        <v>5</v>
      </c>
    </row>
    <row r="36" spans="1:16" x14ac:dyDescent="0.2">
      <c r="A36" s="42" t="s">
        <v>71</v>
      </c>
      <c r="B36" s="250">
        <f t="shared" si="1"/>
        <v>4011</v>
      </c>
      <c r="C36" s="250">
        <f t="shared" si="2"/>
        <v>2392</v>
      </c>
      <c r="D36" s="250">
        <f t="shared" si="3"/>
        <v>1619</v>
      </c>
      <c r="E36" s="250"/>
      <c r="F36" s="250">
        <v>2931</v>
      </c>
      <c r="G36" s="250">
        <v>1797</v>
      </c>
      <c r="H36" s="250">
        <v>1134</v>
      </c>
      <c r="I36" s="250"/>
      <c r="J36" s="250">
        <v>636</v>
      </c>
      <c r="K36" s="250">
        <v>368</v>
      </c>
      <c r="L36" s="250">
        <v>268</v>
      </c>
      <c r="M36" s="250"/>
      <c r="N36" s="250">
        <v>444</v>
      </c>
      <c r="O36" s="250">
        <v>227</v>
      </c>
      <c r="P36" s="250">
        <v>217</v>
      </c>
    </row>
    <row r="37" spans="1:16" x14ac:dyDescent="0.2">
      <c r="A37" s="42" t="s">
        <v>72</v>
      </c>
      <c r="B37" s="250">
        <f t="shared" si="1"/>
        <v>3197</v>
      </c>
      <c r="C37" s="250">
        <f t="shared" si="2"/>
        <v>1999</v>
      </c>
      <c r="D37" s="250">
        <f t="shared" si="3"/>
        <v>1198</v>
      </c>
      <c r="E37" s="250"/>
      <c r="F37" s="250">
        <v>2923</v>
      </c>
      <c r="G37" s="250">
        <v>1841</v>
      </c>
      <c r="H37" s="250">
        <v>1082</v>
      </c>
      <c r="I37" s="250"/>
      <c r="J37" s="250">
        <v>172</v>
      </c>
      <c r="K37" s="250">
        <v>103</v>
      </c>
      <c r="L37" s="250">
        <v>69</v>
      </c>
      <c r="M37" s="250"/>
      <c r="N37" s="250">
        <v>102</v>
      </c>
      <c r="O37" s="250">
        <v>55</v>
      </c>
      <c r="P37" s="250">
        <v>47</v>
      </c>
    </row>
    <row r="38" spans="1:16" ht="13.5" thickBot="1" x14ac:dyDescent="0.25">
      <c r="A38" s="42" t="s">
        <v>73</v>
      </c>
      <c r="B38" s="250">
        <f t="shared" si="1"/>
        <v>389</v>
      </c>
      <c r="C38" s="250">
        <f t="shared" si="2"/>
        <v>235</v>
      </c>
      <c r="D38" s="250">
        <f t="shared" si="3"/>
        <v>154</v>
      </c>
      <c r="E38" s="250"/>
      <c r="F38" s="250">
        <v>345</v>
      </c>
      <c r="G38" s="250">
        <v>211</v>
      </c>
      <c r="H38" s="250">
        <v>134</v>
      </c>
      <c r="I38" s="250"/>
      <c r="J38" s="250">
        <v>24</v>
      </c>
      <c r="K38" s="250">
        <v>13</v>
      </c>
      <c r="L38" s="250">
        <v>11</v>
      </c>
      <c r="M38" s="250"/>
      <c r="N38" s="250">
        <v>20</v>
      </c>
      <c r="O38" s="250">
        <v>11</v>
      </c>
      <c r="P38" s="250">
        <v>9</v>
      </c>
    </row>
    <row r="39" spans="1:16" ht="15" customHeight="1" x14ac:dyDescent="0.2">
      <c r="A39" s="210" t="s">
        <v>929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</row>
  </sheetData>
  <mergeCells count="11">
    <mergeCell ref="A6:P6"/>
    <mergeCell ref="A7:A8"/>
    <mergeCell ref="B7:D7"/>
    <mergeCell ref="F7:H7"/>
    <mergeCell ref="J7:L7"/>
    <mergeCell ref="N7:P7"/>
    <mergeCell ref="A5:P5"/>
    <mergeCell ref="A1:P1"/>
    <mergeCell ref="A2:P2"/>
    <mergeCell ref="A3:P3"/>
    <mergeCell ref="A4:P4"/>
  </mergeCells>
  <conditionalFormatting sqref="B10:P38">
    <cfRule type="cellIs" dxfId="68" priority="7" operator="equal">
      <formula>0</formula>
    </cfRule>
  </conditionalFormatting>
  <hyperlinks>
    <hyperlink ref="Q2" location="Contenido!A1" display="Contenido" xr:uid="{00000000-0004-0000-6F00-000000000000}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Hoja113">
    <tabColor theme="5" tint="0.59999389629810485"/>
    <pageSetUpPr fitToPage="1"/>
  </sheetPr>
  <dimension ref="A1:AC37"/>
  <sheetViews>
    <sheetView showGridLines="0" topLeftCell="A24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36.75" style="118" customWidth="1"/>
    <col min="2" max="3" width="6.25" style="251" customWidth="1"/>
    <col min="4" max="4" width="6" style="251" customWidth="1"/>
    <col min="5" max="5" width="1.125" style="251" customWidth="1"/>
    <col min="6" max="8" width="5.75" style="251" customWidth="1"/>
    <col min="9" max="9" width="1" style="251" customWidth="1"/>
    <col min="10" max="10" width="6.375" style="251" customWidth="1"/>
    <col min="11" max="12" width="5.75" style="251" customWidth="1"/>
    <col min="13" max="13" width="1" style="251" customWidth="1"/>
    <col min="14" max="16" width="5.75" style="251" customWidth="1"/>
    <col min="17" max="17" width="1" style="251" customWidth="1"/>
    <col min="18" max="20" width="5.75" style="251" customWidth="1"/>
    <col min="21" max="21" width="1" style="251" customWidth="1"/>
    <col min="22" max="24" width="5.75" style="251" customWidth="1"/>
    <col min="25" max="25" width="1" style="251" customWidth="1"/>
    <col min="26" max="28" width="5.75" style="251" customWidth="1"/>
    <col min="29" max="16384" width="11" style="102"/>
  </cols>
  <sheetData>
    <row r="1" spans="1:29" ht="15" customHeight="1" x14ac:dyDescent="0.25">
      <c r="A1" s="600" t="s">
        <v>808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212" t="s">
        <v>573</v>
      </c>
    </row>
    <row r="3" spans="1:29" ht="15" customHeight="1" x14ac:dyDescent="0.25">
      <c r="A3" s="601" t="s">
        <v>909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389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1" t="s">
        <v>199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</row>
    <row r="6" spans="1:29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</row>
    <row r="7" spans="1:29" s="247" customFormat="1" ht="27.75" customHeight="1" x14ac:dyDescent="0.15">
      <c r="A7" s="603" t="s">
        <v>386</v>
      </c>
      <c r="B7" s="599" t="s">
        <v>0</v>
      </c>
      <c r="C7" s="599"/>
      <c r="D7" s="599"/>
      <c r="E7" s="394"/>
      <c r="F7" s="622" t="s">
        <v>366</v>
      </c>
      <c r="G7" s="622"/>
      <c r="H7" s="622"/>
      <c r="I7" s="394"/>
      <c r="J7" s="599" t="s">
        <v>6</v>
      </c>
      <c r="K7" s="599"/>
      <c r="L7" s="599"/>
      <c r="M7" s="394"/>
      <c r="N7" s="599" t="s">
        <v>339</v>
      </c>
      <c r="O7" s="599"/>
      <c r="P7" s="599"/>
      <c r="Q7" s="394"/>
      <c r="R7" s="622" t="s">
        <v>384</v>
      </c>
      <c r="S7" s="622"/>
      <c r="T7" s="622"/>
      <c r="U7" s="394"/>
      <c r="V7" s="599" t="s">
        <v>583</v>
      </c>
      <c r="W7" s="599"/>
      <c r="X7" s="599"/>
      <c r="Y7" s="394"/>
      <c r="Z7" s="622" t="s">
        <v>452</v>
      </c>
      <c r="AA7" s="599"/>
      <c r="AB7" s="599"/>
    </row>
    <row r="8" spans="1:29" s="247" customFormat="1" ht="27.7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396"/>
      <c r="Z8" s="395" t="s">
        <v>0</v>
      </c>
      <c r="AA8" s="395" t="s">
        <v>15</v>
      </c>
      <c r="AB8" s="395" t="s">
        <v>16</v>
      </c>
    </row>
    <row r="9" spans="1:29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</row>
    <row r="10" spans="1:29" s="269" customFormat="1" ht="15.75" customHeight="1" x14ac:dyDescent="0.2">
      <c r="A10" s="122" t="s">
        <v>0</v>
      </c>
      <c r="B10" s="268">
        <f>+B12+B13+B14+B15+B16+B17+B18+B19+B23+B27+B28+B29+B30+B31+B32</f>
        <v>180041</v>
      </c>
      <c r="C10" s="268">
        <f t="shared" ref="C10:D10" si="0">+C12+C13+C14+C15+C16+C17+C18+C19+C23+C27+C28+C29+C30+C31+C32</f>
        <v>109506</v>
      </c>
      <c r="D10" s="268">
        <f t="shared" si="0"/>
        <v>70535</v>
      </c>
      <c r="E10" s="268"/>
      <c r="F10" s="268">
        <f>+F12+F13+F14+F15+F16+F17+F18+F19+F23+F27+F28+F29+F30+F31+F32</f>
        <v>20164</v>
      </c>
      <c r="G10" s="268">
        <f t="shared" ref="G10:H10" si="1">+G12+G13+G14+G15+G16+G17+G18+G19+G23+G27+G28+G29+G30+G31+G32</f>
        <v>13288</v>
      </c>
      <c r="H10" s="268">
        <f t="shared" si="1"/>
        <v>6876</v>
      </c>
      <c r="I10" s="268"/>
      <c r="J10" s="268">
        <f>+J12+J13+J14+J15+J16+J17+J18+J19+J23+J27+J28+J29+J30+J31+J32</f>
        <v>132168</v>
      </c>
      <c r="K10" s="268">
        <f t="shared" ref="K10:L10" si="2">+K12+K13+K14+K15+K16+K17+K18+K19+K23+K27+K28+K29+K30+K31+K32</f>
        <v>80214</v>
      </c>
      <c r="L10" s="268">
        <f t="shared" si="2"/>
        <v>51954</v>
      </c>
      <c r="M10" s="268"/>
      <c r="N10" s="268">
        <f>+N12+N13+N14+N15+N16+N17+N18+N19+N23+N27+N28+N29+N30+N31+N32</f>
        <v>16454</v>
      </c>
      <c r="O10" s="268">
        <f t="shared" ref="O10:P10" si="3">+O12+O13+O14+O15+O16+O17+O18+O19+O23+O27+O28+O29+O30+O31+O32</f>
        <v>9779</v>
      </c>
      <c r="P10" s="268">
        <f t="shared" si="3"/>
        <v>6675</v>
      </c>
      <c r="Q10" s="268"/>
      <c r="R10" s="268">
        <f>+R12+R13+R14+R15+R16+R17+R18+R19+R23+R27+R28+R29+R30+R31+R32</f>
        <v>10438</v>
      </c>
      <c r="S10" s="268">
        <f t="shared" ref="S10:T10" si="4">+S12+S13+S14+S15+S16+S17+S18+S19+S23+S27+S28+S29+S30+S31+S32</f>
        <v>5785</v>
      </c>
      <c r="T10" s="268">
        <f t="shared" si="4"/>
        <v>4653</v>
      </c>
      <c r="U10" s="268"/>
      <c r="V10" s="268">
        <f>+V12+V13+V14+V15+V16+V17+V18+V19+V23+V27+V28+V29+V30+V31+V32</f>
        <v>282</v>
      </c>
      <c r="W10" s="268">
        <f t="shared" ref="W10:X10" si="5">+W12+W13+W14+W15+W16+W17+W18+W19+W23+W27+W28+W29+W30+W31+W32</f>
        <v>171</v>
      </c>
      <c r="X10" s="268">
        <f t="shared" si="5"/>
        <v>111</v>
      </c>
      <c r="Y10" s="268"/>
      <c r="Z10" s="268">
        <f>+Z12+Z13+Z14+Z15+Z16+Z17+Z18+Z19+Z23+Z27+Z28+Z29+Z30+Z31+Z32</f>
        <v>535</v>
      </c>
      <c r="AA10" s="268">
        <f t="shared" ref="AA10:AB10" si="6">+AA12+AA13+AA14+AA15+AA16+AA17+AA18+AA19+AA23+AA27+AA28+AA29+AA30+AA31+AA32</f>
        <v>269</v>
      </c>
      <c r="AB10" s="268">
        <f t="shared" si="6"/>
        <v>266</v>
      </c>
    </row>
    <row r="11" spans="1:29" x14ac:dyDescent="0.2">
      <c r="A11" s="18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>
        <f t="shared" ref="AB11" si="7">+AB17+AB22</f>
        <v>0</v>
      </c>
    </row>
    <row r="12" spans="1:29" ht="15.75" customHeight="1" x14ac:dyDescent="0.2">
      <c r="A12" s="174" t="s">
        <v>457</v>
      </c>
      <c r="B12" s="250">
        <f>+F12+J12+N12+R12+V12+Z12</f>
        <v>5</v>
      </c>
      <c r="C12" s="250">
        <f t="shared" ref="C12:D12" si="8">+G12+K12+O12+S12+W12+AA12</f>
        <v>4</v>
      </c>
      <c r="D12" s="250">
        <f t="shared" si="8"/>
        <v>1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1">
        <v>5</v>
      </c>
      <c r="W12" s="251">
        <v>4</v>
      </c>
      <c r="X12" s="251">
        <v>1</v>
      </c>
      <c r="Y12" s="250"/>
      <c r="Z12" s="250"/>
      <c r="AA12" s="250"/>
      <c r="AB12" s="250">
        <f>+AB18</f>
        <v>0</v>
      </c>
    </row>
    <row r="13" spans="1:29" ht="15.75" customHeight="1" x14ac:dyDescent="0.2">
      <c r="A13" s="174" t="s">
        <v>351</v>
      </c>
      <c r="B13" s="250">
        <f>+F13+J13+N13+R13+V13+Z13</f>
        <v>1905</v>
      </c>
      <c r="C13" s="250">
        <f t="shared" ref="C13" si="9">+G13+K13+O13+S13+W13+AA13</f>
        <v>1112</v>
      </c>
      <c r="D13" s="250">
        <f t="shared" ref="D13" si="10">+H13+L13+P13+T13+X13+AB13</f>
        <v>793</v>
      </c>
      <c r="E13" s="250"/>
      <c r="F13" s="250">
        <v>295</v>
      </c>
      <c r="G13" s="250">
        <v>169</v>
      </c>
      <c r="H13" s="250">
        <v>126</v>
      </c>
      <c r="I13" s="250"/>
      <c r="J13" s="250">
        <v>1013</v>
      </c>
      <c r="K13" s="250">
        <v>617</v>
      </c>
      <c r="L13" s="250">
        <v>396</v>
      </c>
      <c r="M13" s="250"/>
      <c r="N13" s="250">
        <v>333</v>
      </c>
      <c r="O13" s="250">
        <v>188</v>
      </c>
      <c r="P13" s="250">
        <v>145</v>
      </c>
      <c r="Q13" s="250"/>
      <c r="R13" s="250">
        <v>229</v>
      </c>
      <c r="S13" s="250">
        <v>121</v>
      </c>
      <c r="T13" s="250">
        <v>108</v>
      </c>
      <c r="U13" s="250"/>
      <c r="V13" s="251">
        <v>35</v>
      </c>
      <c r="W13" s="251">
        <v>17</v>
      </c>
      <c r="X13" s="251">
        <v>18</v>
      </c>
      <c r="Y13" s="250"/>
      <c r="Z13" s="250"/>
      <c r="AA13" s="250"/>
      <c r="AB13" s="250">
        <f>+AB19</f>
        <v>0</v>
      </c>
    </row>
    <row r="14" spans="1:29" ht="15.75" customHeight="1" x14ac:dyDescent="0.2">
      <c r="A14" s="174" t="s">
        <v>352</v>
      </c>
      <c r="B14" s="250">
        <f t="shared" ref="B14:B32" si="11">+F14+J14+N14+R14+V14+Z14</f>
        <v>965</v>
      </c>
      <c r="C14" s="250">
        <f t="shared" ref="C14:C32" si="12">+G14+K14+O14+S14+W14+AA14</f>
        <v>553</v>
      </c>
      <c r="D14" s="250">
        <f t="shared" ref="D14:D32" si="13">+H14+L14+P14+T14+X14+AB14</f>
        <v>412</v>
      </c>
      <c r="E14" s="250"/>
      <c r="F14" s="250">
        <v>106</v>
      </c>
      <c r="G14" s="250">
        <v>72</v>
      </c>
      <c r="H14" s="250">
        <v>34</v>
      </c>
      <c r="I14" s="250"/>
      <c r="J14" s="250">
        <v>698</v>
      </c>
      <c r="K14" s="250">
        <v>383</v>
      </c>
      <c r="L14" s="250">
        <v>315</v>
      </c>
      <c r="M14" s="250"/>
      <c r="N14" s="250">
        <v>93</v>
      </c>
      <c r="O14" s="250">
        <v>51</v>
      </c>
      <c r="P14" s="250">
        <v>42</v>
      </c>
      <c r="Q14" s="250"/>
      <c r="R14" s="250">
        <v>44</v>
      </c>
      <c r="S14" s="250">
        <v>26</v>
      </c>
      <c r="T14" s="250">
        <v>18</v>
      </c>
      <c r="U14" s="250"/>
      <c r="V14" s="251">
        <v>24</v>
      </c>
      <c r="W14" s="251">
        <v>21</v>
      </c>
      <c r="X14" s="251">
        <v>3</v>
      </c>
      <c r="Y14" s="250"/>
      <c r="Z14" s="250"/>
      <c r="AA14" s="250"/>
      <c r="AB14" s="250">
        <f t="shared" ref="AB14" si="14">+AB19</f>
        <v>0</v>
      </c>
    </row>
    <row r="15" spans="1:29" ht="15.75" customHeight="1" x14ac:dyDescent="0.2">
      <c r="A15" s="174" t="s">
        <v>353</v>
      </c>
      <c r="B15" s="250">
        <f t="shared" si="11"/>
        <v>481</v>
      </c>
      <c r="C15" s="250">
        <f t="shared" si="12"/>
        <v>256</v>
      </c>
      <c r="D15" s="250">
        <f t="shared" si="13"/>
        <v>225</v>
      </c>
      <c r="E15" s="250"/>
      <c r="F15" s="250">
        <v>22</v>
      </c>
      <c r="G15" s="250">
        <v>13</v>
      </c>
      <c r="H15" s="250">
        <v>9</v>
      </c>
      <c r="I15" s="250"/>
      <c r="J15" s="250">
        <v>289</v>
      </c>
      <c r="K15" s="250">
        <v>143</v>
      </c>
      <c r="L15" s="250">
        <v>146</v>
      </c>
      <c r="M15" s="250"/>
      <c r="N15" s="250">
        <v>39</v>
      </c>
      <c r="O15" s="250">
        <v>27</v>
      </c>
      <c r="P15" s="250">
        <v>12</v>
      </c>
      <c r="Q15" s="250"/>
      <c r="R15" s="250">
        <v>40</v>
      </c>
      <c r="S15" s="250">
        <v>21</v>
      </c>
      <c r="T15" s="250">
        <v>19</v>
      </c>
      <c r="U15" s="250"/>
      <c r="V15" s="251">
        <v>2</v>
      </c>
      <c r="W15" s="251">
        <v>2</v>
      </c>
      <c r="X15" s="251">
        <v>0</v>
      </c>
      <c r="Y15" s="250"/>
      <c r="Z15" s="250">
        <f>14+13+62</f>
        <v>89</v>
      </c>
      <c r="AA15" s="250">
        <f>5+7+38</f>
        <v>50</v>
      </c>
      <c r="AB15" s="250">
        <f>+Z15-AA15</f>
        <v>39</v>
      </c>
    </row>
    <row r="16" spans="1:29" ht="15.75" customHeight="1" x14ac:dyDescent="0.2">
      <c r="A16" s="174" t="s">
        <v>354</v>
      </c>
      <c r="B16" s="250">
        <f t="shared" si="11"/>
        <v>14725</v>
      </c>
      <c r="C16" s="250">
        <f t="shared" si="12"/>
        <v>7273</v>
      </c>
      <c r="D16" s="250">
        <f t="shared" si="13"/>
        <v>7452</v>
      </c>
      <c r="E16" s="250"/>
      <c r="F16" s="250">
        <v>1271</v>
      </c>
      <c r="G16" s="250">
        <v>644</v>
      </c>
      <c r="H16" s="250">
        <v>627</v>
      </c>
      <c r="I16" s="250"/>
      <c r="J16" s="250">
        <v>10865</v>
      </c>
      <c r="K16" s="250">
        <v>5394</v>
      </c>
      <c r="L16" s="250">
        <v>5471</v>
      </c>
      <c r="M16" s="250"/>
      <c r="N16" s="250">
        <v>1266</v>
      </c>
      <c r="O16" s="250">
        <v>607</v>
      </c>
      <c r="P16" s="250">
        <v>659</v>
      </c>
      <c r="Q16" s="250"/>
      <c r="R16" s="250">
        <v>880</v>
      </c>
      <c r="S16" s="250">
        <v>412</v>
      </c>
      <c r="T16" s="250">
        <v>468</v>
      </c>
      <c r="U16" s="250"/>
      <c r="V16" s="251">
        <v>1</v>
      </c>
      <c r="W16" s="251">
        <v>1</v>
      </c>
      <c r="X16" s="251">
        <v>0</v>
      </c>
      <c r="Y16" s="250"/>
      <c r="Z16" s="250">
        <f>80+44+318</f>
        <v>442</v>
      </c>
      <c r="AA16" s="250">
        <f>44+20+151</f>
        <v>215</v>
      </c>
      <c r="AB16" s="250">
        <f>+Z16-AA16</f>
        <v>227</v>
      </c>
    </row>
    <row r="17" spans="1:28" ht="15.75" customHeight="1" x14ac:dyDescent="0.2">
      <c r="A17" s="174" t="s">
        <v>355</v>
      </c>
      <c r="B17" s="250">
        <f t="shared" si="11"/>
        <v>10637</v>
      </c>
      <c r="C17" s="250">
        <f t="shared" si="12"/>
        <v>6348</v>
      </c>
      <c r="D17" s="250">
        <f t="shared" si="13"/>
        <v>4289</v>
      </c>
      <c r="E17" s="250"/>
      <c r="F17" s="250">
        <v>271</v>
      </c>
      <c r="G17" s="250">
        <v>160</v>
      </c>
      <c r="H17" s="250">
        <v>111</v>
      </c>
      <c r="I17" s="250"/>
      <c r="J17" s="250">
        <v>8456</v>
      </c>
      <c r="K17" s="250">
        <v>5079</v>
      </c>
      <c r="L17" s="250">
        <v>3377</v>
      </c>
      <c r="M17" s="250"/>
      <c r="N17" s="250">
        <v>1294</v>
      </c>
      <c r="O17" s="250">
        <v>774</v>
      </c>
      <c r="P17" s="250">
        <v>520</v>
      </c>
      <c r="Q17" s="250"/>
      <c r="R17" s="250">
        <v>603</v>
      </c>
      <c r="S17" s="250">
        <v>328</v>
      </c>
      <c r="T17" s="250">
        <v>275</v>
      </c>
      <c r="U17" s="250"/>
      <c r="V17" s="250">
        <v>13</v>
      </c>
      <c r="W17" s="250">
        <v>7</v>
      </c>
      <c r="X17" s="251">
        <v>6</v>
      </c>
      <c r="Y17" s="250"/>
      <c r="Z17" s="250"/>
      <c r="AA17" s="250"/>
      <c r="AB17" s="250"/>
    </row>
    <row r="18" spans="1:28" ht="15.75" customHeight="1" x14ac:dyDescent="0.2">
      <c r="A18" s="174" t="s">
        <v>356</v>
      </c>
      <c r="B18" s="250">
        <f t="shared" si="11"/>
        <v>701</v>
      </c>
      <c r="C18" s="250">
        <f t="shared" si="12"/>
        <v>361</v>
      </c>
      <c r="D18" s="250">
        <f t="shared" si="13"/>
        <v>340</v>
      </c>
      <c r="E18" s="250"/>
      <c r="F18" s="250">
        <v>146</v>
      </c>
      <c r="G18" s="250">
        <v>69</v>
      </c>
      <c r="H18" s="250">
        <v>77</v>
      </c>
      <c r="I18" s="250"/>
      <c r="J18" s="250">
        <v>473</v>
      </c>
      <c r="K18" s="250">
        <v>241</v>
      </c>
      <c r="L18" s="250">
        <v>232</v>
      </c>
      <c r="M18" s="250"/>
      <c r="N18" s="250">
        <v>63</v>
      </c>
      <c r="O18" s="250">
        <v>38</v>
      </c>
      <c r="P18" s="250">
        <v>25</v>
      </c>
      <c r="Q18" s="250"/>
      <c r="R18" s="250">
        <v>15</v>
      </c>
      <c r="S18" s="250">
        <v>12</v>
      </c>
      <c r="T18" s="250">
        <v>3</v>
      </c>
      <c r="U18" s="250"/>
      <c r="V18" s="250">
        <v>4</v>
      </c>
      <c r="W18" s="250">
        <v>1</v>
      </c>
      <c r="X18" s="251">
        <v>3</v>
      </c>
      <c r="Y18" s="250"/>
      <c r="Z18" s="250"/>
      <c r="AA18" s="250"/>
      <c r="AB18" s="250"/>
    </row>
    <row r="19" spans="1:28" ht="15.75" customHeight="1" x14ac:dyDescent="0.2">
      <c r="A19" s="174" t="s">
        <v>357</v>
      </c>
      <c r="B19" s="250">
        <f t="shared" si="11"/>
        <v>520</v>
      </c>
      <c r="C19" s="250">
        <f t="shared" si="12"/>
        <v>294</v>
      </c>
      <c r="D19" s="250">
        <f t="shared" si="13"/>
        <v>226</v>
      </c>
      <c r="E19" s="250"/>
      <c r="F19" s="250">
        <v>57</v>
      </c>
      <c r="G19" s="250">
        <v>34</v>
      </c>
      <c r="H19" s="250">
        <v>23</v>
      </c>
      <c r="I19" s="250"/>
      <c r="J19" s="250">
        <v>246</v>
      </c>
      <c r="K19" s="250">
        <v>131</v>
      </c>
      <c r="L19" s="250">
        <v>115</v>
      </c>
      <c r="M19" s="250"/>
      <c r="N19" s="250">
        <v>138</v>
      </c>
      <c r="O19" s="250">
        <v>80</v>
      </c>
      <c r="P19" s="250">
        <v>58</v>
      </c>
      <c r="Q19" s="250"/>
      <c r="R19" s="250">
        <v>79</v>
      </c>
      <c r="S19" s="250">
        <v>49</v>
      </c>
      <c r="T19" s="250">
        <v>30</v>
      </c>
      <c r="U19" s="250"/>
      <c r="V19" s="250">
        <v>0</v>
      </c>
      <c r="W19" s="250">
        <v>0</v>
      </c>
      <c r="X19" s="250">
        <v>0</v>
      </c>
      <c r="Y19" s="250"/>
      <c r="Z19" s="250"/>
      <c r="AA19" s="250"/>
      <c r="AB19" s="250"/>
    </row>
    <row r="20" spans="1:28" ht="15.75" customHeight="1" x14ac:dyDescent="0.2">
      <c r="A20" s="176" t="s">
        <v>358</v>
      </c>
      <c r="B20" s="250">
        <f t="shared" si="11"/>
        <v>277</v>
      </c>
      <c r="C20" s="250">
        <f t="shared" si="12"/>
        <v>158</v>
      </c>
      <c r="D20" s="250">
        <f t="shared" si="13"/>
        <v>119</v>
      </c>
      <c r="E20" s="250"/>
      <c r="F20" s="250">
        <v>29</v>
      </c>
      <c r="G20" s="250">
        <v>18</v>
      </c>
      <c r="H20" s="250">
        <v>11</v>
      </c>
      <c r="I20" s="250"/>
      <c r="J20" s="250">
        <v>131</v>
      </c>
      <c r="K20" s="250">
        <v>72</v>
      </c>
      <c r="L20" s="250">
        <v>59</v>
      </c>
      <c r="M20" s="250"/>
      <c r="N20" s="250">
        <v>73</v>
      </c>
      <c r="O20" s="250">
        <v>39</v>
      </c>
      <c r="P20" s="250">
        <v>34</v>
      </c>
      <c r="Q20" s="250"/>
      <c r="R20" s="250">
        <v>44</v>
      </c>
      <c r="S20" s="250">
        <v>29</v>
      </c>
      <c r="T20" s="250">
        <v>15</v>
      </c>
      <c r="U20" s="250"/>
      <c r="V20" s="250">
        <v>0</v>
      </c>
      <c r="W20" s="250">
        <v>0</v>
      </c>
      <c r="X20" s="250">
        <v>0</v>
      </c>
      <c r="Y20" s="250"/>
      <c r="Z20" s="250"/>
      <c r="AA20" s="250"/>
      <c r="AB20" s="250"/>
    </row>
    <row r="21" spans="1:28" ht="15.75" customHeight="1" x14ac:dyDescent="0.2">
      <c r="A21" s="176" t="s">
        <v>359</v>
      </c>
      <c r="B21" s="250">
        <f t="shared" si="11"/>
        <v>99</v>
      </c>
      <c r="C21" s="250">
        <f t="shared" si="12"/>
        <v>52</v>
      </c>
      <c r="D21" s="250">
        <f t="shared" si="13"/>
        <v>47</v>
      </c>
      <c r="E21" s="250"/>
      <c r="F21" s="250">
        <v>9</v>
      </c>
      <c r="G21" s="250">
        <v>4</v>
      </c>
      <c r="H21" s="250">
        <v>5</v>
      </c>
      <c r="I21" s="250"/>
      <c r="J21" s="250">
        <v>54</v>
      </c>
      <c r="K21" s="250">
        <v>27</v>
      </c>
      <c r="L21" s="250">
        <v>27</v>
      </c>
      <c r="M21" s="250"/>
      <c r="N21" s="250">
        <v>22</v>
      </c>
      <c r="O21" s="250">
        <v>13</v>
      </c>
      <c r="P21" s="250">
        <v>9</v>
      </c>
      <c r="Q21" s="250"/>
      <c r="R21" s="250">
        <v>14</v>
      </c>
      <c r="S21" s="250">
        <v>8</v>
      </c>
      <c r="T21" s="250">
        <v>6</v>
      </c>
      <c r="U21" s="250"/>
      <c r="V21" s="250">
        <v>0</v>
      </c>
      <c r="W21" s="250">
        <v>0</v>
      </c>
      <c r="X21" s="250">
        <v>0</v>
      </c>
      <c r="Y21" s="250"/>
      <c r="Z21" s="250"/>
      <c r="AA21" s="250"/>
      <c r="AB21" s="250"/>
    </row>
    <row r="22" spans="1:28" ht="15.75" customHeight="1" x14ac:dyDescent="0.2">
      <c r="A22" s="176" t="s">
        <v>454</v>
      </c>
      <c r="B22" s="250">
        <f t="shared" si="11"/>
        <v>144</v>
      </c>
      <c r="C22" s="250">
        <f t="shared" si="12"/>
        <v>84</v>
      </c>
      <c r="D22" s="250">
        <f t="shared" si="13"/>
        <v>60</v>
      </c>
      <c r="E22" s="250"/>
      <c r="F22" s="250">
        <v>19</v>
      </c>
      <c r="G22" s="250">
        <v>12</v>
      </c>
      <c r="H22" s="250">
        <v>7</v>
      </c>
      <c r="I22" s="250"/>
      <c r="J22" s="250">
        <v>61</v>
      </c>
      <c r="K22" s="250">
        <v>32</v>
      </c>
      <c r="L22" s="250">
        <v>29</v>
      </c>
      <c r="M22" s="250"/>
      <c r="N22" s="250">
        <v>43</v>
      </c>
      <c r="O22" s="250">
        <v>28</v>
      </c>
      <c r="P22" s="250">
        <v>15</v>
      </c>
      <c r="Q22" s="250"/>
      <c r="R22" s="250">
        <v>21</v>
      </c>
      <c r="S22" s="250">
        <v>12</v>
      </c>
      <c r="T22" s="250">
        <v>9</v>
      </c>
      <c r="U22" s="250"/>
      <c r="V22" s="250">
        <v>0</v>
      </c>
      <c r="W22" s="250">
        <v>0</v>
      </c>
      <c r="X22" s="250">
        <v>0</v>
      </c>
      <c r="Y22" s="250"/>
      <c r="Z22" s="250"/>
      <c r="AA22" s="250"/>
      <c r="AB22" s="250"/>
    </row>
    <row r="23" spans="1:28" ht="15.75" customHeight="1" x14ac:dyDescent="0.2">
      <c r="A23" s="174" t="s">
        <v>360</v>
      </c>
      <c r="B23" s="250">
        <f t="shared" si="11"/>
        <v>548</v>
      </c>
      <c r="C23" s="250">
        <f t="shared" si="12"/>
        <v>290</v>
      </c>
      <c r="D23" s="250">
        <f t="shared" si="13"/>
        <v>258</v>
      </c>
      <c r="E23" s="250"/>
      <c r="F23" s="250">
        <v>57</v>
      </c>
      <c r="G23" s="250">
        <v>30</v>
      </c>
      <c r="H23" s="250">
        <v>27</v>
      </c>
      <c r="I23" s="250"/>
      <c r="J23" s="250">
        <v>243</v>
      </c>
      <c r="K23" s="250">
        <v>126</v>
      </c>
      <c r="L23" s="250">
        <v>117</v>
      </c>
      <c r="M23" s="250"/>
      <c r="N23" s="250">
        <v>149</v>
      </c>
      <c r="O23" s="250">
        <v>84</v>
      </c>
      <c r="P23" s="250">
        <v>65</v>
      </c>
      <c r="Q23" s="250"/>
      <c r="R23" s="250">
        <v>98</v>
      </c>
      <c r="S23" s="250">
        <v>50</v>
      </c>
      <c r="T23" s="250">
        <v>48</v>
      </c>
      <c r="U23" s="250"/>
      <c r="V23" s="250">
        <v>1</v>
      </c>
      <c r="W23" s="250">
        <v>0</v>
      </c>
      <c r="X23" s="250">
        <v>1</v>
      </c>
      <c r="Y23" s="250"/>
      <c r="Z23" s="250"/>
      <c r="AA23" s="250"/>
      <c r="AB23" s="250"/>
    </row>
    <row r="24" spans="1:28" ht="15.75" customHeight="1" x14ac:dyDescent="0.2">
      <c r="A24" s="176" t="s">
        <v>358</v>
      </c>
      <c r="B24" s="250">
        <f t="shared" si="11"/>
        <v>256</v>
      </c>
      <c r="C24" s="250">
        <f t="shared" si="12"/>
        <v>138</v>
      </c>
      <c r="D24" s="250">
        <f t="shared" si="13"/>
        <v>118</v>
      </c>
      <c r="E24" s="250"/>
      <c r="F24" s="250">
        <v>19</v>
      </c>
      <c r="G24" s="250">
        <v>14</v>
      </c>
      <c r="H24" s="250">
        <v>5</v>
      </c>
      <c r="I24" s="250"/>
      <c r="J24" s="250">
        <v>126</v>
      </c>
      <c r="K24" s="250">
        <v>60</v>
      </c>
      <c r="L24" s="250">
        <v>66</v>
      </c>
      <c r="M24" s="250"/>
      <c r="N24" s="250">
        <v>67</v>
      </c>
      <c r="O24" s="250">
        <v>38</v>
      </c>
      <c r="P24" s="250">
        <v>29</v>
      </c>
      <c r="Q24" s="250"/>
      <c r="R24" s="250">
        <v>43</v>
      </c>
      <c r="S24" s="250">
        <v>26</v>
      </c>
      <c r="T24" s="250">
        <v>17</v>
      </c>
      <c r="U24" s="250"/>
      <c r="V24" s="250">
        <v>1</v>
      </c>
      <c r="W24" s="250">
        <v>0</v>
      </c>
      <c r="X24" s="250">
        <v>1</v>
      </c>
      <c r="Y24" s="250"/>
      <c r="Z24" s="250"/>
      <c r="AA24" s="250"/>
      <c r="AB24" s="250"/>
    </row>
    <row r="25" spans="1:28" ht="15.75" customHeight="1" x14ac:dyDescent="0.2">
      <c r="A25" s="176" t="s">
        <v>359</v>
      </c>
      <c r="B25" s="250">
        <f t="shared" si="11"/>
        <v>47</v>
      </c>
      <c r="C25" s="250">
        <f t="shared" si="12"/>
        <v>20</v>
      </c>
      <c r="D25" s="250">
        <f t="shared" si="13"/>
        <v>27</v>
      </c>
      <c r="E25" s="250"/>
      <c r="F25" s="250">
        <v>7</v>
      </c>
      <c r="G25" s="250">
        <v>3</v>
      </c>
      <c r="H25" s="250">
        <v>4</v>
      </c>
      <c r="I25" s="250"/>
      <c r="J25" s="250">
        <v>27</v>
      </c>
      <c r="K25" s="250">
        <v>13</v>
      </c>
      <c r="L25" s="250">
        <v>14</v>
      </c>
      <c r="M25" s="250"/>
      <c r="N25" s="250">
        <v>7</v>
      </c>
      <c r="O25" s="250">
        <v>2</v>
      </c>
      <c r="P25" s="250">
        <v>5</v>
      </c>
      <c r="Q25" s="250"/>
      <c r="R25" s="250">
        <v>6</v>
      </c>
      <c r="S25" s="250">
        <v>2</v>
      </c>
      <c r="T25" s="250">
        <v>4</v>
      </c>
      <c r="U25" s="250"/>
      <c r="V25" s="250">
        <v>0</v>
      </c>
      <c r="W25" s="250">
        <v>0</v>
      </c>
      <c r="X25" s="250">
        <v>0</v>
      </c>
      <c r="Y25" s="250"/>
      <c r="Z25" s="250"/>
      <c r="AA25" s="250"/>
      <c r="AB25" s="250"/>
    </row>
    <row r="26" spans="1:28" ht="15.75" customHeight="1" x14ac:dyDescent="0.2">
      <c r="A26" s="176" t="s">
        <v>454</v>
      </c>
      <c r="B26" s="250">
        <f t="shared" si="11"/>
        <v>245</v>
      </c>
      <c r="C26" s="250">
        <f t="shared" si="12"/>
        <v>133</v>
      </c>
      <c r="D26" s="250">
        <f t="shared" si="13"/>
        <v>112</v>
      </c>
      <c r="E26" s="250"/>
      <c r="F26" s="250">
        <v>31</v>
      </c>
      <c r="G26" s="250">
        <v>13</v>
      </c>
      <c r="H26" s="250">
        <v>18</v>
      </c>
      <c r="I26" s="250"/>
      <c r="J26" s="250">
        <v>90</v>
      </c>
      <c r="K26" s="250">
        <v>54</v>
      </c>
      <c r="L26" s="250">
        <v>36</v>
      </c>
      <c r="M26" s="250"/>
      <c r="N26" s="250">
        <v>75</v>
      </c>
      <c r="O26" s="250">
        <v>44</v>
      </c>
      <c r="P26" s="250">
        <v>31</v>
      </c>
      <c r="Q26" s="250"/>
      <c r="R26" s="250">
        <v>49</v>
      </c>
      <c r="S26" s="250">
        <v>22</v>
      </c>
      <c r="T26" s="250">
        <v>27</v>
      </c>
      <c r="U26" s="250"/>
      <c r="V26" s="250">
        <v>0</v>
      </c>
      <c r="W26" s="250">
        <v>0</v>
      </c>
      <c r="X26" s="250">
        <v>0</v>
      </c>
      <c r="Y26" s="250"/>
      <c r="Z26" s="250"/>
      <c r="AA26" s="250"/>
      <c r="AB26" s="250"/>
    </row>
    <row r="27" spans="1:28" ht="15.75" customHeight="1" x14ac:dyDescent="0.2">
      <c r="A27" s="174" t="s">
        <v>361</v>
      </c>
      <c r="B27" s="250">
        <f t="shared" si="11"/>
        <v>21</v>
      </c>
      <c r="C27" s="250">
        <f t="shared" si="12"/>
        <v>16</v>
      </c>
      <c r="D27" s="250">
        <f t="shared" si="13"/>
        <v>5</v>
      </c>
      <c r="E27" s="250"/>
      <c r="F27" s="250">
        <v>3</v>
      </c>
      <c r="G27" s="250">
        <v>3</v>
      </c>
      <c r="H27" s="250">
        <v>0</v>
      </c>
      <c r="I27" s="250"/>
      <c r="J27" s="250">
        <v>9</v>
      </c>
      <c r="K27" s="250">
        <v>5</v>
      </c>
      <c r="L27" s="250">
        <v>4</v>
      </c>
      <c r="M27" s="250"/>
      <c r="N27" s="250">
        <v>2</v>
      </c>
      <c r="O27" s="250">
        <v>2</v>
      </c>
      <c r="P27" s="250">
        <v>0</v>
      </c>
      <c r="Q27" s="250"/>
      <c r="R27" s="250">
        <v>3</v>
      </c>
      <c r="S27" s="250">
        <v>2</v>
      </c>
      <c r="T27" s="250">
        <v>1</v>
      </c>
      <c r="U27" s="250"/>
      <c r="V27" s="250">
        <v>0</v>
      </c>
      <c r="W27" s="250">
        <v>0</v>
      </c>
      <c r="X27" s="250">
        <v>0</v>
      </c>
      <c r="Y27" s="250"/>
      <c r="Z27" s="250">
        <v>4</v>
      </c>
      <c r="AA27" s="250">
        <v>4</v>
      </c>
      <c r="AB27" s="250">
        <v>0</v>
      </c>
    </row>
    <row r="28" spans="1:28" ht="15.75" customHeight="1" x14ac:dyDescent="0.2">
      <c r="A28" s="174" t="s">
        <v>362</v>
      </c>
      <c r="B28" s="250">
        <f t="shared" si="11"/>
        <v>7093</v>
      </c>
      <c r="C28" s="250">
        <f t="shared" si="12"/>
        <v>5867</v>
      </c>
      <c r="D28" s="250">
        <f t="shared" si="13"/>
        <v>1226</v>
      </c>
      <c r="E28" s="250"/>
      <c r="F28" s="250">
        <v>1146</v>
      </c>
      <c r="G28" s="250">
        <v>953</v>
      </c>
      <c r="H28" s="250">
        <v>193</v>
      </c>
      <c r="I28" s="250"/>
      <c r="J28" s="250">
        <v>4125</v>
      </c>
      <c r="K28" s="250">
        <v>3419</v>
      </c>
      <c r="L28" s="250">
        <v>706</v>
      </c>
      <c r="M28" s="250"/>
      <c r="N28" s="250">
        <v>1201</v>
      </c>
      <c r="O28" s="250">
        <v>974</v>
      </c>
      <c r="P28" s="250">
        <v>227</v>
      </c>
      <c r="Q28" s="250"/>
      <c r="R28" s="250">
        <v>614</v>
      </c>
      <c r="S28" s="250">
        <v>514</v>
      </c>
      <c r="T28" s="250">
        <v>100</v>
      </c>
      <c r="U28" s="250"/>
      <c r="V28" s="250">
        <v>7</v>
      </c>
      <c r="W28" s="250">
        <v>7</v>
      </c>
      <c r="X28" s="250">
        <v>0</v>
      </c>
      <c r="Y28" s="250"/>
      <c r="Z28" s="250"/>
      <c r="AA28" s="250"/>
      <c r="AB28" s="250"/>
    </row>
    <row r="29" spans="1:28" ht="15.75" customHeight="1" x14ac:dyDescent="0.2">
      <c r="A29" s="118" t="s">
        <v>455</v>
      </c>
      <c r="B29" s="250">
        <f t="shared" si="11"/>
        <v>30623</v>
      </c>
      <c r="C29" s="250">
        <f t="shared" si="12"/>
        <v>21760</v>
      </c>
      <c r="D29" s="250">
        <f t="shared" si="13"/>
        <v>8863</v>
      </c>
      <c r="E29" s="250"/>
      <c r="F29" s="250">
        <v>4020</v>
      </c>
      <c r="G29" s="250">
        <v>3009</v>
      </c>
      <c r="H29" s="250">
        <v>1011</v>
      </c>
      <c r="I29" s="250"/>
      <c r="J29" s="250">
        <v>24841</v>
      </c>
      <c r="K29" s="250">
        <v>17670</v>
      </c>
      <c r="L29" s="250">
        <v>7171</v>
      </c>
      <c r="M29" s="250"/>
      <c r="N29" s="250">
        <v>1205</v>
      </c>
      <c r="O29" s="250">
        <v>777</v>
      </c>
      <c r="P29" s="250">
        <v>428</v>
      </c>
      <c r="Q29" s="250"/>
      <c r="R29" s="250">
        <v>556</v>
      </c>
      <c r="S29" s="250">
        <v>304</v>
      </c>
      <c r="T29" s="250">
        <v>252</v>
      </c>
      <c r="U29" s="250"/>
      <c r="V29" s="250">
        <v>1</v>
      </c>
      <c r="W29" s="250">
        <v>0</v>
      </c>
      <c r="X29" s="250">
        <v>1</v>
      </c>
      <c r="Y29" s="250"/>
      <c r="Z29" s="250"/>
      <c r="AA29" s="250"/>
      <c r="AB29" s="250"/>
    </row>
    <row r="30" spans="1:28" ht="15.75" customHeight="1" x14ac:dyDescent="0.2">
      <c r="A30" s="118" t="s">
        <v>456</v>
      </c>
      <c r="B30" s="250">
        <f t="shared" si="11"/>
        <v>74890</v>
      </c>
      <c r="C30" s="250">
        <f t="shared" si="12"/>
        <v>41771</v>
      </c>
      <c r="D30" s="250">
        <f t="shared" si="13"/>
        <v>33119</v>
      </c>
      <c r="E30" s="250"/>
      <c r="F30" s="250">
        <v>915</v>
      </c>
      <c r="G30" s="250">
        <v>609</v>
      </c>
      <c r="H30" s="250">
        <v>306</v>
      </c>
      <c r="I30" s="250"/>
      <c r="J30" s="250">
        <v>58634</v>
      </c>
      <c r="K30" s="250">
        <v>32565</v>
      </c>
      <c r="L30" s="250">
        <v>26069</v>
      </c>
      <c r="M30" s="250"/>
      <c r="N30" s="250">
        <v>9064</v>
      </c>
      <c r="O30" s="250">
        <v>5199</v>
      </c>
      <c r="P30" s="250">
        <v>3865</v>
      </c>
      <c r="Q30" s="250"/>
      <c r="R30" s="250">
        <v>6230</v>
      </c>
      <c r="S30" s="250">
        <v>3367</v>
      </c>
      <c r="T30" s="250">
        <v>2863</v>
      </c>
      <c r="U30" s="250"/>
      <c r="V30" s="250">
        <v>47</v>
      </c>
      <c r="W30" s="250">
        <v>31</v>
      </c>
      <c r="X30" s="250">
        <v>16</v>
      </c>
      <c r="Y30" s="250"/>
      <c r="Z30" s="250"/>
      <c r="AA30" s="250"/>
      <c r="AB30" s="250"/>
    </row>
    <row r="31" spans="1:28" ht="15.75" customHeight="1" x14ac:dyDescent="0.2">
      <c r="A31" s="118" t="s">
        <v>390</v>
      </c>
      <c r="B31" s="250">
        <f t="shared" si="11"/>
        <v>33258</v>
      </c>
      <c r="C31" s="250">
        <f t="shared" si="12"/>
        <v>21449</v>
      </c>
      <c r="D31" s="250">
        <f t="shared" si="13"/>
        <v>11809</v>
      </c>
      <c r="E31" s="250"/>
      <c r="F31" s="250">
        <v>11573</v>
      </c>
      <c r="G31" s="250">
        <v>7339</v>
      </c>
      <c r="H31" s="250">
        <v>4234</v>
      </c>
      <c r="I31" s="250"/>
      <c r="J31" s="250">
        <v>21193</v>
      </c>
      <c r="K31" s="250">
        <v>13789</v>
      </c>
      <c r="L31" s="250">
        <v>7404</v>
      </c>
      <c r="M31" s="250"/>
      <c r="N31" s="250">
        <v>284</v>
      </c>
      <c r="O31" s="250">
        <v>195</v>
      </c>
      <c r="P31" s="250">
        <v>89</v>
      </c>
      <c r="Q31" s="250"/>
      <c r="R31" s="250">
        <v>182</v>
      </c>
      <c r="S31" s="250">
        <v>106</v>
      </c>
      <c r="T31" s="250">
        <v>76</v>
      </c>
      <c r="U31" s="250"/>
      <c r="V31" s="250">
        <v>26</v>
      </c>
      <c r="W31" s="250">
        <v>20</v>
      </c>
      <c r="X31" s="250">
        <v>6</v>
      </c>
      <c r="Y31" s="250"/>
      <c r="Z31" s="250"/>
      <c r="AA31" s="250"/>
      <c r="AB31" s="250"/>
    </row>
    <row r="32" spans="1:28" ht="15.75" customHeight="1" thickBot="1" x14ac:dyDescent="0.25">
      <c r="A32" s="174" t="s">
        <v>363</v>
      </c>
      <c r="B32" s="250">
        <f t="shared" si="11"/>
        <v>3669</v>
      </c>
      <c r="C32" s="250">
        <f t="shared" si="12"/>
        <v>2152</v>
      </c>
      <c r="D32" s="250">
        <f t="shared" si="13"/>
        <v>1517</v>
      </c>
      <c r="E32" s="250"/>
      <c r="F32" s="250">
        <v>282</v>
      </c>
      <c r="G32" s="250">
        <v>184</v>
      </c>
      <c r="H32" s="250">
        <v>98</v>
      </c>
      <c r="I32" s="250"/>
      <c r="J32" s="250">
        <v>1083</v>
      </c>
      <c r="K32" s="250">
        <v>652</v>
      </c>
      <c r="L32" s="250">
        <v>431</v>
      </c>
      <c r="M32" s="250"/>
      <c r="N32" s="250">
        <v>1323</v>
      </c>
      <c r="O32" s="250">
        <v>783</v>
      </c>
      <c r="P32" s="250">
        <v>540</v>
      </c>
      <c r="Q32" s="250"/>
      <c r="R32" s="250">
        <v>865</v>
      </c>
      <c r="S32" s="250">
        <v>473</v>
      </c>
      <c r="T32" s="250">
        <v>392</v>
      </c>
      <c r="U32" s="250"/>
      <c r="V32" s="250">
        <v>116</v>
      </c>
      <c r="W32" s="250">
        <v>60</v>
      </c>
      <c r="X32" s="250">
        <v>56</v>
      </c>
      <c r="Y32" s="250"/>
      <c r="Z32" s="250"/>
      <c r="AA32" s="250"/>
      <c r="AB32" s="250"/>
    </row>
    <row r="33" spans="1:28" ht="15" customHeight="1" x14ac:dyDescent="0.2">
      <c r="A33" s="631" t="s">
        <v>453</v>
      </c>
      <c r="B33" s="631"/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</row>
    <row r="34" spans="1:28" ht="15" customHeight="1" x14ac:dyDescent="0.2">
      <c r="A34" s="632" t="s">
        <v>1073</v>
      </c>
      <c r="B34" s="632"/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</row>
    <row r="35" spans="1:28" ht="15" customHeight="1" x14ac:dyDescent="0.2">
      <c r="A35" s="632" t="s">
        <v>1074</v>
      </c>
      <c r="B35" s="632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632"/>
    </row>
    <row r="36" spans="1:28" ht="15" customHeight="1" x14ac:dyDescent="0.2">
      <c r="A36" s="632" t="s">
        <v>1075</v>
      </c>
      <c r="B36" s="632"/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</row>
    <row r="37" spans="1:28" ht="15" customHeight="1" x14ac:dyDescent="0.2">
      <c r="A37" s="632" t="s">
        <v>929</v>
      </c>
      <c r="B37" s="632"/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</row>
  </sheetData>
  <mergeCells count="19">
    <mergeCell ref="R7:T7"/>
    <mergeCell ref="V7:X7"/>
    <mergeCell ref="Z7:AB7"/>
    <mergeCell ref="A1:AB1"/>
    <mergeCell ref="A2:AB2"/>
    <mergeCell ref="A3:AB3"/>
    <mergeCell ref="A4:AB4"/>
    <mergeCell ref="A6:AB6"/>
    <mergeCell ref="A7:A8"/>
    <mergeCell ref="B7:D7"/>
    <mergeCell ref="F7:H7"/>
    <mergeCell ref="J7:L7"/>
    <mergeCell ref="N7:P7"/>
    <mergeCell ref="A5:AB5"/>
    <mergeCell ref="A33:AB33"/>
    <mergeCell ref="A34:AB34"/>
    <mergeCell ref="A35:AB35"/>
    <mergeCell ref="A36:AB36"/>
    <mergeCell ref="A37:AB37"/>
  </mergeCells>
  <conditionalFormatting sqref="B10:AB32">
    <cfRule type="cellIs" dxfId="67" priority="1" operator="equal">
      <formula>0</formula>
    </cfRule>
  </conditionalFormatting>
  <hyperlinks>
    <hyperlink ref="AC2" location="Contenido!A1" display="Contenido" xr:uid="{00000000-0004-0000-7000-000000000000}"/>
  </hyperlinks>
  <printOptions horizontalCentered="1"/>
  <pageMargins left="0.59055118110236227" right="0.39370078740157483" top="0.59055118110236227" bottom="0.19685039370078741" header="0" footer="0"/>
  <pageSetup scale="77" fitToHeight="0" orientation="landscape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Hoja114">
    <tabColor theme="5" tint="0.59999389629810485"/>
    <pageSetUpPr fitToPage="1"/>
  </sheetPr>
  <dimension ref="A1:AC38"/>
  <sheetViews>
    <sheetView showGridLines="0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34.5" style="118" customWidth="1"/>
    <col min="2" max="2" width="6.25" style="251" customWidth="1"/>
    <col min="3" max="4" width="6" style="251" customWidth="1"/>
    <col min="5" max="5" width="1.125" style="251" customWidth="1"/>
    <col min="6" max="8" width="5.75" style="251" customWidth="1"/>
    <col min="9" max="9" width="1" style="251" customWidth="1"/>
    <col min="10" max="10" width="6.25" style="251" customWidth="1"/>
    <col min="11" max="12" width="5.75" style="251" customWidth="1"/>
    <col min="13" max="13" width="1" style="251" customWidth="1"/>
    <col min="14" max="16" width="5.75" style="251" customWidth="1"/>
    <col min="17" max="17" width="1" style="251" customWidth="1"/>
    <col min="18" max="20" width="5.75" style="251" customWidth="1"/>
    <col min="21" max="21" width="1" style="251" customWidth="1"/>
    <col min="22" max="24" width="5.75" style="251" customWidth="1"/>
    <col min="25" max="25" width="1" style="251" customWidth="1"/>
    <col min="26" max="28" width="5.75" style="251" customWidth="1"/>
    <col min="29" max="16384" width="11" style="102"/>
  </cols>
  <sheetData>
    <row r="1" spans="1:29" ht="15" customHeight="1" x14ac:dyDescent="0.25">
      <c r="A1" s="600" t="s">
        <v>807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212" t="s">
        <v>573</v>
      </c>
    </row>
    <row r="3" spans="1:29" ht="15" customHeight="1" x14ac:dyDescent="0.25">
      <c r="A3" s="601" t="s">
        <v>909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customHeight="1" x14ac:dyDescent="0.25">
      <c r="A4" s="601" t="s">
        <v>541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1" t="s">
        <v>389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</row>
    <row r="6" spans="1:29" ht="15" x14ac:dyDescent="0.25">
      <c r="A6" s="601" t="s">
        <v>199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</row>
    <row r="7" spans="1:29" ht="15" x14ac:dyDescent="0.25">
      <c r="A7" s="600" t="s">
        <v>932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</row>
    <row r="8" spans="1:29" s="247" customFormat="1" ht="27.75" customHeight="1" x14ac:dyDescent="0.15">
      <c r="A8" s="603" t="s">
        <v>386</v>
      </c>
      <c r="B8" s="599" t="s">
        <v>0</v>
      </c>
      <c r="C8" s="599"/>
      <c r="D8" s="599"/>
      <c r="E8" s="394"/>
      <c r="F8" s="622" t="s">
        <v>366</v>
      </c>
      <c r="G8" s="622"/>
      <c r="H8" s="622"/>
      <c r="I8" s="394"/>
      <c r="J8" s="599" t="s">
        <v>6</v>
      </c>
      <c r="K8" s="599"/>
      <c r="L8" s="599"/>
      <c r="M8" s="394"/>
      <c r="N8" s="599" t="s">
        <v>339</v>
      </c>
      <c r="O8" s="599"/>
      <c r="P8" s="599"/>
      <c r="Q8" s="394"/>
      <c r="R8" s="622" t="s">
        <v>384</v>
      </c>
      <c r="S8" s="622"/>
      <c r="T8" s="622"/>
      <c r="U8" s="394"/>
      <c r="V8" s="599" t="s">
        <v>583</v>
      </c>
      <c r="W8" s="599"/>
      <c r="X8" s="599"/>
      <c r="Y8" s="394"/>
      <c r="Z8" s="622" t="s">
        <v>452</v>
      </c>
      <c r="AA8" s="599"/>
      <c r="AB8" s="599"/>
    </row>
    <row r="9" spans="1:29" s="247" customFormat="1" ht="27.75" customHeight="1" x14ac:dyDescent="0.15">
      <c r="A9" s="603"/>
      <c r="B9" s="395" t="s">
        <v>0</v>
      </c>
      <c r="C9" s="395" t="s">
        <v>15</v>
      </c>
      <c r="D9" s="395" t="s">
        <v>16</v>
      </c>
      <c r="E9" s="396"/>
      <c r="F9" s="395" t="s">
        <v>0</v>
      </c>
      <c r="G9" s="395" t="s">
        <v>15</v>
      </c>
      <c r="H9" s="395" t="s">
        <v>16</v>
      </c>
      <c r="I9" s="395"/>
      <c r="J9" s="395" t="s">
        <v>0</v>
      </c>
      <c r="K9" s="395" t="s">
        <v>15</v>
      </c>
      <c r="L9" s="395" t="s">
        <v>16</v>
      </c>
      <c r="M9" s="396"/>
      <c r="N9" s="395" t="s">
        <v>0</v>
      </c>
      <c r="O9" s="395" t="s">
        <v>15</v>
      </c>
      <c r="P9" s="395" t="s">
        <v>16</v>
      </c>
      <c r="Q9" s="396"/>
      <c r="R9" s="395" t="s">
        <v>0</v>
      </c>
      <c r="S9" s="395" t="s">
        <v>15</v>
      </c>
      <c r="T9" s="395" t="s">
        <v>16</v>
      </c>
      <c r="U9" s="396"/>
      <c r="V9" s="395" t="s">
        <v>0</v>
      </c>
      <c r="W9" s="395" t="s">
        <v>15</v>
      </c>
      <c r="X9" s="395" t="s">
        <v>16</v>
      </c>
      <c r="Y9" s="396"/>
      <c r="Z9" s="395" t="s">
        <v>0</v>
      </c>
      <c r="AA9" s="395" t="s">
        <v>15</v>
      </c>
      <c r="AB9" s="395" t="s">
        <v>16</v>
      </c>
    </row>
    <row r="10" spans="1:29" s="119" customFormat="1" x14ac:dyDescent="0.2">
      <c r="A10" s="118"/>
      <c r="C10" s="459"/>
      <c r="D10" s="45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</row>
    <row r="11" spans="1:29" s="269" customFormat="1" ht="15.75" customHeight="1" x14ac:dyDescent="0.2">
      <c r="A11" s="122" t="s">
        <v>0</v>
      </c>
      <c r="B11" s="268">
        <f>+B13+B14+B15+B16+B17+B18+B19+B20+B24+B28+B29+B30+B31+B32+B33</f>
        <v>129098</v>
      </c>
      <c r="C11" s="268">
        <f t="shared" ref="C11:D11" si="0">+C13+C14+C15+C16+C17+C18+C19+C20+C24+C28+C29+C30+C31+C32+C33</f>
        <v>79324</v>
      </c>
      <c r="D11" s="268">
        <f t="shared" si="0"/>
        <v>49774</v>
      </c>
      <c r="E11" s="268"/>
      <c r="F11" s="268">
        <f>+F13+F14+F15+F16+F17+F18+F19+F20+F24+F28+F29+F30+F31+F32+F33</f>
        <v>11543</v>
      </c>
      <c r="G11" s="268">
        <f t="shared" ref="G11:H11" si="1">+G13+G14+G15+G16+G17+G18+G19+G20+G24+G28+G29+G30+G31+G32+G33</f>
        <v>7734</v>
      </c>
      <c r="H11" s="268">
        <f t="shared" si="1"/>
        <v>3809</v>
      </c>
      <c r="I11" s="268"/>
      <c r="J11" s="268">
        <f>+J13+J14+J15+J16+J17+J18+J19+J20+J24+J28+J29+J30+J31+J32+J33</f>
        <v>103486</v>
      </c>
      <c r="K11" s="268">
        <f t="shared" ref="K11:L11" si="2">+K13+K14+K15+K16+K17+K18+K19+K20+K24+K28+K29+K30+K31+K32+K33</f>
        <v>63391</v>
      </c>
      <c r="L11" s="268">
        <f t="shared" si="2"/>
        <v>40095</v>
      </c>
      <c r="M11" s="268"/>
      <c r="N11" s="268">
        <f>+N13+N14+N15+N16+N17+N18+N19+N20+N24+N28+N29+N30+N31+N32+N33</f>
        <v>8017</v>
      </c>
      <c r="O11" s="268">
        <f t="shared" ref="O11:P11" si="3">+O13+O14+O15+O16+O17+O18+O19+O20+O24+O28+O29+O30+O31+O32+O33</f>
        <v>4809</v>
      </c>
      <c r="P11" s="268">
        <f t="shared" si="3"/>
        <v>3208</v>
      </c>
      <c r="Q11" s="268"/>
      <c r="R11" s="268">
        <f>+R13+R14+R15+R16+R17+R18+R19+R20+R24+R28+R29+R30+R31+R32+R33</f>
        <v>5235</v>
      </c>
      <c r="S11" s="268">
        <f t="shared" ref="S11:T11" si="4">+S13+S14+S15+S16+S17+S18+S19+S20+S24+S28+S29+S30+S31+S32+S33</f>
        <v>2950</v>
      </c>
      <c r="T11" s="268">
        <f t="shared" si="4"/>
        <v>2285</v>
      </c>
      <c r="U11" s="268"/>
      <c r="V11" s="268">
        <f>+V13+V14+V15+V16+V17+V18+V19+V20+V24+V28+V29+V30+V31+V32+V33</f>
        <v>282</v>
      </c>
      <c r="W11" s="268">
        <f t="shared" ref="W11:X11" si="5">+W13+W14+W15+W16+W17+W18+W19+W20+W24+W28+W29+W30+W31+W32+W33</f>
        <v>171</v>
      </c>
      <c r="X11" s="268">
        <f t="shared" si="5"/>
        <v>111</v>
      </c>
      <c r="Y11" s="268"/>
      <c r="Z11" s="268">
        <f>+Z13+Z14+Z15+Z16+Z17+Z18+Z19+Z20+Z24+Z28+Z29+Z30+Z31+Z32+Z33</f>
        <v>535</v>
      </c>
      <c r="AA11" s="268">
        <f t="shared" ref="AA11:AB11" si="6">+AA13+AA14+AA15+AA16+AA17+AA18+AA19+AA20+AA24+AA28+AA29+AA30+AA31+AA32+AA33</f>
        <v>269</v>
      </c>
      <c r="AB11" s="268">
        <f t="shared" si="6"/>
        <v>266</v>
      </c>
    </row>
    <row r="12" spans="1:29" x14ac:dyDescent="0.2">
      <c r="A12" s="170"/>
      <c r="B12" s="459"/>
      <c r="C12" s="459"/>
      <c r="D12" s="45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>
        <f t="shared" ref="AB12" si="7">+AB18+AB23</f>
        <v>0</v>
      </c>
    </row>
    <row r="13" spans="1:29" ht="15.75" customHeight="1" x14ac:dyDescent="0.2">
      <c r="A13" s="174" t="s">
        <v>457</v>
      </c>
      <c r="B13" s="250">
        <f>+F13+J13+N13+R13+V13+Z13</f>
        <v>5</v>
      </c>
      <c r="C13" s="250">
        <f>+G13+K13+O13+S13+W13+AA13</f>
        <v>4</v>
      </c>
      <c r="D13" s="250">
        <f t="shared" ref="C13:D28" si="8">+H13+L13+P13+T13+X13+AB13</f>
        <v>1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1">
        <v>5</v>
      </c>
      <c r="W13" s="251">
        <v>4</v>
      </c>
      <c r="X13" s="251">
        <v>1</v>
      </c>
      <c r="Y13" s="250"/>
      <c r="Z13" s="250"/>
      <c r="AA13" s="250"/>
      <c r="AB13" s="250">
        <f>+AB19</f>
        <v>0</v>
      </c>
    </row>
    <row r="14" spans="1:29" ht="15.75" customHeight="1" x14ac:dyDescent="0.2">
      <c r="A14" s="174" t="s">
        <v>351</v>
      </c>
      <c r="B14" s="250">
        <f t="shared" ref="B14:B33" si="9">+F14+J14+N14+R14+V14+Z14</f>
        <v>1009</v>
      </c>
      <c r="C14" s="250">
        <f>+G14+K14+O14+S14+W14+AA14</f>
        <v>595</v>
      </c>
      <c r="D14" s="250">
        <f t="shared" si="8"/>
        <v>414</v>
      </c>
      <c r="E14" s="250"/>
      <c r="F14" s="250">
        <v>110</v>
      </c>
      <c r="G14" s="250">
        <v>62</v>
      </c>
      <c r="H14" s="250">
        <v>48</v>
      </c>
      <c r="I14" s="250"/>
      <c r="J14" s="250">
        <v>636</v>
      </c>
      <c r="K14" s="250">
        <v>389</v>
      </c>
      <c r="L14" s="250">
        <v>247</v>
      </c>
      <c r="M14" s="250"/>
      <c r="N14" s="250">
        <v>140</v>
      </c>
      <c r="O14" s="250">
        <v>77</v>
      </c>
      <c r="P14" s="250">
        <v>63</v>
      </c>
      <c r="Q14" s="250"/>
      <c r="R14" s="250">
        <v>88</v>
      </c>
      <c r="S14" s="250">
        <v>50</v>
      </c>
      <c r="T14" s="250">
        <v>38</v>
      </c>
      <c r="U14" s="250"/>
      <c r="V14" s="251">
        <v>35</v>
      </c>
      <c r="W14" s="251">
        <v>17</v>
      </c>
      <c r="X14" s="251">
        <v>18</v>
      </c>
      <c r="Y14" s="250"/>
      <c r="Z14" s="250"/>
      <c r="AA14" s="250"/>
      <c r="AB14" s="250">
        <f>+AB20</f>
        <v>0</v>
      </c>
    </row>
    <row r="15" spans="1:29" ht="15.75" customHeight="1" x14ac:dyDescent="0.2">
      <c r="A15" s="174" t="s">
        <v>352</v>
      </c>
      <c r="B15" s="250">
        <f t="shared" si="9"/>
        <v>683</v>
      </c>
      <c r="C15" s="250">
        <f t="shared" si="8"/>
        <v>393</v>
      </c>
      <c r="D15" s="250">
        <f t="shared" si="8"/>
        <v>290</v>
      </c>
      <c r="E15" s="250"/>
      <c r="F15" s="250">
        <v>65</v>
      </c>
      <c r="G15" s="250">
        <v>45</v>
      </c>
      <c r="H15" s="250">
        <v>20</v>
      </c>
      <c r="I15" s="250"/>
      <c r="J15" s="250">
        <v>540</v>
      </c>
      <c r="K15" s="250">
        <v>294</v>
      </c>
      <c r="L15" s="250">
        <v>246</v>
      </c>
      <c r="M15" s="250"/>
      <c r="N15" s="250">
        <v>33</v>
      </c>
      <c r="O15" s="250">
        <v>21</v>
      </c>
      <c r="P15" s="250">
        <v>12</v>
      </c>
      <c r="Q15" s="250"/>
      <c r="R15" s="250">
        <v>21</v>
      </c>
      <c r="S15" s="250">
        <v>12</v>
      </c>
      <c r="T15" s="250">
        <v>9</v>
      </c>
      <c r="U15" s="250"/>
      <c r="V15" s="251">
        <v>24</v>
      </c>
      <c r="W15" s="251">
        <v>21</v>
      </c>
      <c r="X15" s="251">
        <v>3</v>
      </c>
      <c r="Y15" s="250"/>
      <c r="Z15" s="250"/>
      <c r="AA15" s="250"/>
      <c r="AB15" s="250">
        <f t="shared" ref="AB15" si="10">+AB20</f>
        <v>0</v>
      </c>
    </row>
    <row r="16" spans="1:29" ht="15.75" customHeight="1" x14ac:dyDescent="0.2">
      <c r="A16" s="174" t="s">
        <v>353</v>
      </c>
      <c r="B16" s="250">
        <f t="shared" si="9"/>
        <v>213</v>
      </c>
      <c r="C16" s="250">
        <f t="shared" si="8"/>
        <v>120</v>
      </c>
      <c r="D16" s="250">
        <f t="shared" si="8"/>
        <v>93</v>
      </c>
      <c r="E16" s="250"/>
      <c r="F16" s="250">
        <v>9</v>
      </c>
      <c r="G16" s="250">
        <v>5</v>
      </c>
      <c r="H16" s="250">
        <v>4</v>
      </c>
      <c r="I16" s="250"/>
      <c r="J16" s="250">
        <v>83</v>
      </c>
      <c r="K16" s="250">
        <v>43</v>
      </c>
      <c r="L16" s="250">
        <v>40</v>
      </c>
      <c r="M16" s="250"/>
      <c r="N16" s="250">
        <v>14</v>
      </c>
      <c r="O16" s="250">
        <v>11</v>
      </c>
      <c r="P16" s="250">
        <v>3</v>
      </c>
      <c r="Q16" s="250"/>
      <c r="R16" s="250">
        <v>16</v>
      </c>
      <c r="S16" s="250">
        <v>9</v>
      </c>
      <c r="T16" s="250">
        <v>7</v>
      </c>
      <c r="U16" s="250"/>
      <c r="V16" s="251">
        <v>2</v>
      </c>
      <c r="W16" s="251">
        <v>2</v>
      </c>
      <c r="X16" s="251">
        <v>0</v>
      </c>
      <c r="Y16" s="250"/>
      <c r="Z16" s="250">
        <f>14+13+62</f>
        <v>89</v>
      </c>
      <c r="AA16" s="250">
        <f>5+7+38</f>
        <v>50</v>
      </c>
      <c r="AB16" s="250">
        <f>+Z16-AA16</f>
        <v>39</v>
      </c>
    </row>
    <row r="17" spans="1:28" ht="15.75" customHeight="1" x14ac:dyDescent="0.2">
      <c r="A17" s="174" t="s">
        <v>354</v>
      </c>
      <c r="B17" s="250">
        <f t="shared" si="9"/>
        <v>4136</v>
      </c>
      <c r="C17" s="250">
        <f t="shared" si="8"/>
        <v>2138</v>
      </c>
      <c r="D17" s="250">
        <f t="shared" si="8"/>
        <v>1998</v>
      </c>
      <c r="E17" s="250"/>
      <c r="F17" s="250">
        <v>273</v>
      </c>
      <c r="G17" s="250">
        <v>145</v>
      </c>
      <c r="H17" s="250">
        <v>128</v>
      </c>
      <c r="I17" s="250"/>
      <c r="J17" s="250">
        <v>2789</v>
      </c>
      <c r="K17" s="250">
        <v>1446</v>
      </c>
      <c r="L17" s="250">
        <v>1343</v>
      </c>
      <c r="M17" s="250"/>
      <c r="N17" s="250">
        <v>356</v>
      </c>
      <c r="O17" s="250">
        <v>185</v>
      </c>
      <c r="P17" s="250">
        <v>171</v>
      </c>
      <c r="Q17" s="250"/>
      <c r="R17" s="250">
        <v>275</v>
      </c>
      <c r="S17" s="250">
        <v>146</v>
      </c>
      <c r="T17" s="250">
        <v>129</v>
      </c>
      <c r="U17" s="250"/>
      <c r="V17" s="251">
        <v>1</v>
      </c>
      <c r="W17" s="251">
        <v>1</v>
      </c>
      <c r="X17" s="251">
        <v>0</v>
      </c>
      <c r="Y17" s="250"/>
      <c r="Z17" s="250">
        <f>80+44+318</f>
        <v>442</v>
      </c>
      <c r="AA17" s="250">
        <f>44+20+151</f>
        <v>215</v>
      </c>
      <c r="AB17" s="250">
        <f>+Z17-AA17</f>
        <v>227</v>
      </c>
    </row>
    <row r="18" spans="1:28" ht="15.75" customHeight="1" x14ac:dyDescent="0.2">
      <c r="A18" s="174" t="s">
        <v>355</v>
      </c>
      <c r="B18" s="250">
        <f t="shared" si="9"/>
        <v>8565</v>
      </c>
      <c r="C18" s="250">
        <f t="shared" si="8"/>
        <v>5151</v>
      </c>
      <c r="D18" s="250">
        <f t="shared" si="8"/>
        <v>3414</v>
      </c>
      <c r="E18" s="250"/>
      <c r="F18" s="250">
        <v>172</v>
      </c>
      <c r="G18" s="250">
        <v>102</v>
      </c>
      <c r="H18" s="250">
        <v>70</v>
      </c>
      <c r="I18" s="250"/>
      <c r="J18" s="250">
        <v>7236</v>
      </c>
      <c r="K18" s="250">
        <v>4379</v>
      </c>
      <c r="L18" s="250">
        <v>2857</v>
      </c>
      <c r="M18" s="250"/>
      <c r="N18" s="250">
        <v>751</v>
      </c>
      <c r="O18" s="250">
        <v>458</v>
      </c>
      <c r="P18" s="250">
        <v>293</v>
      </c>
      <c r="Q18" s="250"/>
      <c r="R18" s="250">
        <v>393</v>
      </c>
      <c r="S18" s="250">
        <v>205</v>
      </c>
      <c r="T18" s="250">
        <v>188</v>
      </c>
      <c r="U18" s="250"/>
      <c r="V18" s="250">
        <v>13</v>
      </c>
      <c r="W18" s="250">
        <v>7</v>
      </c>
      <c r="X18" s="251">
        <v>6</v>
      </c>
      <c r="Y18" s="250"/>
      <c r="Z18" s="250"/>
      <c r="AA18" s="250"/>
      <c r="AB18" s="250"/>
    </row>
    <row r="19" spans="1:28" ht="15.75" customHeight="1" x14ac:dyDescent="0.2">
      <c r="A19" s="174" t="s">
        <v>356</v>
      </c>
      <c r="B19" s="250">
        <f t="shared" si="9"/>
        <v>474</v>
      </c>
      <c r="C19" s="250">
        <f t="shared" si="8"/>
        <v>237</v>
      </c>
      <c r="D19" s="250">
        <f t="shared" si="8"/>
        <v>237</v>
      </c>
      <c r="E19" s="250"/>
      <c r="F19" s="250">
        <v>88</v>
      </c>
      <c r="G19" s="250">
        <v>40</v>
      </c>
      <c r="H19" s="250">
        <v>48</v>
      </c>
      <c r="I19" s="250"/>
      <c r="J19" s="250">
        <v>352</v>
      </c>
      <c r="K19" s="250">
        <v>179</v>
      </c>
      <c r="L19" s="250">
        <v>173</v>
      </c>
      <c r="M19" s="250"/>
      <c r="N19" s="250">
        <v>24</v>
      </c>
      <c r="O19" s="250">
        <v>14</v>
      </c>
      <c r="P19" s="250">
        <v>10</v>
      </c>
      <c r="Q19" s="250"/>
      <c r="R19" s="250">
        <v>6</v>
      </c>
      <c r="S19" s="250">
        <v>3</v>
      </c>
      <c r="T19" s="250">
        <v>3</v>
      </c>
      <c r="U19" s="250"/>
      <c r="V19" s="250">
        <v>4</v>
      </c>
      <c r="W19" s="250">
        <v>1</v>
      </c>
      <c r="X19" s="251">
        <v>3</v>
      </c>
      <c r="Y19" s="250"/>
      <c r="Z19" s="250"/>
      <c r="AA19" s="250"/>
      <c r="AB19" s="250"/>
    </row>
    <row r="20" spans="1:28" ht="15.75" customHeight="1" x14ac:dyDescent="0.2">
      <c r="A20" s="174" t="s">
        <v>357</v>
      </c>
      <c r="B20" s="250">
        <f t="shared" si="9"/>
        <v>293</v>
      </c>
      <c r="C20" s="250">
        <f t="shared" si="8"/>
        <v>171</v>
      </c>
      <c r="D20" s="250">
        <f t="shared" si="8"/>
        <v>122</v>
      </c>
      <c r="E20" s="250"/>
      <c r="F20" s="250">
        <v>26</v>
      </c>
      <c r="G20" s="250">
        <v>16</v>
      </c>
      <c r="H20" s="250">
        <v>10</v>
      </c>
      <c r="I20" s="250"/>
      <c r="J20" s="250">
        <v>146</v>
      </c>
      <c r="K20" s="250">
        <v>80</v>
      </c>
      <c r="L20" s="250">
        <v>66</v>
      </c>
      <c r="M20" s="250"/>
      <c r="N20" s="250">
        <v>75</v>
      </c>
      <c r="O20" s="250">
        <v>43</v>
      </c>
      <c r="P20" s="250">
        <v>32</v>
      </c>
      <c r="Q20" s="250"/>
      <c r="R20" s="250">
        <v>46</v>
      </c>
      <c r="S20" s="250">
        <v>32</v>
      </c>
      <c r="T20" s="250">
        <v>14</v>
      </c>
      <c r="U20" s="250"/>
      <c r="V20" s="250">
        <v>0</v>
      </c>
      <c r="W20" s="250">
        <v>0</v>
      </c>
      <c r="X20" s="250">
        <v>0</v>
      </c>
      <c r="Y20" s="250"/>
      <c r="Z20" s="250"/>
      <c r="AA20" s="250"/>
      <c r="AB20" s="250"/>
    </row>
    <row r="21" spans="1:28" ht="15.75" customHeight="1" x14ac:dyDescent="0.2">
      <c r="A21" s="176" t="s">
        <v>358</v>
      </c>
      <c r="B21" s="250">
        <f t="shared" si="9"/>
        <v>156</v>
      </c>
      <c r="C21" s="250">
        <f t="shared" si="8"/>
        <v>93</v>
      </c>
      <c r="D21" s="250">
        <f t="shared" si="8"/>
        <v>63</v>
      </c>
      <c r="E21" s="250"/>
      <c r="F21" s="250">
        <v>14</v>
      </c>
      <c r="G21" s="250">
        <v>9</v>
      </c>
      <c r="H21" s="250">
        <v>5</v>
      </c>
      <c r="I21" s="250"/>
      <c r="J21" s="250">
        <v>77</v>
      </c>
      <c r="K21" s="250">
        <v>44</v>
      </c>
      <c r="L21" s="250">
        <v>33</v>
      </c>
      <c r="M21" s="250"/>
      <c r="N21" s="250">
        <v>40</v>
      </c>
      <c r="O21" s="250">
        <v>22</v>
      </c>
      <c r="P21" s="250">
        <v>18</v>
      </c>
      <c r="Q21" s="250"/>
      <c r="R21" s="250">
        <v>25</v>
      </c>
      <c r="S21" s="250">
        <v>18</v>
      </c>
      <c r="T21" s="250">
        <v>7</v>
      </c>
      <c r="U21" s="250"/>
      <c r="V21" s="250">
        <v>0</v>
      </c>
      <c r="W21" s="250">
        <v>0</v>
      </c>
      <c r="X21" s="250">
        <v>0</v>
      </c>
      <c r="Y21" s="250"/>
      <c r="Z21" s="250"/>
      <c r="AA21" s="250"/>
      <c r="AB21" s="250"/>
    </row>
    <row r="22" spans="1:28" ht="15.75" customHeight="1" x14ac:dyDescent="0.2">
      <c r="A22" s="176" t="s">
        <v>359</v>
      </c>
      <c r="B22" s="250">
        <f t="shared" si="9"/>
        <v>69</v>
      </c>
      <c r="C22" s="250">
        <f t="shared" si="8"/>
        <v>40</v>
      </c>
      <c r="D22" s="250">
        <f t="shared" si="8"/>
        <v>29</v>
      </c>
      <c r="E22" s="250"/>
      <c r="F22" s="250">
        <v>5</v>
      </c>
      <c r="G22" s="250">
        <v>2</v>
      </c>
      <c r="H22" s="250">
        <v>3</v>
      </c>
      <c r="I22" s="250"/>
      <c r="J22" s="250">
        <v>40</v>
      </c>
      <c r="K22" s="250">
        <v>22</v>
      </c>
      <c r="L22" s="250">
        <v>18</v>
      </c>
      <c r="M22" s="250"/>
      <c r="N22" s="250">
        <v>16</v>
      </c>
      <c r="O22" s="250">
        <v>11</v>
      </c>
      <c r="P22" s="250">
        <v>5</v>
      </c>
      <c r="Q22" s="250"/>
      <c r="R22" s="250">
        <v>8</v>
      </c>
      <c r="S22" s="250">
        <v>5</v>
      </c>
      <c r="T22" s="250">
        <v>3</v>
      </c>
      <c r="U22" s="250"/>
      <c r="V22" s="250">
        <v>0</v>
      </c>
      <c r="W22" s="250">
        <v>0</v>
      </c>
      <c r="X22" s="250">
        <v>0</v>
      </c>
      <c r="Y22" s="250"/>
      <c r="Z22" s="250"/>
      <c r="AA22" s="250"/>
      <c r="AB22" s="250"/>
    </row>
    <row r="23" spans="1:28" ht="15.75" customHeight="1" x14ac:dyDescent="0.2">
      <c r="A23" s="176" t="s">
        <v>454</v>
      </c>
      <c r="B23" s="250">
        <f t="shared" si="9"/>
        <v>68</v>
      </c>
      <c r="C23" s="250">
        <f t="shared" si="8"/>
        <v>38</v>
      </c>
      <c r="D23" s="250">
        <f t="shared" si="8"/>
        <v>30</v>
      </c>
      <c r="E23" s="250"/>
      <c r="F23" s="250">
        <v>7</v>
      </c>
      <c r="G23" s="250">
        <v>5</v>
      </c>
      <c r="H23" s="250">
        <v>2</v>
      </c>
      <c r="I23" s="250"/>
      <c r="J23" s="250">
        <v>29</v>
      </c>
      <c r="K23" s="250">
        <v>14</v>
      </c>
      <c r="L23" s="250">
        <v>15</v>
      </c>
      <c r="M23" s="250"/>
      <c r="N23" s="250">
        <v>19</v>
      </c>
      <c r="O23" s="250">
        <v>10</v>
      </c>
      <c r="P23" s="250">
        <v>9</v>
      </c>
      <c r="Q23" s="250"/>
      <c r="R23" s="250">
        <v>13</v>
      </c>
      <c r="S23" s="250">
        <v>9</v>
      </c>
      <c r="T23" s="250">
        <v>4</v>
      </c>
      <c r="U23" s="250"/>
      <c r="V23" s="250">
        <v>0</v>
      </c>
      <c r="W23" s="250">
        <v>0</v>
      </c>
      <c r="X23" s="250">
        <v>0</v>
      </c>
      <c r="Y23" s="250"/>
      <c r="Z23" s="250"/>
      <c r="AA23" s="250"/>
      <c r="AB23" s="250"/>
    </row>
    <row r="24" spans="1:28" ht="15.75" customHeight="1" x14ac:dyDescent="0.2">
      <c r="A24" s="174" t="s">
        <v>360</v>
      </c>
      <c r="B24" s="250">
        <f t="shared" si="9"/>
        <v>309</v>
      </c>
      <c r="C24" s="250">
        <f t="shared" si="8"/>
        <v>163</v>
      </c>
      <c r="D24" s="250">
        <f t="shared" si="8"/>
        <v>146</v>
      </c>
      <c r="E24" s="250"/>
      <c r="F24" s="250">
        <v>16</v>
      </c>
      <c r="G24" s="250">
        <v>8</v>
      </c>
      <c r="H24" s="250">
        <v>8</v>
      </c>
      <c r="I24" s="250"/>
      <c r="J24" s="250">
        <v>141</v>
      </c>
      <c r="K24" s="250">
        <v>74</v>
      </c>
      <c r="L24" s="250">
        <v>67</v>
      </c>
      <c r="M24" s="250"/>
      <c r="N24" s="250">
        <v>91</v>
      </c>
      <c r="O24" s="250">
        <v>54</v>
      </c>
      <c r="P24" s="250">
        <v>37</v>
      </c>
      <c r="Q24" s="250"/>
      <c r="R24" s="250">
        <v>60</v>
      </c>
      <c r="S24" s="250">
        <v>27</v>
      </c>
      <c r="T24" s="250">
        <v>33</v>
      </c>
      <c r="U24" s="250"/>
      <c r="V24" s="250">
        <v>1</v>
      </c>
      <c r="W24" s="250">
        <v>0</v>
      </c>
      <c r="X24" s="250">
        <v>1</v>
      </c>
      <c r="Y24" s="250"/>
      <c r="Z24" s="250"/>
      <c r="AA24" s="250"/>
      <c r="AB24" s="250"/>
    </row>
    <row r="25" spans="1:28" ht="15.75" customHeight="1" x14ac:dyDescent="0.2">
      <c r="A25" s="176" t="s">
        <v>358</v>
      </c>
      <c r="B25" s="250">
        <f t="shared" si="9"/>
        <v>138</v>
      </c>
      <c r="C25" s="250">
        <f t="shared" si="8"/>
        <v>73</v>
      </c>
      <c r="D25" s="250">
        <f t="shared" si="8"/>
        <v>65</v>
      </c>
      <c r="E25" s="250"/>
      <c r="F25" s="250">
        <v>8</v>
      </c>
      <c r="G25" s="250">
        <v>6</v>
      </c>
      <c r="H25" s="250">
        <v>2</v>
      </c>
      <c r="I25" s="250"/>
      <c r="J25" s="250">
        <v>72</v>
      </c>
      <c r="K25" s="250">
        <v>35</v>
      </c>
      <c r="L25" s="250">
        <v>37</v>
      </c>
      <c r="M25" s="250"/>
      <c r="N25" s="250">
        <v>36</v>
      </c>
      <c r="O25" s="250">
        <v>23</v>
      </c>
      <c r="P25" s="250">
        <v>13</v>
      </c>
      <c r="Q25" s="250"/>
      <c r="R25" s="250">
        <v>21</v>
      </c>
      <c r="S25" s="250">
        <v>9</v>
      </c>
      <c r="T25" s="250">
        <v>12</v>
      </c>
      <c r="U25" s="250"/>
      <c r="V25" s="250">
        <v>1</v>
      </c>
      <c r="W25" s="250">
        <v>0</v>
      </c>
      <c r="X25" s="250">
        <v>1</v>
      </c>
      <c r="Y25" s="250"/>
      <c r="Z25" s="250"/>
      <c r="AA25" s="250"/>
      <c r="AB25" s="250"/>
    </row>
    <row r="26" spans="1:28" ht="15.75" customHeight="1" x14ac:dyDescent="0.2">
      <c r="A26" s="176" t="s">
        <v>359</v>
      </c>
      <c r="B26" s="250">
        <f t="shared" si="9"/>
        <v>32</v>
      </c>
      <c r="C26" s="250">
        <f t="shared" si="8"/>
        <v>10</v>
      </c>
      <c r="D26" s="250">
        <f t="shared" si="8"/>
        <v>22</v>
      </c>
      <c r="F26" s="251">
        <v>4</v>
      </c>
      <c r="G26" s="251">
        <v>1</v>
      </c>
      <c r="H26" s="251">
        <v>3</v>
      </c>
      <c r="J26" s="251">
        <v>17</v>
      </c>
      <c r="K26" s="251">
        <v>5</v>
      </c>
      <c r="L26" s="251">
        <v>12</v>
      </c>
      <c r="N26" s="251">
        <v>6</v>
      </c>
      <c r="O26" s="251">
        <v>2</v>
      </c>
      <c r="P26" s="251">
        <v>4</v>
      </c>
      <c r="R26" s="251">
        <v>5</v>
      </c>
      <c r="S26" s="251">
        <v>2</v>
      </c>
      <c r="T26" s="251">
        <v>3</v>
      </c>
      <c r="V26" s="250">
        <v>0</v>
      </c>
      <c r="W26" s="250">
        <v>0</v>
      </c>
      <c r="X26" s="250">
        <v>0</v>
      </c>
      <c r="Z26" s="250"/>
      <c r="AA26" s="250"/>
      <c r="AB26" s="250"/>
    </row>
    <row r="27" spans="1:28" ht="15.75" customHeight="1" x14ac:dyDescent="0.2">
      <c r="A27" s="176" t="s">
        <v>454</v>
      </c>
      <c r="B27" s="250">
        <f t="shared" si="9"/>
        <v>139</v>
      </c>
      <c r="C27" s="250">
        <f t="shared" si="8"/>
        <v>80</v>
      </c>
      <c r="D27" s="250">
        <f t="shared" si="8"/>
        <v>59</v>
      </c>
      <c r="F27" s="251">
        <v>4</v>
      </c>
      <c r="G27" s="251">
        <v>1</v>
      </c>
      <c r="H27" s="251">
        <v>3</v>
      </c>
      <c r="J27" s="251">
        <v>52</v>
      </c>
      <c r="K27" s="251">
        <v>34</v>
      </c>
      <c r="L27" s="251">
        <v>18</v>
      </c>
      <c r="N27" s="251">
        <v>49</v>
      </c>
      <c r="O27" s="251">
        <v>29</v>
      </c>
      <c r="P27" s="251">
        <v>20</v>
      </c>
      <c r="R27" s="251">
        <v>34</v>
      </c>
      <c r="S27" s="251">
        <v>16</v>
      </c>
      <c r="T27" s="251">
        <v>18</v>
      </c>
      <c r="V27" s="250">
        <v>0</v>
      </c>
      <c r="W27" s="250">
        <v>0</v>
      </c>
      <c r="X27" s="250">
        <v>0</v>
      </c>
      <c r="Z27" s="250"/>
      <c r="AA27" s="250"/>
      <c r="AB27" s="250"/>
    </row>
    <row r="28" spans="1:28" ht="15.75" customHeight="1" x14ac:dyDescent="0.2">
      <c r="A28" s="174" t="s">
        <v>361</v>
      </c>
      <c r="B28" s="250">
        <f t="shared" si="9"/>
        <v>11</v>
      </c>
      <c r="C28" s="250">
        <f t="shared" si="8"/>
        <v>8</v>
      </c>
      <c r="D28" s="250">
        <f t="shared" si="8"/>
        <v>3</v>
      </c>
      <c r="J28" s="251">
        <v>5</v>
      </c>
      <c r="K28" s="251">
        <v>3</v>
      </c>
      <c r="L28" s="251">
        <v>2</v>
      </c>
      <c r="N28" s="251">
        <v>1</v>
      </c>
      <c r="O28" s="251">
        <v>1</v>
      </c>
      <c r="P28" s="251">
        <v>0</v>
      </c>
      <c r="R28" s="251">
        <v>1</v>
      </c>
      <c r="S28" s="251">
        <v>0</v>
      </c>
      <c r="T28" s="251">
        <v>1</v>
      </c>
      <c r="V28" s="250">
        <v>0</v>
      </c>
      <c r="W28" s="250">
        <v>0</v>
      </c>
      <c r="X28" s="250">
        <v>0</v>
      </c>
      <c r="Z28" s="250">
        <v>4</v>
      </c>
      <c r="AA28" s="250">
        <v>4</v>
      </c>
      <c r="AB28" s="250">
        <v>0</v>
      </c>
    </row>
    <row r="29" spans="1:28" ht="15.75" customHeight="1" x14ac:dyDescent="0.2">
      <c r="A29" s="174" t="s">
        <v>362</v>
      </c>
      <c r="B29" s="250">
        <f t="shared" si="9"/>
        <v>4134</v>
      </c>
      <c r="C29" s="250">
        <f t="shared" ref="C29:C33" si="11">+G29+K29+O29+S29+W29+AA29</f>
        <v>3432</v>
      </c>
      <c r="D29" s="250">
        <f t="shared" ref="D29:D33" si="12">+H29+L29+P29+T29+X29+AB29</f>
        <v>702</v>
      </c>
      <c r="F29" s="251">
        <v>601</v>
      </c>
      <c r="G29" s="251">
        <v>492</v>
      </c>
      <c r="H29" s="251">
        <v>109</v>
      </c>
      <c r="J29" s="251">
        <v>2661</v>
      </c>
      <c r="K29" s="251">
        <v>2212</v>
      </c>
      <c r="L29" s="251">
        <v>449</v>
      </c>
      <c r="N29" s="251">
        <v>544</v>
      </c>
      <c r="O29" s="251">
        <v>452</v>
      </c>
      <c r="P29" s="251">
        <v>92</v>
      </c>
      <c r="R29" s="251">
        <v>321</v>
      </c>
      <c r="S29" s="251">
        <v>269</v>
      </c>
      <c r="T29" s="251">
        <v>52</v>
      </c>
      <c r="V29" s="250">
        <v>7</v>
      </c>
      <c r="W29" s="250">
        <v>7</v>
      </c>
      <c r="X29" s="250">
        <v>0</v>
      </c>
    </row>
    <row r="30" spans="1:28" ht="15.75" customHeight="1" x14ac:dyDescent="0.2">
      <c r="A30" s="118" t="s">
        <v>455</v>
      </c>
      <c r="B30" s="250">
        <f t="shared" si="9"/>
        <v>24977</v>
      </c>
      <c r="C30" s="250">
        <f t="shared" si="11"/>
        <v>17709</v>
      </c>
      <c r="D30" s="250">
        <f t="shared" si="12"/>
        <v>7268</v>
      </c>
      <c r="F30" s="251">
        <v>2795</v>
      </c>
      <c r="G30" s="251">
        <v>2090</v>
      </c>
      <c r="H30" s="251">
        <v>705</v>
      </c>
      <c r="J30" s="251">
        <v>21328</v>
      </c>
      <c r="K30" s="251">
        <v>15111</v>
      </c>
      <c r="L30" s="251">
        <v>6217</v>
      </c>
      <c r="N30" s="251">
        <v>574</v>
      </c>
      <c r="O30" s="251">
        <v>362</v>
      </c>
      <c r="P30" s="251">
        <v>212</v>
      </c>
      <c r="R30" s="251">
        <v>279</v>
      </c>
      <c r="S30" s="251">
        <v>146</v>
      </c>
      <c r="T30" s="251">
        <v>133</v>
      </c>
      <c r="V30" s="250">
        <v>1</v>
      </c>
      <c r="W30" s="250">
        <v>0</v>
      </c>
      <c r="X30" s="250">
        <v>1</v>
      </c>
    </row>
    <row r="31" spans="1:28" ht="15.75" customHeight="1" x14ac:dyDescent="0.2">
      <c r="A31" s="118" t="s">
        <v>456</v>
      </c>
      <c r="B31" s="250">
        <f t="shared" si="9"/>
        <v>57998</v>
      </c>
      <c r="C31" s="250">
        <f t="shared" si="11"/>
        <v>32366</v>
      </c>
      <c r="D31" s="250">
        <f t="shared" si="12"/>
        <v>25632</v>
      </c>
      <c r="F31" s="251">
        <v>501</v>
      </c>
      <c r="G31" s="251">
        <v>324</v>
      </c>
      <c r="H31" s="251">
        <v>177</v>
      </c>
      <c r="J31" s="251">
        <v>49766</v>
      </c>
      <c r="K31" s="251">
        <v>27667</v>
      </c>
      <c r="L31" s="251">
        <v>22099</v>
      </c>
      <c r="N31" s="251">
        <v>4535</v>
      </c>
      <c r="O31" s="251">
        <v>2599</v>
      </c>
      <c r="P31" s="251">
        <v>1936</v>
      </c>
      <c r="R31" s="251">
        <v>3149</v>
      </c>
      <c r="S31" s="251">
        <v>1745</v>
      </c>
      <c r="T31" s="251">
        <v>1404</v>
      </c>
      <c r="V31" s="250">
        <v>47</v>
      </c>
      <c r="W31" s="250">
        <v>31</v>
      </c>
      <c r="X31" s="250">
        <v>16</v>
      </c>
    </row>
    <row r="32" spans="1:28" ht="15.75" customHeight="1" x14ac:dyDescent="0.2">
      <c r="A32" s="118" t="s">
        <v>390</v>
      </c>
      <c r="B32" s="250">
        <f t="shared" si="9"/>
        <v>24060</v>
      </c>
      <c r="C32" s="250">
        <f t="shared" si="11"/>
        <v>15540</v>
      </c>
      <c r="D32" s="250">
        <f t="shared" si="12"/>
        <v>8520</v>
      </c>
      <c r="F32" s="251">
        <v>6763</v>
      </c>
      <c r="G32" s="251">
        <v>4326</v>
      </c>
      <c r="H32" s="251">
        <v>2437</v>
      </c>
      <c r="J32" s="251">
        <v>17042</v>
      </c>
      <c r="K32" s="251">
        <v>11053</v>
      </c>
      <c r="L32" s="251">
        <v>5989</v>
      </c>
      <c r="N32" s="251">
        <v>139</v>
      </c>
      <c r="O32" s="251">
        <v>93</v>
      </c>
      <c r="P32" s="251">
        <v>46</v>
      </c>
      <c r="R32" s="251">
        <v>90</v>
      </c>
      <c r="S32" s="251">
        <v>48</v>
      </c>
      <c r="T32" s="251">
        <v>42</v>
      </c>
      <c r="V32" s="250">
        <v>26</v>
      </c>
      <c r="W32" s="250">
        <v>20</v>
      </c>
      <c r="X32" s="250">
        <v>6</v>
      </c>
    </row>
    <row r="33" spans="1:28" ht="15.75" customHeight="1" thickBot="1" x14ac:dyDescent="0.25">
      <c r="A33" s="174" t="s">
        <v>363</v>
      </c>
      <c r="B33" s="250">
        <f t="shared" si="9"/>
        <v>2231</v>
      </c>
      <c r="C33" s="250">
        <f t="shared" si="11"/>
        <v>1297</v>
      </c>
      <c r="D33" s="250">
        <f t="shared" si="12"/>
        <v>934</v>
      </c>
      <c r="F33" s="251">
        <v>124</v>
      </c>
      <c r="G33" s="251">
        <v>79</v>
      </c>
      <c r="H33" s="251">
        <v>45</v>
      </c>
      <c r="J33" s="251">
        <v>761</v>
      </c>
      <c r="K33" s="251">
        <v>461</v>
      </c>
      <c r="L33" s="251">
        <v>300</v>
      </c>
      <c r="N33" s="251">
        <v>740</v>
      </c>
      <c r="O33" s="251">
        <v>439</v>
      </c>
      <c r="P33" s="251">
        <v>301</v>
      </c>
      <c r="R33" s="251">
        <v>490</v>
      </c>
      <c r="S33" s="251">
        <v>258</v>
      </c>
      <c r="T33" s="251">
        <v>232</v>
      </c>
      <c r="V33" s="250">
        <v>116</v>
      </c>
      <c r="W33" s="250">
        <v>60</v>
      </c>
      <c r="X33" s="250">
        <v>56</v>
      </c>
    </row>
    <row r="34" spans="1:28" ht="15" customHeight="1" x14ac:dyDescent="0.2">
      <c r="A34" s="631" t="s">
        <v>453</v>
      </c>
      <c r="B34" s="631"/>
      <c r="C34" s="63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</row>
    <row r="35" spans="1:28" ht="15" customHeight="1" x14ac:dyDescent="0.2">
      <c r="A35" s="632" t="s">
        <v>1073</v>
      </c>
      <c r="B35" s="632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632"/>
    </row>
    <row r="36" spans="1:28" ht="15" customHeight="1" x14ac:dyDescent="0.2">
      <c r="A36" s="632" t="s">
        <v>1074</v>
      </c>
      <c r="B36" s="632"/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</row>
    <row r="37" spans="1:28" ht="15" customHeight="1" x14ac:dyDescent="0.2">
      <c r="A37" s="632" t="s">
        <v>1075</v>
      </c>
      <c r="B37" s="632"/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</row>
    <row r="38" spans="1:28" ht="15" customHeight="1" x14ac:dyDescent="0.2">
      <c r="A38" s="632" t="s">
        <v>929</v>
      </c>
      <c r="B38" s="632"/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</row>
  </sheetData>
  <mergeCells count="20">
    <mergeCell ref="R8:T8"/>
    <mergeCell ref="V8:X8"/>
    <mergeCell ref="Z8:AB8"/>
    <mergeCell ref="A3:AB3"/>
    <mergeCell ref="A1:AB1"/>
    <mergeCell ref="A2:AB2"/>
    <mergeCell ref="A5:AB5"/>
    <mergeCell ref="A7:AB7"/>
    <mergeCell ref="A8:A9"/>
    <mergeCell ref="B8:D8"/>
    <mergeCell ref="F8:H8"/>
    <mergeCell ref="J8:L8"/>
    <mergeCell ref="N8:P8"/>
    <mergeCell ref="A4:AB4"/>
    <mergeCell ref="A6:AB6"/>
    <mergeCell ref="A34:AB34"/>
    <mergeCell ref="A35:AB35"/>
    <mergeCell ref="A36:AB36"/>
    <mergeCell ref="A37:AB37"/>
    <mergeCell ref="A38:AB38"/>
  </mergeCells>
  <conditionalFormatting sqref="B11:Y11">
    <cfRule type="cellIs" dxfId="66" priority="2" operator="equal">
      <formula>0</formula>
    </cfRule>
  </conditionalFormatting>
  <conditionalFormatting sqref="B13:AB33">
    <cfRule type="cellIs" dxfId="65" priority="7" operator="equal">
      <formula>0</formula>
    </cfRule>
  </conditionalFormatting>
  <conditionalFormatting sqref="E12:Y12">
    <cfRule type="cellIs" dxfId="64" priority="60" operator="equal">
      <formula>0</formula>
    </cfRule>
  </conditionalFormatting>
  <conditionalFormatting sqref="Z11:AB12">
    <cfRule type="cellIs" dxfId="63" priority="1" operator="equal">
      <formula>0</formula>
    </cfRule>
  </conditionalFormatting>
  <hyperlinks>
    <hyperlink ref="AC2" location="Contenido!A1" display="Contenido" xr:uid="{00000000-0004-0000-7100-000000000000}"/>
  </hyperlinks>
  <printOptions horizontalCentered="1"/>
  <pageMargins left="0.59055118110236227" right="0.39370078740157483" top="0.59055118110236227" bottom="0.19685039370078741" header="0" footer="0"/>
  <pageSetup scale="78" fitToHeight="0" orientation="landscape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Hoja115">
    <tabColor theme="5" tint="0.59999389629810485"/>
    <pageSetUpPr fitToPage="1"/>
  </sheetPr>
  <dimension ref="A1:AB37"/>
  <sheetViews>
    <sheetView showGridLines="0" zoomScaleNormal="100" zoomScaleSheetLayoutView="100" workbookViewId="0">
      <selection activeCell="R29" sqref="R29"/>
    </sheetView>
  </sheetViews>
  <sheetFormatPr baseColWidth="10" defaultColWidth="11" defaultRowHeight="12.75" x14ac:dyDescent="0.2"/>
  <cols>
    <col min="1" max="1" width="33.125" style="118" customWidth="1"/>
    <col min="2" max="4" width="5.75" style="251" customWidth="1"/>
    <col min="5" max="5" width="1.125" style="251" customWidth="1"/>
    <col min="6" max="8" width="5.75" style="251" customWidth="1"/>
    <col min="9" max="9" width="1" style="251" customWidth="1"/>
    <col min="10" max="12" width="5.75" style="251" customWidth="1"/>
    <col min="13" max="13" width="1" style="251" customWidth="1"/>
    <col min="14" max="16" width="5.75" style="251" customWidth="1"/>
    <col min="17" max="28" width="11" style="256"/>
    <col min="29" max="16384" width="11" style="102"/>
  </cols>
  <sheetData>
    <row r="1" spans="1:28" ht="15" customHeight="1" x14ac:dyDescent="0.25">
      <c r="A1" s="600" t="s">
        <v>806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8" ht="15" customHeight="1" x14ac:dyDescent="0.25">
      <c r="A2" s="601" t="s">
        <v>910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40" t="s">
        <v>573</v>
      </c>
    </row>
    <row r="3" spans="1:28" ht="15" customHeight="1" x14ac:dyDescent="0.25">
      <c r="A3" s="601" t="s">
        <v>909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28" ht="15" customHeight="1" x14ac:dyDescent="0.25">
      <c r="A4" s="601" t="s">
        <v>542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28" ht="15" x14ac:dyDescent="0.25">
      <c r="A5" s="601" t="s">
        <v>389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</row>
    <row r="6" spans="1:28" ht="15" x14ac:dyDescent="0.25">
      <c r="A6" s="601" t="s">
        <v>199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</row>
    <row r="7" spans="1:28" ht="15" x14ac:dyDescent="0.25">
      <c r="A7" s="600" t="s">
        <v>932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</row>
    <row r="8" spans="1:28" s="247" customFormat="1" ht="27.75" customHeight="1" x14ac:dyDescent="0.15">
      <c r="A8" s="603" t="s">
        <v>386</v>
      </c>
      <c r="B8" s="599" t="s">
        <v>0</v>
      </c>
      <c r="C8" s="599"/>
      <c r="D8" s="599"/>
      <c r="E8" s="394"/>
      <c r="F8" s="622" t="s">
        <v>6</v>
      </c>
      <c r="G8" s="622"/>
      <c r="H8" s="622"/>
      <c r="I8" s="394"/>
      <c r="J8" s="599" t="s">
        <v>339</v>
      </c>
      <c r="K8" s="599"/>
      <c r="L8" s="599"/>
      <c r="M8" s="394"/>
      <c r="N8" s="622" t="s">
        <v>384</v>
      </c>
      <c r="O8" s="599"/>
      <c r="P8" s="599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</row>
    <row r="9" spans="1:28" s="247" customFormat="1" ht="27.75" customHeight="1" x14ac:dyDescent="0.15">
      <c r="A9" s="603"/>
      <c r="B9" s="395" t="s">
        <v>0</v>
      </c>
      <c r="C9" s="395" t="s">
        <v>15</v>
      </c>
      <c r="D9" s="395" t="s">
        <v>16</v>
      </c>
      <c r="E9" s="396"/>
      <c r="F9" s="395" t="s">
        <v>0</v>
      </c>
      <c r="G9" s="395" t="s">
        <v>15</v>
      </c>
      <c r="H9" s="395" t="s">
        <v>16</v>
      </c>
      <c r="I9" s="395"/>
      <c r="J9" s="395" t="s">
        <v>0</v>
      </c>
      <c r="K9" s="395" t="s">
        <v>15</v>
      </c>
      <c r="L9" s="395" t="s">
        <v>16</v>
      </c>
      <c r="M9" s="396"/>
      <c r="N9" s="395" t="s">
        <v>0</v>
      </c>
      <c r="O9" s="395" t="s">
        <v>15</v>
      </c>
      <c r="P9" s="395" t="s">
        <v>16</v>
      </c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</row>
    <row r="10" spans="1:28" s="119" customFormat="1" x14ac:dyDescent="0.2">
      <c r="A10" s="118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</row>
    <row r="11" spans="1:28" s="269" customFormat="1" ht="15.75" customHeight="1" x14ac:dyDescent="0.2">
      <c r="A11" s="122" t="s">
        <v>0</v>
      </c>
      <c r="B11" s="268">
        <f>+B13+B14+B15+B16+B17+B18+B19+B23+B27+B28+B29+B30+B31+B32</f>
        <v>89912</v>
      </c>
      <c r="C11" s="268">
        <f t="shared" ref="C11:D11" si="0">+C13+C14+C15+C16+C17+C18+C19+C23+C27+C28+C29+C30+C31+C32</f>
        <v>54164</v>
      </c>
      <c r="D11" s="268">
        <f t="shared" si="0"/>
        <v>35748</v>
      </c>
      <c r="E11" s="268"/>
      <c r="F11" s="268">
        <f>+F13+F14+F15+F16+F17+F18+F19+F23+F27+F28+F29+F30+F31+F32</f>
        <v>74248</v>
      </c>
      <c r="G11" s="268">
        <f t="shared" ref="G11:H11" si="1">+G13+G14+G15+G16+G17+G18+G19+G23+G27+G28+G29+G30+G31+G32</f>
        <v>45087</v>
      </c>
      <c r="H11" s="268">
        <f t="shared" si="1"/>
        <v>29161</v>
      </c>
      <c r="I11" s="268"/>
      <c r="J11" s="268">
        <f>+J13+J14+J15+J16+J17+J18+J19+J23+J27+J28+J29+J30+J31+J32</f>
        <v>9482</v>
      </c>
      <c r="K11" s="268">
        <f t="shared" ref="K11:L11" si="2">+K13+K14+K15+K16+K17+K18+K19+K23+K27+K28+K29+K30+K31+K32</f>
        <v>5678</v>
      </c>
      <c r="L11" s="268">
        <f t="shared" si="2"/>
        <v>3804</v>
      </c>
      <c r="M11" s="268"/>
      <c r="N11" s="268">
        <f>+N13+N14+N15+N16+N17+N18+N19+N23+N27+N28+N29+N30+N31+N32</f>
        <v>6182</v>
      </c>
      <c r="O11" s="268">
        <f t="shared" ref="O11:P11" si="3">+O13+O14+O15+O16+O17+O18+O19+O23+O27+O28+O29+O30+O31+O32</f>
        <v>3399</v>
      </c>
      <c r="P11" s="268">
        <f t="shared" si="3"/>
        <v>2783</v>
      </c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</row>
    <row r="12" spans="1:28" x14ac:dyDescent="0.2">
      <c r="A12" s="18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</row>
    <row r="13" spans="1:28" ht="15.75" customHeight="1" x14ac:dyDescent="0.2">
      <c r="A13" s="174" t="s">
        <v>351</v>
      </c>
      <c r="B13" s="250">
        <f t="shared" ref="B13:B32" si="4">F13+J13+N13</f>
        <v>826</v>
      </c>
      <c r="C13" s="250">
        <f t="shared" ref="C13:C32" si="5">G13+K13+O13</f>
        <v>489</v>
      </c>
      <c r="D13" s="250">
        <f t="shared" ref="D13:D32" si="6">H13+L13+P13</f>
        <v>337</v>
      </c>
      <c r="E13" s="250"/>
      <c r="F13" s="250">
        <v>531</v>
      </c>
      <c r="G13" s="250">
        <v>332</v>
      </c>
      <c r="H13" s="250">
        <v>199</v>
      </c>
      <c r="I13" s="250"/>
      <c r="J13" s="250">
        <v>170</v>
      </c>
      <c r="K13" s="250">
        <v>92</v>
      </c>
      <c r="L13" s="250">
        <v>78</v>
      </c>
      <c r="M13" s="250"/>
      <c r="N13" s="250">
        <v>125</v>
      </c>
      <c r="O13" s="250">
        <v>65</v>
      </c>
      <c r="P13" s="250">
        <v>60</v>
      </c>
    </row>
    <row r="14" spans="1:28" ht="15.75" customHeight="1" x14ac:dyDescent="0.2">
      <c r="A14" s="174" t="s">
        <v>352</v>
      </c>
      <c r="B14" s="250">
        <f t="shared" si="4"/>
        <v>338</v>
      </c>
      <c r="C14" s="250">
        <f t="shared" si="5"/>
        <v>190</v>
      </c>
      <c r="D14" s="250">
        <f t="shared" si="6"/>
        <v>148</v>
      </c>
      <c r="E14" s="250"/>
      <c r="F14" s="250">
        <v>288</v>
      </c>
      <c r="G14" s="250">
        <v>160</v>
      </c>
      <c r="H14" s="250">
        <v>128</v>
      </c>
      <c r="I14" s="250"/>
      <c r="J14" s="250">
        <v>31</v>
      </c>
      <c r="K14" s="250">
        <v>18</v>
      </c>
      <c r="L14" s="250">
        <v>13</v>
      </c>
      <c r="M14" s="250"/>
      <c r="N14" s="250">
        <v>19</v>
      </c>
      <c r="O14" s="250">
        <v>12</v>
      </c>
      <c r="P14" s="250">
        <v>7</v>
      </c>
    </row>
    <row r="15" spans="1:28" ht="15.75" customHeight="1" x14ac:dyDescent="0.2">
      <c r="A15" s="174" t="s">
        <v>353</v>
      </c>
      <c r="B15" s="250">
        <f t="shared" si="4"/>
        <v>209</v>
      </c>
      <c r="C15" s="250">
        <f t="shared" si="5"/>
        <v>107</v>
      </c>
      <c r="D15" s="250">
        <f t="shared" si="6"/>
        <v>102</v>
      </c>
      <c r="E15" s="250"/>
      <c r="F15" s="250">
        <v>172</v>
      </c>
      <c r="G15" s="250">
        <v>87</v>
      </c>
      <c r="H15" s="250">
        <v>85</v>
      </c>
      <c r="I15" s="250"/>
      <c r="J15" s="250">
        <v>17</v>
      </c>
      <c r="K15" s="250">
        <v>11</v>
      </c>
      <c r="L15" s="250">
        <v>6</v>
      </c>
      <c r="M15" s="250"/>
      <c r="N15" s="250">
        <v>20</v>
      </c>
      <c r="O15" s="250">
        <v>9</v>
      </c>
      <c r="P15" s="250">
        <v>11</v>
      </c>
    </row>
    <row r="16" spans="1:28" ht="15.75" customHeight="1" x14ac:dyDescent="0.2">
      <c r="A16" s="174" t="s">
        <v>354</v>
      </c>
      <c r="B16" s="250">
        <f t="shared" si="4"/>
        <v>7181</v>
      </c>
      <c r="C16" s="250">
        <f t="shared" si="5"/>
        <v>3539</v>
      </c>
      <c r="D16" s="250">
        <f t="shared" si="6"/>
        <v>3642</v>
      </c>
      <c r="E16" s="250"/>
      <c r="F16" s="250">
        <v>6089</v>
      </c>
      <c r="G16" s="250">
        <v>2998</v>
      </c>
      <c r="H16" s="250">
        <v>3091</v>
      </c>
      <c r="I16" s="250"/>
      <c r="J16" s="250">
        <v>589</v>
      </c>
      <c r="K16" s="250">
        <v>310</v>
      </c>
      <c r="L16" s="250">
        <v>279</v>
      </c>
      <c r="M16" s="250"/>
      <c r="N16" s="250">
        <v>503</v>
      </c>
      <c r="O16" s="250">
        <v>231</v>
      </c>
      <c r="P16" s="250">
        <v>272</v>
      </c>
    </row>
    <row r="17" spans="1:16" ht="15.75" customHeight="1" x14ac:dyDescent="0.2">
      <c r="A17" s="174" t="s">
        <v>355</v>
      </c>
      <c r="B17" s="250">
        <f t="shared" si="4"/>
        <v>5353</v>
      </c>
      <c r="C17" s="250">
        <f t="shared" si="5"/>
        <v>3195</v>
      </c>
      <c r="D17" s="250">
        <f t="shared" si="6"/>
        <v>2158</v>
      </c>
      <c r="E17" s="250"/>
      <c r="F17" s="250">
        <v>3972</v>
      </c>
      <c r="G17" s="250">
        <v>2409</v>
      </c>
      <c r="H17" s="250">
        <v>1563</v>
      </c>
      <c r="I17" s="250"/>
      <c r="J17" s="250">
        <v>909</v>
      </c>
      <c r="K17" s="250">
        <v>533</v>
      </c>
      <c r="L17" s="250">
        <v>376</v>
      </c>
      <c r="M17" s="250"/>
      <c r="N17" s="250">
        <v>472</v>
      </c>
      <c r="O17" s="250">
        <v>253</v>
      </c>
      <c r="P17" s="250">
        <v>219</v>
      </c>
    </row>
    <row r="18" spans="1:16" ht="15.75" customHeight="1" x14ac:dyDescent="0.2">
      <c r="A18" s="174" t="s">
        <v>356</v>
      </c>
      <c r="B18" s="250">
        <f t="shared" si="4"/>
        <v>233</v>
      </c>
      <c r="C18" s="250">
        <f t="shared" si="5"/>
        <v>122</v>
      </c>
      <c r="D18" s="250">
        <f t="shared" si="6"/>
        <v>111</v>
      </c>
      <c r="E18" s="250"/>
      <c r="F18" s="250">
        <v>184</v>
      </c>
      <c r="G18" s="250">
        <v>90</v>
      </c>
      <c r="H18" s="250">
        <v>94</v>
      </c>
      <c r="I18" s="250"/>
      <c r="J18" s="250">
        <v>37</v>
      </c>
      <c r="K18" s="250">
        <v>22</v>
      </c>
      <c r="L18" s="250">
        <v>15</v>
      </c>
      <c r="M18" s="250"/>
      <c r="N18" s="250">
        <v>12</v>
      </c>
      <c r="O18" s="250">
        <v>10</v>
      </c>
      <c r="P18" s="250">
        <v>2</v>
      </c>
    </row>
    <row r="19" spans="1:16" ht="15.75" customHeight="1" x14ac:dyDescent="0.2">
      <c r="A19" s="174" t="s">
        <v>357</v>
      </c>
      <c r="B19" s="250">
        <f t="shared" si="4"/>
        <v>248</v>
      </c>
      <c r="C19" s="250">
        <f t="shared" si="5"/>
        <v>145</v>
      </c>
      <c r="D19" s="250">
        <f t="shared" si="6"/>
        <v>103</v>
      </c>
      <c r="E19" s="250"/>
      <c r="F19" s="250">
        <v>131</v>
      </c>
      <c r="G19" s="250">
        <v>74</v>
      </c>
      <c r="H19" s="250">
        <v>57</v>
      </c>
      <c r="I19" s="250"/>
      <c r="J19" s="250">
        <v>77</v>
      </c>
      <c r="K19" s="250">
        <v>41</v>
      </c>
      <c r="L19" s="250">
        <v>36</v>
      </c>
      <c r="M19" s="250"/>
      <c r="N19" s="250">
        <v>40</v>
      </c>
      <c r="O19" s="250">
        <v>30</v>
      </c>
      <c r="P19" s="250">
        <v>10</v>
      </c>
    </row>
    <row r="20" spans="1:16" ht="15.75" customHeight="1" x14ac:dyDescent="0.2">
      <c r="A20" s="176" t="s">
        <v>358</v>
      </c>
      <c r="B20" s="250">
        <f t="shared" si="4"/>
        <v>139</v>
      </c>
      <c r="C20" s="250">
        <f t="shared" si="5"/>
        <v>85</v>
      </c>
      <c r="D20" s="250">
        <f t="shared" si="6"/>
        <v>54</v>
      </c>
      <c r="E20" s="250"/>
      <c r="F20" s="250">
        <v>73</v>
      </c>
      <c r="G20" s="250">
        <v>44</v>
      </c>
      <c r="H20" s="250">
        <v>29</v>
      </c>
      <c r="I20" s="250"/>
      <c r="J20" s="250">
        <v>44</v>
      </c>
      <c r="K20" s="250">
        <v>24</v>
      </c>
      <c r="L20" s="250">
        <v>20</v>
      </c>
      <c r="M20" s="250"/>
      <c r="N20" s="250">
        <v>22</v>
      </c>
      <c r="O20" s="250">
        <v>17</v>
      </c>
      <c r="P20" s="250">
        <v>5</v>
      </c>
    </row>
    <row r="21" spans="1:16" ht="15.75" customHeight="1" x14ac:dyDescent="0.2">
      <c r="A21" s="176" t="s">
        <v>359</v>
      </c>
      <c r="B21" s="250">
        <f t="shared" si="4"/>
        <v>55</v>
      </c>
      <c r="C21" s="250">
        <f t="shared" si="5"/>
        <v>29</v>
      </c>
      <c r="D21" s="250">
        <f t="shared" si="6"/>
        <v>26</v>
      </c>
      <c r="E21" s="250"/>
      <c r="F21" s="250">
        <v>35</v>
      </c>
      <c r="G21" s="250">
        <v>17</v>
      </c>
      <c r="H21" s="250">
        <v>18</v>
      </c>
      <c r="I21" s="250"/>
      <c r="J21" s="250">
        <v>13</v>
      </c>
      <c r="K21" s="250">
        <v>7</v>
      </c>
      <c r="L21" s="250">
        <v>6</v>
      </c>
      <c r="M21" s="250"/>
      <c r="N21" s="250">
        <v>7</v>
      </c>
      <c r="O21" s="250">
        <v>5</v>
      </c>
      <c r="P21" s="250">
        <v>2</v>
      </c>
    </row>
    <row r="22" spans="1:16" ht="15.75" customHeight="1" x14ac:dyDescent="0.2">
      <c r="A22" s="176" t="s">
        <v>371</v>
      </c>
      <c r="B22" s="250">
        <f t="shared" si="4"/>
        <v>54</v>
      </c>
      <c r="C22" s="250">
        <f t="shared" si="5"/>
        <v>31</v>
      </c>
      <c r="D22" s="250">
        <f t="shared" si="6"/>
        <v>23</v>
      </c>
      <c r="E22" s="250"/>
      <c r="F22" s="250">
        <v>23</v>
      </c>
      <c r="G22" s="250">
        <v>13</v>
      </c>
      <c r="H22" s="250">
        <v>10</v>
      </c>
      <c r="I22" s="250"/>
      <c r="J22" s="250">
        <v>20</v>
      </c>
      <c r="K22" s="250">
        <v>10</v>
      </c>
      <c r="L22" s="250">
        <v>10</v>
      </c>
      <c r="M22" s="250"/>
      <c r="N22" s="250">
        <v>11</v>
      </c>
      <c r="O22" s="250">
        <v>8</v>
      </c>
      <c r="P22" s="250">
        <v>3</v>
      </c>
    </row>
    <row r="23" spans="1:16" ht="15.75" customHeight="1" x14ac:dyDescent="0.2">
      <c r="A23" s="174" t="s">
        <v>360</v>
      </c>
      <c r="B23" s="250">
        <f t="shared" si="4"/>
        <v>287</v>
      </c>
      <c r="C23" s="250">
        <f t="shared" si="5"/>
        <v>155</v>
      </c>
      <c r="D23" s="250">
        <f t="shared" si="6"/>
        <v>132</v>
      </c>
      <c r="E23" s="250"/>
      <c r="F23" s="250">
        <v>136</v>
      </c>
      <c r="G23" s="250">
        <v>74</v>
      </c>
      <c r="H23" s="250">
        <v>62</v>
      </c>
      <c r="I23" s="250"/>
      <c r="J23" s="250">
        <v>90</v>
      </c>
      <c r="K23" s="250">
        <v>52</v>
      </c>
      <c r="L23" s="250">
        <v>38</v>
      </c>
      <c r="M23" s="250"/>
      <c r="N23" s="250">
        <v>61</v>
      </c>
      <c r="O23" s="250">
        <v>29</v>
      </c>
      <c r="P23" s="250">
        <v>32</v>
      </c>
    </row>
    <row r="24" spans="1:16" ht="15.75" customHeight="1" x14ac:dyDescent="0.2">
      <c r="A24" s="176" t="s">
        <v>358</v>
      </c>
      <c r="B24" s="250">
        <f t="shared" si="4"/>
        <v>135</v>
      </c>
      <c r="C24" s="250">
        <f t="shared" si="5"/>
        <v>70</v>
      </c>
      <c r="D24" s="250">
        <f t="shared" si="6"/>
        <v>65</v>
      </c>
      <c r="E24" s="250"/>
      <c r="F24" s="250">
        <v>72</v>
      </c>
      <c r="G24" s="250">
        <v>34</v>
      </c>
      <c r="H24" s="250">
        <v>38</v>
      </c>
      <c r="I24" s="250"/>
      <c r="J24" s="250">
        <v>41</v>
      </c>
      <c r="K24" s="250">
        <v>23</v>
      </c>
      <c r="L24" s="250">
        <v>18</v>
      </c>
      <c r="M24" s="250"/>
      <c r="N24" s="250">
        <v>22</v>
      </c>
      <c r="O24" s="250">
        <v>13</v>
      </c>
      <c r="P24" s="250">
        <v>9</v>
      </c>
    </row>
    <row r="25" spans="1:16" ht="15.75" customHeight="1" x14ac:dyDescent="0.2">
      <c r="A25" s="176" t="s">
        <v>359</v>
      </c>
      <c r="B25" s="250">
        <f t="shared" si="4"/>
        <v>26</v>
      </c>
      <c r="C25" s="250">
        <f t="shared" si="5"/>
        <v>12</v>
      </c>
      <c r="D25" s="250">
        <f t="shared" si="6"/>
        <v>14</v>
      </c>
      <c r="F25" s="251">
        <v>17</v>
      </c>
      <c r="G25" s="251">
        <v>8</v>
      </c>
      <c r="H25" s="251">
        <v>9</v>
      </c>
      <c r="J25" s="251">
        <v>4</v>
      </c>
      <c r="K25" s="251">
        <v>2</v>
      </c>
      <c r="L25" s="251">
        <v>2</v>
      </c>
      <c r="N25" s="251">
        <v>5</v>
      </c>
      <c r="O25" s="251">
        <v>2</v>
      </c>
      <c r="P25" s="251">
        <v>3</v>
      </c>
    </row>
    <row r="26" spans="1:16" ht="15.75" customHeight="1" x14ac:dyDescent="0.2">
      <c r="A26" s="176" t="s">
        <v>371</v>
      </c>
      <c r="B26" s="250">
        <f t="shared" si="4"/>
        <v>126</v>
      </c>
      <c r="C26" s="250">
        <f t="shared" si="5"/>
        <v>73</v>
      </c>
      <c r="D26" s="250">
        <f t="shared" si="6"/>
        <v>53</v>
      </c>
      <c r="F26" s="251">
        <v>47</v>
      </c>
      <c r="G26" s="251">
        <v>32</v>
      </c>
      <c r="H26" s="251">
        <v>15</v>
      </c>
      <c r="J26" s="251">
        <v>45</v>
      </c>
      <c r="K26" s="251">
        <v>27</v>
      </c>
      <c r="L26" s="251">
        <v>18</v>
      </c>
      <c r="N26" s="251">
        <v>34</v>
      </c>
      <c r="O26" s="251">
        <v>14</v>
      </c>
      <c r="P26" s="251">
        <v>20</v>
      </c>
    </row>
    <row r="27" spans="1:16" ht="15.75" customHeight="1" x14ac:dyDescent="0.2">
      <c r="A27" s="174" t="s">
        <v>361</v>
      </c>
      <c r="B27" s="250">
        <f t="shared" si="4"/>
        <v>10</v>
      </c>
      <c r="C27" s="250">
        <f t="shared" si="5"/>
        <v>7</v>
      </c>
      <c r="D27" s="250">
        <f t="shared" si="6"/>
        <v>3</v>
      </c>
      <c r="F27" s="251">
        <v>6</v>
      </c>
      <c r="G27" s="251">
        <v>4</v>
      </c>
      <c r="H27" s="251">
        <v>2</v>
      </c>
      <c r="J27" s="251">
        <v>3</v>
      </c>
      <c r="K27" s="251">
        <v>3</v>
      </c>
      <c r="L27" s="251">
        <v>0</v>
      </c>
      <c r="N27" s="251">
        <v>1</v>
      </c>
      <c r="O27" s="251">
        <v>0</v>
      </c>
      <c r="P27" s="251">
        <v>1</v>
      </c>
    </row>
    <row r="28" spans="1:16" ht="15.75" customHeight="1" x14ac:dyDescent="0.2">
      <c r="A28" s="174" t="s">
        <v>362</v>
      </c>
      <c r="B28" s="250">
        <f t="shared" si="4"/>
        <v>3357</v>
      </c>
      <c r="C28" s="250">
        <f t="shared" si="5"/>
        <v>2803</v>
      </c>
      <c r="D28" s="250">
        <f t="shared" si="6"/>
        <v>554</v>
      </c>
      <c r="F28" s="251">
        <v>2332</v>
      </c>
      <c r="G28" s="251">
        <v>1931</v>
      </c>
      <c r="H28" s="251">
        <v>401</v>
      </c>
      <c r="J28" s="251">
        <v>655</v>
      </c>
      <c r="K28" s="251">
        <v>561</v>
      </c>
      <c r="L28" s="251">
        <v>94</v>
      </c>
      <c r="N28" s="251">
        <v>370</v>
      </c>
      <c r="O28" s="251">
        <v>311</v>
      </c>
      <c r="P28" s="251">
        <v>59</v>
      </c>
    </row>
    <row r="29" spans="1:16" ht="15.75" customHeight="1" x14ac:dyDescent="0.2">
      <c r="A29" s="118" t="s">
        <v>391</v>
      </c>
      <c r="B29" s="250">
        <f t="shared" si="4"/>
        <v>15389</v>
      </c>
      <c r="C29" s="250">
        <f t="shared" si="5"/>
        <v>10876</v>
      </c>
      <c r="D29" s="250">
        <f t="shared" si="6"/>
        <v>4513</v>
      </c>
      <c r="F29" s="251">
        <v>14444</v>
      </c>
      <c r="G29" s="251">
        <v>10335</v>
      </c>
      <c r="H29" s="251">
        <v>4109</v>
      </c>
      <c r="J29" s="251">
        <v>627</v>
      </c>
      <c r="K29" s="251">
        <v>374</v>
      </c>
      <c r="L29" s="251">
        <v>253</v>
      </c>
      <c r="N29" s="251">
        <v>318</v>
      </c>
      <c r="O29" s="251">
        <v>167</v>
      </c>
      <c r="P29" s="251">
        <v>151</v>
      </c>
    </row>
    <row r="30" spans="1:16" ht="15.75" customHeight="1" x14ac:dyDescent="0.2">
      <c r="A30" s="118" t="s">
        <v>392</v>
      </c>
      <c r="B30" s="250">
        <f t="shared" si="4"/>
        <v>43105</v>
      </c>
      <c r="C30" s="250">
        <f t="shared" si="5"/>
        <v>24015</v>
      </c>
      <c r="D30" s="250">
        <f t="shared" si="6"/>
        <v>19090</v>
      </c>
      <c r="F30" s="251">
        <v>33973</v>
      </c>
      <c r="G30" s="251">
        <v>18896</v>
      </c>
      <c r="H30" s="251">
        <v>15077</v>
      </c>
      <c r="J30" s="251">
        <v>5443</v>
      </c>
      <c r="K30" s="251">
        <v>3139</v>
      </c>
      <c r="L30" s="251">
        <v>2304</v>
      </c>
      <c r="N30" s="251">
        <v>3689</v>
      </c>
      <c r="O30" s="251">
        <v>1980</v>
      </c>
      <c r="P30" s="251">
        <v>1709</v>
      </c>
    </row>
    <row r="31" spans="1:16" ht="15.75" customHeight="1" x14ac:dyDescent="0.2">
      <c r="A31" s="118" t="s">
        <v>390</v>
      </c>
      <c r="B31" s="250">
        <f t="shared" si="4"/>
        <v>11563</v>
      </c>
      <c r="C31" s="250">
        <f t="shared" si="5"/>
        <v>7446</v>
      </c>
      <c r="D31" s="250">
        <f t="shared" si="6"/>
        <v>4117</v>
      </c>
      <c r="F31" s="251">
        <v>11364</v>
      </c>
      <c r="G31" s="251">
        <v>7311</v>
      </c>
      <c r="H31" s="251">
        <v>4053</v>
      </c>
      <c r="J31" s="251">
        <v>117</v>
      </c>
      <c r="K31" s="251">
        <v>88</v>
      </c>
      <c r="L31" s="251">
        <v>29</v>
      </c>
      <c r="N31" s="251">
        <v>82</v>
      </c>
      <c r="O31" s="251">
        <v>47</v>
      </c>
      <c r="P31" s="251">
        <v>35</v>
      </c>
    </row>
    <row r="32" spans="1:16" ht="15.75" customHeight="1" thickBot="1" x14ac:dyDescent="0.25">
      <c r="A32" s="174" t="s">
        <v>363</v>
      </c>
      <c r="B32" s="250">
        <f t="shared" si="4"/>
        <v>1813</v>
      </c>
      <c r="C32" s="250">
        <f t="shared" si="5"/>
        <v>1075</v>
      </c>
      <c r="D32" s="250">
        <f t="shared" si="6"/>
        <v>738</v>
      </c>
      <c r="F32" s="251">
        <v>626</v>
      </c>
      <c r="G32" s="251">
        <v>386</v>
      </c>
      <c r="H32" s="251">
        <v>240</v>
      </c>
      <c r="J32" s="251">
        <v>717</v>
      </c>
      <c r="K32" s="251">
        <v>434</v>
      </c>
      <c r="L32" s="251">
        <v>283</v>
      </c>
      <c r="N32" s="251">
        <v>470</v>
      </c>
      <c r="O32" s="251">
        <v>255</v>
      </c>
      <c r="P32" s="251">
        <v>215</v>
      </c>
    </row>
    <row r="33" spans="1:28" ht="15" customHeight="1" x14ac:dyDescent="0.2">
      <c r="A33" s="621" t="s">
        <v>1072</v>
      </c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</row>
    <row r="34" spans="1:28" ht="15" customHeight="1" x14ac:dyDescent="0.2">
      <c r="A34" s="632" t="s">
        <v>1076</v>
      </c>
      <c r="B34" s="632"/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</row>
    <row r="35" spans="1:28" s="125" customFormat="1" ht="15" customHeight="1" x14ac:dyDescent="0.2">
      <c r="A35" s="632" t="s">
        <v>1077</v>
      </c>
      <c r="B35" s="632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</row>
    <row r="36" spans="1:28" s="125" customFormat="1" ht="15" customHeight="1" x14ac:dyDescent="0.2">
      <c r="A36" s="632" t="s">
        <v>929</v>
      </c>
      <c r="B36" s="632"/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</row>
    <row r="37" spans="1:28" x14ac:dyDescent="0.2"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</row>
  </sheetData>
  <mergeCells count="16">
    <mergeCell ref="A1:P1"/>
    <mergeCell ref="A2:P2"/>
    <mergeCell ref="A3:P3"/>
    <mergeCell ref="A5:P5"/>
    <mergeCell ref="A7:P7"/>
    <mergeCell ref="A4:P4"/>
    <mergeCell ref="A6:P6"/>
    <mergeCell ref="A33:P33"/>
    <mergeCell ref="A34:P34"/>
    <mergeCell ref="A35:P35"/>
    <mergeCell ref="A36:P36"/>
    <mergeCell ref="N8:P8"/>
    <mergeCell ref="A8:A9"/>
    <mergeCell ref="B8:D8"/>
    <mergeCell ref="F8:H8"/>
    <mergeCell ref="J8:L8"/>
  </mergeCells>
  <conditionalFormatting sqref="B11:P32">
    <cfRule type="cellIs" dxfId="62" priority="27" operator="equal">
      <formula>0</formula>
    </cfRule>
  </conditionalFormatting>
  <hyperlinks>
    <hyperlink ref="Q2" location="Contenido!A1" display="Contenido" xr:uid="{00000000-0004-0000-7200-000000000000}"/>
  </hyperlinks>
  <printOptions horizontalCentered="1"/>
  <pageMargins left="0.59055118110236227" right="0.39370078740157483" top="0.39370078740157483" bottom="0.19685039370078741" header="0" footer="0"/>
  <pageSetup scale="94" orientation="landscape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Hoja116">
    <tabColor theme="5" tint="-0.249977111117893"/>
  </sheetPr>
  <dimension ref="A2:I17"/>
  <sheetViews>
    <sheetView showGridLines="0" zoomScaleNormal="100" zoomScaleSheetLayoutView="80" workbookViewId="0">
      <selection activeCell="J12" sqref="J12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2.75" customHeight="1" x14ac:dyDescent="0.2">
      <c r="A7" s="616" t="s">
        <v>162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73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Hoja117">
    <tabColor theme="5" tint="0.59999389629810485"/>
    <pageSetUpPr fitToPage="1"/>
  </sheetPr>
  <dimension ref="A1:Q21"/>
  <sheetViews>
    <sheetView showGridLines="0" zoomScaleNormal="100" zoomScaleSheetLayoutView="100" workbookViewId="0">
      <selection activeCell="M17" sqref="M17"/>
    </sheetView>
  </sheetViews>
  <sheetFormatPr baseColWidth="10" defaultColWidth="10" defaultRowHeight="12.75" x14ac:dyDescent="0.2"/>
  <cols>
    <col min="1" max="1" width="9.25" style="20" customWidth="1"/>
    <col min="2" max="4" width="6.125" style="30" customWidth="1"/>
    <col min="5" max="5" width="1.625" style="30" customWidth="1"/>
    <col min="6" max="8" width="6.125" style="30" customWidth="1"/>
    <col min="9" max="9" width="1.625" style="30" customWidth="1"/>
    <col min="10" max="12" width="6.125" style="30" customWidth="1"/>
    <col min="13" max="13" width="1.625" style="30" customWidth="1"/>
    <col min="14" max="16" width="6.125" style="30" customWidth="1"/>
    <col min="17" max="16384" width="10" style="20"/>
  </cols>
  <sheetData>
    <row r="1" spans="1:17" ht="15" x14ac:dyDescent="0.25">
      <c r="A1" s="634" t="s">
        <v>805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</row>
    <row r="2" spans="1:17" ht="15" x14ac:dyDescent="0.25">
      <c r="A2" s="635" t="s">
        <v>201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212" t="s">
        <v>573</v>
      </c>
    </row>
    <row r="3" spans="1:17" ht="15" x14ac:dyDescent="0.25">
      <c r="A3" s="634" t="s">
        <v>394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</row>
    <row r="4" spans="1:17" ht="15" x14ac:dyDescent="0.25">
      <c r="A4" s="634" t="s">
        <v>94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</row>
    <row r="5" spans="1:17" ht="15" x14ac:dyDescent="0.25">
      <c r="A5" s="635" t="s">
        <v>931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</row>
    <row r="6" spans="1:17" s="81" customFormat="1" ht="17.25" customHeight="1" x14ac:dyDescent="0.15">
      <c r="A6" s="636" t="s">
        <v>57</v>
      </c>
      <c r="B6" s="633" t="s">
        <v>0</v>
      </c>
      <c r="C6" s="633"/>
      <c r="D6" s="633"/>
      <c r="E6" s="435"/>
      <c r="F6" s="633" t="s">
        <v>47</v>
      </c>
      <c r="G6" s="633"/>
      <c r="H6" s="633"/>
      <c r="I6" s="437"/>
      <c r="J6" s="633" t="s">
        <v>48</v>
      </c>
      <c r="K6" s="633"/>
      <c r="L6" s="633"/>
      <c r="M6" s="437"/>
      <c r="N6" s="633" t="s">
        <v>202</v>
      </c>
      <c r="O6" s="633"/>
      <c r="P6" s="633"/>
    </row>
    <row r="7" spans="1:17" s="81" customFormat="1" ht="27" customHeight="1" x14ac:dyDescent="0.15">
      <c r="A7" s="636"/>
      <c r="B7" s="438" t="s">
        <v>0</v>
      </c>
      <c r="C7" s="439" t="s">
        <v>15</v>
      </c>
      <c r="D7" s="439" t="s">
        <v>16</v>
      </c>
      <c r="E7" s="440"/>
      <c r="F7" s="438" t="s">
        <v>0</v>
      </c>
      <c r="G7" s="439" t="s">
        <v>15</v>
      </c>
      <c r="H7" s="439" t="s">
        <v>16</v>
      </c>
      <c r="I7" s="437"/>
      <c r="J7" s="438" t="s">
        <v>0</v>
      </c>
      <c r="K7" s="439" t="s">
        <v>15</v>
      </c>
      <c r="L7" s="439" t="s">
        <v>16</v>
      </c>
      <c r="M7" s="437"/>
      <c r="N7" s="438" t="s">
        <v>0</v>
      </c>
      <c r="O7" s="439" t="s">
        <v>15</v>
      </c>
      <c r="P7" s="439" t="s">
        <v>16</v>
      </c>
    </row>
    <row r="8" spans="1:17" ht="15.75" customHeight="1" x14ac:dyDescent="0.2">
      <c r="A8" s="22">
        <v>2010</v>
      </c>
      <c r="B8" s="326">
        <v>4779</v>
      </c>
      <c r="C8" s="326">
        <v>2166</v>
      </c>
      <c r="D8" s="326">
        <v>2613</v>
      </c>
      <c r="E8" s="326"/>
      <c r="F8" s="326">
        <v>396</v>
      </c>
      <c r="G8" s="326">
        <v>249</v>
      </c>
      <c r="H8" s="326">
        <v>147</v>
      </c>
      <c r="I8" s="326"/>
      <c r="J8" s="326">
        <v>1053</v>
      </c>
      <c r="K8" s="326">
        <v>627</v>
      </c>
      <c r="L8" s="326">
        <v>426</v>
      </c>
      <c r="M8" s="326"/>
      <c r="N8" s="326">
        <v>3917</v>
      </c>
      <c r="O8" s="326">
        <v>2259</v>
      </c>
      <c r="P8" s="326">
        <v>1658</v>
      </c>
    </row>
    <row r="9" spans="1:17" ht="15.75" customHeight="1" x14ac:dyDescent="0.2">
      <c r="A9" s="22">
        <v>2011</v>
      </c>
      <c r="B9" s="326">
        <v>7381</v>
      </c>
      <c r="C9" s="326">
        <v>3580</v>
      </c>
      <c r="D9" s="326">
        <v>3801</v>
      </c>
      <c r="E9" s="326"/>
      <c r="F9" s="326">
        <v>362</v>
      </c>
      <c r="G9" s="326">
        <v>228</v>
      </c>
      <c r="H9" s="326">
        <v>134</v>
      </c>
      <c r="I9" s="326"/>
      <c r="J9" s="326">
        <v>922</v>
      </c>
      <c r="K9" s="326">
        <v>584</v>
      </c>
      <c r="L9" s="326">
        <v>338</v>
      </c>
      <c r="M9" s="326"/>
      <c r="N9" s="326">
        <v>3497</v>
      </c>
      <c r="O9" s="326">
        <v>2076</v>
      </c>
      <c r="P9" s="326">
        <v>1421</v>
      </c>
    </row>
    <row r="10" spans="1:17" ht="15.75" customHeight="1" x14ac:dyDescent="0.2">
      <c r="A10" s="22">
        <v>2012</v>
      </c>
      <c r="B10" s="326">
        <v>8574</v>
      </c>
      <c r="C10" s="326">
        <v>4303</v>
      </c>
      <c r="D10" s="326">
        <v>4271</v>
      </c>
      <c r="E10" s="326"/>
      <c r="F10" s="326">
        <v>407</v>
      </c>
      <c r="G10" s="326">
        <v>235</v>
      </c>
      <c r="H10" s="326">
        <v>172</v>
      </c>
      <c r="I10" s="326"/>
      <c r="J10" s="326">
        <v>998</v>
      </c>
      <c r="K10" s="326">
        <v>602</v>
      </c>
      <c r="L10" s="326">
        <v>396</v>
      </c>
      <c r="M10" s="326"/>
      <c r="N10" s="326">
        <v>3124</v>
      </c>
      <c r="O10" s="326">
        <v>1881</v>
      </c>
      <c r="P10" s="326">
        <v>1243</v>
      </c>
    </row>
    <row r="11" spans="1:17" ht="15.75" customHeight="1" x14ac:dyDescent="0.2">
      <c r="A11" s="22">
        <v>2013</v>
      </c>
      <c r="B11" s="326">
        <v>7741</v>
      </c>
      <c r="C11" s="326">
        <v>3909</v>
      </c>
      <c r="D11" s="326">
        <v>3832</v>
      </c>
      <c r="E11" s="326"/>
      <c r="F11" s="326">
        <v>383</v>
      </c>
      <c r="G11" s="326">
        <v>232</v>
      </c>
      <c r="H11" s="326">
        <v>151</v>
      </c>
      <c r="I11" s="326"/>
      <c r="J11" s="326">
        <v>1124</v>
      </c>
      <c r="K11" s="326">
        <v>695</v>
      </c>
      <c r="L11" s="326">
        <v>429</v>
      </c>
      <c r="M11" s="326"/>
      <c r="N11" s="326">
        <v>2896</v>
      </c>
      <c r="O11" s="326">
        <v>1715</v>
      </c>
      <c r="P11" s="326">
        <v>1181</v>
      </c>
    </row>
    <row r="12" spans="1:17" ht="15.75" customHeight="1" x14ac:dyDescent="0.2">
      <c r="A12" s="22">
        <v>2014</v>
      </c>
      <c r="B12" s="326">
        <v>7185</v>
      </c>
      <c r="C12" s="326">
        <v>3712</v>
      </c>
      <c r="D12" s="326">
        <v>3473</v>
      </c>
      <c r="E12" s="326"/>
      <c r="F12" s="326">
        <v>500</v>
      </c>
      <c r="G12" s="326">
        <v>332</v>
      </c>
      <c r="H12" s="326">
        <v>168</v>
      </c>
      <c r="I12" s="326"/>
      <c r="J12" s="326">
        <v>1387</v>
      </c>
      <c r="K12" s="326">
        <v>855</v>
      </c>
      <c r="L12" s="326">
        <v>532</v>
      </c>
      <c r="M12" s="326"/>
      <c r="N12" s="326">
        <v>1811</v>
      </c>
      <c r="O12" s="326">
        <v>1078</v>
      </c>
      <c r="P12" s="326">
        <v>733</v>
      </c>
    </row>
    <row r="13" spans="1:17" ht="15.75" customHeight="1" x14ac:dyDescent="0.2">
      <c r="A13" s="22">
        <v>2015</v>
      </c>
      <c r="B13" s="326">
        <v>7197</v>
      </c>
      <c r="C13" s="326">
        <v>3647</v>
      </c>
      <c r="D13" s="326">
        <v>3550</v>
      </c>
      <c r="E13" s="326"/>
      <c r="F13" s="326">
        <v>338</v>
      </c>
      <c r="G13" s="326">
        <v>225</v>
      </c>
      <c r="H13" s="326">
        <v>113</v>
      </c>
      <c r="I13" s="326"/>
      <c r="J13" s="326">
        <v>1300</v>
      </c>
      <c r="K13" s="326">
        <v>806</v>
      </c>
      <c r="L13" s="326">
        <v>494</v>
      </c>
      <c r="M13" s="326"/>
      <c r="N13" s="326">
        <v>1831</v>
      </c>
      <c r="O13" s="326">
        <v>1100</v>
      </c>
      <c r="P13" s="326">
        <v>731</v>
      </c>
    </row>
    <row r="14" spans="1:17" ht="15.75" customHeight="1" x14ac:dyDescent="0.2">
      <c r="A14" s="22">
        <v>2016</v>
      </c>
      <c r="B14" s="326">
        <v>7114</v>
      </c>
      <c r="C14" s="326">
        <v>3538</v>
      </c>
      <c r="D14" s="326">
        <v>3576</v>
      </c>
      <c r="E14" s="326"/>
      <c r="F14" s="326">
        <v>246</v>
      </c>
      <c r="G14" s="326">
        <v>175</v>
      </c>
      <c r="H14" s="326">
        <v>71</v>
      </c>
      <c r="I14" s="326"/>
      <c r="J14" s="326">
        <v>1093</v>
      </c>
      <c r="K14" s="326">
        <v>692</v>
      </c>
      <c r="L14" s="326">
        <v>401</v>
      </c>
      <c r="M14" s="326"/>
      <c r="N14" s="326">
        <v>1503</v>
      </c>
      <c r="O14" s="326">
        <v>924</v>
      </c>
      <c r="P14" s="326">
        <v>579</v>
      </c>
    </row>
    <row r="15" spans="1:17" ht="15.75" customHeight="1" x14ac:dyDescent="0.2">
      <c r="A15" s="22">
        <v>2017</v>
      </c>
      <c r="B15" s="326">
        <v>8327</v>
      </c>
      <c r="C15" s="326">
        <v>4035</v>
      </c>
      <c r="D15" s="326">
        <v>4292</v>
      </c>
      <c r="E15" s="326"/>
      <c r="F15" s="326">
        <v>196</v>
      </c>
      <c r="G15" s="326">
        <v>129</v>
      </c>
      <c r="H15" s="326">
        <v>67</v>
      </c>
      <c r="I15" s="326"/>
      <c r="J15" s="326">
        <v>997</v>
      </c>
      <c r="K15" s="326">
        <v>610</v>
      </c>
      <c r="L15" s="326">
        <v>387</v>
      </c>
      <c r="M15" s="326"/>
      <c r="N15" s="326">
        <v>1468</v>
      </c>
      <c r="O15" s="326">
        <v>889</v>
      </c>
      <c r="P15" s="326">
        <v>579</v>
      </c>
    </row>
    <row r="16" spans="1:17" ht="15.75" customHeight="1" x14ac:dyDescent="0.2">
      <c r="A16" s="22">
        <v>2018</v>
      </c>
      <c r="B16" s="326">
        <v>8718</v>
      </c>
      <c r="C16" s="326">
        <v>4469</v>
      </c>
      <c r="D16" s="326">
        <v>4249</v>
      </c>
      <c r="E16" s="326"/>
      <c r="F16" s="326">
        <v>153</v>
      </c>
      <c r="G16" s="326">
        <v>95</v>
      </c>
      <c r="H16" s="326">
        <v>58</v>
      </c>
      <c r="I16" s="326"/>
      <c r="J16" s="326">
        <v>898</v>
      </c>
      <c r="K16" s="326">
        <v>540</v>
      </c>
      <c r="L16" s="326">
        <v>358</v>
      </c>
      <c r="M16" s="326"/>
      <c r="N16" s="326">
        <v>1203</v>
      </c>
      <c r="O16" s="326">
        <v>727</v>
      </c>
      <c r="P16" s="326">
        <v>476</v>
      </c>
    </row>
    <row r="17" spans="1:16" ht="15.75" customHeight="1" x14ac:dyDescent="0.2">
      <c r="A17" s="22">
        <v>2019</v>
      </c>
      <c r="B17" s="326">
        <v>9533</v>
      </c>
      <c r="C17" s="326">
        <v>4505</v>
      </c>
      <c r="D17" s="326">
        <v>5028</v>
      </c>
      <c r="E17" s="326"/>
      <c r="F17" s="326">
        <v>144</v>
      </c>
      <c r="G17" s="326">
        <v>84</v>
      </c>
      <c r="H17" s="326">
        <v>60</v>
      </c>
      <c r="I17" s="326"/>
      <c r="J17" s="326">
        <v>540</v>
      </c>
      <c r="K17" s="326">
        <v>325</v>
      </c>
      <c r="L17" s="326">
        <v>215</v>
      </c>
      <c r="M17" s="326"/>
      <c r="N17" s="326">
        <v>1060</v>
      </c>
      <c r="O17" s="326">
        <v>623</v>
      </c>
      <c r="P17" s="326">
        <v>437</v>
      </c>
    </row>
    <row r="18" spans="1:16" ht="15.75" customHeight="1" x14ac:dyDescent="0.2">
      <c r="A18" s="22">
        <v>2020</v>
      </c>
      <c r="B18" s="326">
        <f t="shared" ref="B18:D20" si="0">+F18+J18+N18</f>
        <v>1316</v>
      </c>
      <c r="C18" s="326">
        <f t="shared" si="0"/>
        <v>796</v>
      </c>
      <c r="D18" s="326">
        <f t="shared" si="0"/>
        <v>520</v>
      </c>
      <c r="E18" s="326"/>
      <c r="F18" s="326">
        <v>118</v>
      </c>
      <c r="G18" s="326">
        <v>68</v>
      </c>
      <c r="H18" s="326">
        <v>50</v>
      </c>
      <c r="I18" s="326"/>
      <c r="J18" s="326">
        <v>489</v>
      </c>
      <c r="K18" s="326">
        <v>310</v>
      </c>
      <c r="L18" s="326">
        <v>179</v>
      </c>
      <c r="M18" s="326"/>
      <c r="N18" s="326">
        <v>709</v>
      </c>
      <c r="O18" s="326">
        <v>418</v>
      </c>
      <c r="P18" s="326">
        <v>291</v>
      </c>
    </row>
    <row r="19" spans="1:16" ht="15.75" customHeight="1" x14ac:dyDescent="0.2">
      <c r="A19" s="22">
        <v>2021</v>
      </c>
      <c r="B19" s="326">
        <f t="shared" ref="B19" si="1">+F19+J19+N19</f>
        <v>801</v>
      </c>
      <c r="C19" s="326">
        <f t="shared" ref="C19" si="2">+G19+K19+O19</f>
        <v>472</v>
      </c>
      <c r="D19" s="326">
        <f t="shared" ref="D19" si="3">+H19+L19+P19</f>
        <v>329</v>
      </c>
      <c r="E19" s="326"/>
      <c r="F19" s="326">
        <v>67</v>
      </c>
      <c r="G19" s="326">
        <v>41</v>
      </c>
      <c r="H19" s="326">
        <v>26</v>
      </c>
      <c r="I19" s="326"/>
      <c r="J19" s="326">
        <v>259</v>
      </c>
      <c r="K19" s="326">
        <v>158</v>
      </c>
      <c r="L19" s="326">
        <v>101</v>
      </c>
      <c r="M19" s="326"/>
      <c r="N19" s="326">
        <v>475</v>
      </c>
      <c r="O19" s="326">
        <v>273</v>
      </c>
      <c r="P19" s="326">
        <v>202</v>
      </c>
    </row>
    <row r="20" spans="1:16" ht="15.75" customHeight="1" thickBot="1" x14ac:dyDescent="0.25">
      <c r="A20" s="31">
        <v>2022</v>
      </c>
      <c r="B20" s="327">
        <f t="shared" si="0"/>
        <v>694</v>
      </c>
      <c r="C20" s="327">
        <f t="shared" si="0"/>
        <v>416</v>
      </c>
      <c r="D20" s="327">
        <f t="shared" si="0"/>
        <v>278</v>
      </c>
      <c r="E20" s="327"/>
      <c r="F20" s="327">
        <v>57</v>
      </c>
      <c r="G20" s="327">
        <v>39</v>
      </c>
      <c r="H20" s="327">
        <v>18</v>
      </c>
      <c r="I20" s="327"/>
      <c r="J20" s="327">
        <v>236</v>
      </c>
      <c r="K20" s="327">
        <v>141</v>
      </c>
      <c r="L20" s="327">
        <v>95</v>
      </c>
      <c r="M20" s="327"/>
      <c r="N20" s="327">
        <v>401</v>
      </c>
      <c r="O20" s="327">
        <v>236</v>
      </c>
      <c r="P20" s="327">
        <v>165</v>
      </c>
    </row>
    <row r="21" spans="1:16" ht="15" customHeight="1" x14ac:dyDescent="0.2">
      <c r="A21" s="28" t="s">
        <v>929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10">
    <mergeCell ref="F6:H6"/>
    <mergeCell ref="J6:L6"/>
    <mergeCell ref="N6:P6"/>
    <mergeCell ref="A1:P1"/>
    <mergeCell ref="A2:P2"/>
    <mergeCell ref="A3:P3"/>
    <mergeCell ref="A4:P4"/>
    <mergeCell ref="A5:P5"/>
    <mergeCell ref="B6:D6"/>
    <mergeCell ref="A6:A7"/>
  </mergeCells>
  <hyperlinks>
    <hyperlink ref="Q2" location="Contenido!A1" display="Contenido" xr:uid="{00000000-0004-0000-74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  <colBreaks count="1" manualBreakCount="1">
    <brk id="15" max="1048575" man="1"/>
  </colBreak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Hoja118">
    <tabColor theme="5" tint="0.59999389629810485"/>
    <pageSetUpPr fitToPage="1"/>
  </sheetPr>
  <dimension ref="A1:Q22"/>
  <sheetViews>
    <sheetView showGridLines="0" zoomScaleNormal="100" zoomScaleSheetLayoutView="100" workbookViewId="0">
      <selection activeCell="J12" sqref="J12"/>
    </sheetView>
  </sheetViews>
  <sheetFormatPr baseColWidth="10" defaultColWidth="11" defaultRowHeight="12" x14ac:dyDescent="0.2"/>
  <cols>
    <col min="1" max="1" width="17.375" style="96" customWidth="1"/>
    <col min="2" max="4" width="6.125" style="99" customWidth="1"/>
    <col min="5" max="5" width="1.5" style="99" customWidth="1"/>
    <col min="6" max="8" width="6.125" style="99" customWidth="1"/>
    <col min="9" max="9" width="1.5" style="99" customWidth="1"/>
    <col min="10" max="12" width="6.125" style="99" customWidth="1"/>
    <col min="13" max="13" width="1.5" style="99" customWidth="1"/>
    <col min="14" max="16" width="6.125" style="99" customWidth="1"/>
    <col min="17" max="16384" width="11" style="90"/>
  </cols>
  <sheetData>
    <row r="1" spans="1:17" ht="15" x14ac:dyDescent="0.25">
      <c r="A1" s="637" t="s">
        <v>804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</row>
    <row r="2" spans="1:17" s="91" customFormat="1" ht="16.5" customHeight="1" x14ac:dyDescent="0.25">
      <c r="A2" s="637" t="s">
        <v>201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212" t="s">
        <v>573</v>
      </c>
    </row>
    <row r="3" spans="1:17" s="91" customFormat="1" ht="16.5" customHeight="1" x14ac:dyDescent="0.25">
      <c r="A3" s="638" t="s">
        <v>87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</row>
    <row r="4" spans="1:17" s="91" customFormat="1" ht="15" x14ac:dyDescent="0.25">
      <c r="A4" s="638" t="s">
        <v>88</v>
      </c>
      <c r="B4" s="638"/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  <c r="P4" s="638"/>
    </row>
    <row r="5" spans="1:17" ht="15" x14ac:dyDescent="0.25">
      <c r="A5" s="638" t="s">
        <v>932</v>
      </c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</row>
    <row r="6" spans="1:17" s="322" customFormat="1" ht="17.25" customHeight="1" x14ac:dyDescent="0.15">
      <c r="A6" s="639" t="s">
        <v>46</v>
      </c>
      <c r="B6" s="633" t="s">
        <v>0</v>
      </c>
      <c r="C6" s="633"/>
      <c r="D6" s="633"/>
      <c r="E6" s="435"/>
      <c r="F6" s="633" t="s">
        <v>47</v>
      </c>
      <c r="G6" s="633"/>
      <c r="H6" s="633"/>
      <c r="I6" s="437"/>
      <c r="J6" s="633" t="s">
        <v>48</v>
      </c>
      <c r="K6" s="633"/>
      <c r="L6" s="633"/>
      <c r="M6" s="437"/>
      <c r="N6" s="633" t="s">
        <v>202</v>
      </c>
      <c r="O6" s="633"/>
      <c r="P6" s="633"/>
    </row>
    <row r="7" spans="1:17" s="323" customFormat="1" ht="24" x14ac:dyDescent="0.15">
      <c r="A7" s="639"/>
      <c r="B7" s="389" t="s">
        <v>0</v>
      </c>
      <c r="C7" s="390" t="s">
        <v>15</v>
      </c>
      <c r="D7" s="390" t="s">
        <v>16</v>
      </c>
      <c r="E7" s="515"/>
      <c r="F7" s="389" t="s">
        <v>0</v>
      </c>
      <c r="G7" s="390" t="s">
        <v>15</v>
      </c>
      <c r="H7" s="390" t="s">
        <v>16</v>
      </c>
      <c r="I7" s="515"/>
      <c r="J7" s="389" t="s">
        <v>0</v>
      </c>
      <c r="K7" s="390" t="s">
        <v>15</v>
      </c>
      <c r="L7" s="390" t="s">
        <v>16</v>
      </c>
      <c r="M7" s="515"/>
      <c r="N7" s="389" t="s">
        <v>0</v>
      </c>
      <c r="O7" s="390" t="s">
        <v>15</v>
      </c>
      <c r="P7" s="390" t="s">
        <v>16</v>
      </c>
    </row>
    <row r="8" spans="1:17" s="93" customFormat="1" ht="12.75" x14ac:dyDescent="0.2">
      <c r="A8" s="100"/>
      <c r="B8" s="75"/>
      <c r="C8" s="76"/>
      <c r="D8" s="76"/>
      <c r="E8" s="101"/>
      <c r="F8" s="75"/>
      <c r="G8" s="76"/>
      <c r="H8" s="76"/>
      <c r="I8" s="101"/>
      <c r="J8" s="75"/>
      <c r="K8" s="76"/>
      <c r="L8" s="76"/>
      <c r="M8" s="101"/>
      <c r="N8" s="75"/>
      <c r="O8" s="76"/>
      <c r="P8" s="76"/>
    </row>
    <row r="9" spans="1:17" s="325" customFormat="1" ht="15" x14ac:dyDescent="0.25">
      <c r="A9" s="94" t="s">
        <v>0</v>
      </c>
      <c r="B9" s="324">
        <f>+C9+D9</f>
        <v>694</v>
      </c>
      <c r="C9" s="324">
        <f>+G9+K9+O9</f>
        <v>416</v>
      </c>
      <c r="D9" s="324">
        <f>+H9+L9+P9</f>
        <v>278</v>
      </c>
      <c r="E9" s="324"/>
      <c r="F9" s="324">
        <f>SUM(F11:F21)</f>
        <v>57</v>
      </c>
      <c r="G9" s="324">
        <f t="shared" ref="G9:H9" si="0">SUM(G11:G21)</f>
        <v>39</v>
      </c>
      <c r="H9" s="324">
        <f t="shared" si="0"/>
        <v>18</v>
      </c>
      <c r="I9" s="324"/>
      <c r="J9" s="324">
        <f>SUM(J11:J21)</f>
        <v>236</v>
      </c>
      <c r="K9" s="324">
        <f t="shared" ref="K9:L9" si="1">SUM(K11:K21)</f>
        <v>141</v>
      </c>
      <c r="L9" s="324">
        <f t="shared" si="1"/>
        <v>95</v>
      </c>
      <c r="M9" s="324"/>
      <c r="N9" s="324">
        <f>SUM(N11:N21)</f>
        <v>401</v>
      </c>
      <c r="O9" s="324">
        <f t="shared" ref="O9:P9" si="2">SUM(O11:O21)</f>
        <v>236</v>
      </c>
      <c r="P9" s="324">
        <f t="shared" si="2"/>
        <v>165</v>
      </c>
    </row>
    <row r="10" spans="1:17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7" ht="12.75" x14ac:dyDescent="0.2">
      <c r="A11" s="92" t="s">
        <v>51</v>
      </c>
      <c r="B11" s="97">
        <f>+F11+J11+N11</f>
        <v>169</v>
      </c>
      <c r="C11" s="97">
        <f>+G11+K11+O11</f>
        <v>106</v>
      </c>
      <c r="D11" s="97">
        <f>+H11+L11+P11</f>
        <v>63</v>
      </c>
      <c r="E11" s="97"/>
      <c r="F11" s="97">
        <v>13</v>
      </c>
      <c r="G11" s="98">
        <v>12</v>
      </c>
      <c r="H11" s="98">
        <v>1</v>
      </c>
      <c r="I11" s="98"/>
      <c r="J11" s="97">
        <v>64</v>
      </c>
      <c r="K11" s="98">
        <v>39</v>
      </c>
      <c r="L11" s="98">
        <v>25</v>
      </c>
      <c r="M11" s="98"/>
      <c r="N11" s="97">
        <v>92</v>
      </c>
      <c r="O11" s="98">
        <v>55</v>
      </c>
      <c r="P11" s="98">
        <v>37</v>
      </c>
    </row>
    <row r="12" spans="1:17" ht="12.75" x14ac:dyDescent="0.2">
      <c r="A12" s="92" t="s">
        <v>58</v>
      </c>
      <c r="B12" s="97">
        <f t="shared" ref="B12:D21" si="3">+F12+J12+N12</f>
        <v>56</v>
      </c>
      <c r="C12" s="97">
        <f t="shared" si="3"/>
        <v>36</v>
      </c>
      <c r="D12" s="97">
        <f t="shared" si="3"/>
        <v>20</v>
      </c>
      <c r="E12" s="97"/>
      <c r="F12" s="97">
        <v>10</v>
      </c>
      <c r="G12" s="98">
        <v>4</v>
      </c>
      <c r="H12" s="98">
        <v>6</v>
      </c>
      <c r="I12" s="98"/>
      <c r="J12" s="97">
        <v>20</v>
      </c>
      <c r="K12" s="98">
        <v>16</v>
      </c>
      <c r="L12" s="98">
        <v>4</v>
      </c>
      <c r="M12" s="98"/>
      <c r="N12" s="97">
        <v>26</v>
      </c>
      <c r="O12" s="98">
        <v>16</v>
      </c>
      <c r="P12" s="98">
        <v>10</v>
      </c>
    </row>
    <row r="13" spans="1:17" ht="12.75" x14ac:dyDescent="0.2">
      <c r="A13" s="92" t="s">
        <v>29</v>
      </c>
      <c r="B13" s="97">
        <f t="shared" si="3"/>
        <v>119</v>
      </c>
      <c r="C13" s="97">
        <f t="shared" si="3"/>
        <v>66</v>
      </c>
      <c r="D13" s="97">
        <f t="shared" si="3"/>
        <v>53</v>
      </c>
      <c r="E13" s="97"/>
      <c r="F13" s="97">
        <v>7</v>
      </c>
      <c r="G13" s="98">
        <v>5</v>
      </c>
      <c r="H13" s="98">
        <v>2</v>
      </c>
      <c r="I13" s="98"/>
      <c r="J13" s="97">
        <v>44</v>
      </c>
      <c r="K13" s="98">
        <v>22</v>
      </c>
      <c r="L13" s="98">
        <v>22</v>
      </c>
      <c r="M13" s="98"/>
      <c r="N13" s="97">
        <v>68</v>
      </c>
      <c r="O13" s="98">
        <v>39</v>
      </c>
      <c r="P13" s="98">
        <v>29</v>
      </c>
    </row>
    <row r="14" spans="1:17" ht="12.75" x14ac:dyDescent="0.2">
      <c r="A14" s="92" t="s">
        <v>59</v>
      </c>
      <c r="B14" s="97">
        <f t="shared" si="3"/>
        <v>102</v>
      </c>
      <c r="C14" s="97">
        <f t="shared" si="3"/>
        <v>63</v>
      </c>
      <c r="D14" s="97">
        <f t="shared" si="3"/>
        <v>39</v>
      </c>
      <c r="E14" s="97"/>
      <c r="F14" s="97">
        <v>11</v>
      </c>
      <c r="G14" s="98">
        <v>7</v>
      </c>
      <c r="H14" s="98">
        <v>4</v>
      </c>
      <c r="I14" s="98"/>
      <c r="J14" s="97">
        <v>32</v>
      </c>
      <c r="K14" s="98">
        <v>18</v>
      </c>
      <c r="L14" s="98">
        <v>14</v>
      </c>
      <c r="M14" s="98"/>
      <c r="N14" s="97">
        <v>59</v>
      </c>
      <c r="O14" s="98">
        <v>38</v>
      </c>
      <c r="P14" s="98">
        <v>21</v>
      </c>
    </row>
    <row r="15" spans="1:17" ht="12.75" x14ac:dyDescent="0.2">
      <c r="A15" s="92" t="s">
        <v>52</v>
      </c>
      <c r="B15" s="97">
        <f t="shared" si="3"/>
        <v>46</v>
      </c>
      <c r="C15" s="97">
        <f t="shared" si="3"/>
        <v>26</v>
      </c>
      <c r="D15" s="97">
        <f t="shared" si="3"/>
        <v>20</v>
      </c>
      <c r="E15" s="97"/>
      <c r="F15" s="97">
        <v>7</v>
      </c>
      <c r="G15" s="98">
        <v>5</v>
      </c>
      <c r="H15" s="98">
        <v>2</v>
      </c>
      <c r="I15" s="98"/>
      <c r="J15" s="97">
        <v>13</v>
      </c>
      <c r="K15" s="98">
        <v>5</v>
      </c>
      <c r="L15" s="98">
        <v>8</v>
      </c>
      <c r="M15" s="98"/>
      <c r="N15" s="97">
        <v>26</v>
      </c>
      <c r="O15" s="98">
        <v>16</v>
      </c>
      <c r="P15" s="98">
        <v>10</v>
      </c>
    </row>
    <row r="16" spans="1:17" ht="12.75" x14ac:dyDescent="0.2">
      <c r="A16" s="92" t="s">
        <v>63</v>
      </c>
      <c r="B16" s="97">
        <f t="shared" si="3"/>
        <v>16</v>
      </c>
      <c r="C16" s="97">
        <f t="shared" si="3"/>
        <v>7</v>
      </c>
      <c r="D16" s="97">
        <f t="shared" si="3"/>
        <v>9</v>
      </c>
      <c r="E16" s="97"/>
      <c r="F16" s="97">
        <v>2</v>
      </c>
      <c r="G16" s="98">
        <v>1</v>
      </c>
      <c r="H16" s="98">
        <v>1</v>
      </c>
      <c r="I16" s="98"/>
      <c r="J16" s="97">
        <v>6</v>
      </c>
      <c r="K16" s="98">
        <v>3</v>
      </c>
      <c r="L16" s="98">
        <v>3</v>
      </c>
      <c r="M16" s="98"/>
      <c r="N16" s="97">
        <v>8</v>
      </c>
      <c r="O16" s="98">
        <v>3</v>
      </c>
      <c r="P16" s="98">
        <v>5</v>
      </c>
    </row>
    <row r="17" spans="1:16" ht="12.75" x14ac:dyDescent="0.2">
      <c r="A17" s="92" t="s">
        <v>31</v>
      </c>
      <c r="B17" s="97">
        <f t="shared" si="3"/>
        <v>80</v>
      </c>
      <c r="C17" s="97">
        <f t="shared" si="3"/>
        <v>48</v>
      </c>
      <c r="D17" s="97">
        <f t="shared" si="3"/>
        <v>32</v>
      </c>
      <c r="E17" s="97"/>
      <c r="F17" s="97">
        <v>1</v>
      </c>
      <c r="G17" s="98">
        <v>1</v>
      </c>
      <c r="H17" s="98">
        <v>0</v>
      </c>
      <c r="I17" s="98"/>
      <c r="J17" s="97">
        <v>22</v>
      </c>
      <c r="K17" s="98">
        <v>15</v>
      </c>
      <c r="L17" s="98">
        <v>7</v>
      </c>
      <c r="M17" s="98"/>
      <c r="N17" s="97">
        <v>57</v>
      </c>
      <c r="O17" s="98">
        <v>32</v>
      </c>
      <c r="P17" s="98">
        <v>25</v>
      </c>
    </row>
    <row r="18" spans="1:16" ht="12.75" x14ac:dyDescent="0.2">
      <c r="A18" s="92" t="s">
        <v>53</v>
      </c>
      <c r="B18" s="97">
        <f t="shared" si="3"/>
        <v>34</v>
      </c>
      <c r="C18" s="97">
        <f t="shared" si="3"/>
        <v>20</v>
      </c>
      <c r="D18" s="97">
        <f t="shared" si="3"/>
        <v>14</v>
      </c>
      <c r="E18" s="97"/>
      <c r="F18" s="97">
        <v>2</v>
      </c>
      <c r="G18" s="98">
        <v>2</v>
      </c>
      <c r="H18" s="98">
        <v>0</v>
      </c>
      <c r="I18" s="98"/>
      <c r="J18" s="97">
        <v>19</v>
      </c>
      <c r="K18" s="98">
        <v>11</v>
      </c>
      <c r="L18" s="98">
        <v>8</v>
      </c>
      <c r="M18" s="98"/>
      <c r="N18" s="97">
        <v>13</v>
      </c>
      <c r="O18" s="98">
        <v>7</v>
      </c>
      <c r="P18" s="98">
        <v>6</v>
      </c>
    </row>
    <row r="19" spans="1:16" ht="12.75" x14ac:dyDescent="0.2">
      <c r="A19" s="92" t="s">
        <v>55</v>
      </c>
      <c r="B19" s="97">
        <f t="shared" si="3"/>
        <v>29</v>
      </c>
      <c r="C19" s="97">
        <f t="shared" si="3"/>
        <v>19</v>
      </c>
      <c r="D19" s="97">
        <f t="shared" si="3"/>
        <v>10</v>
      </c>
      <c r="E19" s="97"/>
      <c r="F19" s="97">
        <v>2</v>
      </c>
      <c r="G19" s="98">
        <v>1</v>
      </c>
      <c r="H19" s="98">
        <v>1</v>
      </c>
      <c r="I19" s="98"/>
      <c r="J19" s="97">
        <v>6</v>
      </c>
      <c r="K19" s="98">
        <v>5</v>
      </c>
      <c r="L19" s="98">
        <v>1</v>
      </c>
      <c r="M19" s="98"/>
      <c r="N19" s="97">
        <v>21</v>
      </c>
      <c r="O19" s="98">
        <v>13</v>
      </c>
      <c r="P19" s="98">
        <v>8</v>
      </c>
    </row>
    <row r="20" spans="1:16" ht="12.75" x14ac:dyDescent="0.2">
      <c r="A20" s="92" t="s">
        <v>82</v>
      </c>
      <c r="B20" s="97">
        <f t="shared" si="3"/>
        <v>28</v>
      </c>
      <c r="C20" s="97">
        <f t="shared" si="3"/>
        <v>19</v>
      </c>
      <c r="D20" s="97">
        <f t="shared" si="3"/>
        <v>9</v>
      </c>
      <c r="E20" s="97"/>
      <c r="F20" s="97">
        <v>1</v>
      </c>
      <c r="G20" s="98">
        <v>1</v>
      </c>
      <c r="H20" s="98">
        <v>0</v>
      </c>
      <c r="I20" s="98"/>
      <c r="J20" s="97">
        <v>10</v>
      </c>
      <c r="K20" s="98">
        <v>7</v>
      </c>
      <c r="L20" s="98">
        <v>3</v>
      </c>
      <c r="M20" s="98"/>
      <c r="N20" s="97">
        <v>17</v>
      </c>
      <c r="O20" s="98">
        <v>11</v>
      </c>
      <c r="P20" s="98">
        <v>6</v>
      </c>
    </row>
    <row r="21" spans="1:16" ht="13.5" thickBot="1" x14ac:dyDescent="0.25">
      <c r="A21" s="92" t="s">
        <v>71</v>
      </c>
      <c r="B21" s="97">
        <f t="shared" si="3"/>
        <v>15</v>
      </c>
      <c r="C21" s="97">
        <f t="shared" si="3"/>
        <v>6</v>
      </c>
      <c r="D21" s="97">
        <f t="shared" si="3"/>
        <v>9</v>
      </c>
      <c r="E21" s="97"/>
      <c r="F21" s="97">
        <v>1</v>
      </c>
      <c r="G21" s="98">
        <v>0</v>
      </c>
      <c r="H21" s="98">
        <v>1</v>
      </c>
      <c r="I21" s="98"/>
      <c r="J21" s="97">
        <v>0</v>
      </c>
      <c r="K21" s="98">
        <v>0</v>
      </c>
      <c r="L21" s="98">
        <v>0</v>
      </c>
      <c r="M21" s="98"/>
      <c r="N21" s="97">
        <v>14</v>
      </c>
      <c r="O21" s="98">
        <v>6</v>
      </c>
      <c r="P21" s="98">
        <v>8</v>
      </c>
    </row>
    <row r="22" spans="1:16" ht="15.75" customHeight="1" x14ac:dyDescent="0.2">
      <c r="A22" s="203" t="s">
        <v>929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  <c r="O22" s="514"/>
      <c r="P22" s="514"/>
    </row>
  </sheetData>
  <mergeCells count="10">
    <mergeCell ref="B6:D6"/>
    <mergeCell ref="F6:H6"/>
    <mergeCell ref="J6:L6"/>
    <mergeCell ref="N6:P6"/>
    <mergeCell ref="A1:P1"/>
    <mergeCell ref="A2:P2"/>
    <mergeCell ref="A3:P3"/>
    <mergeCell ref="A4:P4"/>
    <mergeCell ref="A5:P5"/>
    <mergeCell ref="A6:A7"/>
  </mergeCells>
  <conditionalFormatting sqref="B9:P21">
    <cfRule type="cellIs" dxfId="61" priority="1" operator="equal">
      <formula>0</formula>
    </cfRule>
  </conditionalFormatting>
  <hyperlinks>
    <hyperlink ref="Q2" location="Contenido!A1" display="Contenido" xr:uid="{00000000-0004-0000-75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  <colBreaks count="1" manualBreakCount="1">
    <brk id="16" max="1048575" man="1"/>
  </colBreak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Hoja119">
    <tabColor theme="5" tint="0.59999389629810485"/>
    <pageSetUpPr fitToPage="1"/>
  </sheetPr>
  <dimension ref="A1:Q20"/>
  <sheetViews>
    <sheetView showGridLines="0" zoomScaleNormal="100" zoomScaleSheetLayoutView="100" workbookViewId="0">
      <selection activeCell="J12" sqref="J12"/>
    </sheetView>
  </sheetViews>
  <sheetFormatPr baseColWidth="10" defaultColWidth="11" defaultRowHeight="12.75" x14ac:dyDescent="0.2"/>
  <cols>
    <col min="1" max="1" width="10.125" style="118" customWidth="1"/>
    <col min="2" max="4" width="5.625" style="125" customWidth="1"/>
    <col min="5" max="5" width="1.25" style="125" customWidth="1"/>
    <col min="6" max="8" width="5.25" style="125" customWidth="1"/>
    <col min="9" max="9" width="1.25" style="125" customWidth="1"/>
    <col min="10" max="12" width="5.25" style="125" customWidth="1"/>
    <col min="13" max="13" width="1.25" style="125" customWidth="1"/>
    <col min="14" max="16" width="5.25" style="125" customWidth="1"/>
    <col min="17" max="16384" width="11" style="102"/>
  </cols>
  <sheetData>
    <row r="1" spans="1:17" ht="15" customHeight="1" x14ac:dyDescent="0.25">
      <c r="A1" s="600" t="s">
        <v>803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395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12" t="s">
        <v>573</v>
      </c>
    </row>
    <row r="3" spans="1:17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7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7" s="247" customFormat="1" ht="17.25" customHeight="1" x14ac:dyDescent="0.15">
      <c r="A6" s="608" t="s">
        <v>248</v>
      </c>
      <c r="B6" s="640" t="s">
        <v>0</v>
      </c>
      <c r="C6" s="640"/>
      <c r="D6" s="640"/>
      <c r="E6" s="444"/>
      <c r="F6" s="526" t="s">
        <v>47</v>
      </c>
      <c r="G6" s="526"/>
      <c r="H6" s="526"/>
      <c r="I6" s="445"/>
      <c r="J6" s="526" t="s">
        <v>48</v>
      </c>
      <c r="K6" s="526"/>
      <c r="L6" s="526"/>
      <c r="M6" s="445"/>
      <c r="N6" s="526" t="s">
        <v>202</v>
      </c>
      <c r="O6" s="526"/>
      <c r="P6" s="526"/>
    </row>
    <row r="7" spans="1:17" s="247" customFormat="1" ht="27.75" customHeight="1" x14ac:dyDescent="0.15">
      <c r="A7" s="608"/>
      <c r="B7" s="446" t="s">
        <v>0</v>
      </c>
      <c r="C7" s="446" t="s">
        <v>15</v>
      </c>
      <c r="D7" s="446" t="s">
        <v>16</v>
      </c>
      <c r="E7" s="447"/>
      <c r="F7" s="446" t="s">
        <v>0</v>
      </c>
      <c r="G7" s="446" t="s">
        <v>15</v>
      </c>
      <c r="H7" s="446" t="s">
        <v>16</v>
      </c>
      <c r="I7" s="446"/>
      <c r="J7" s="446" t="s">
        <v>0</v>
      </c>
      <c r="K7" s="446" t="s">
        <v>15</v>
      </c>
      <c r="L7" s="446" t="s">
        <v>16</v>
      </c>
      <c r="M7" s="447"/>
      <c r="N7" s="446" t="s">
        <v>0</v>
      </c>
      <c r="O7" s="446" t="s">
        <v>15</v>
      </c>
      <c r="P7" s="446" t="s">
        <v>16</v>
      </c>
    </row>
    <row r="8" spans="1:17" s="119" customFormat="1" x14ac:dyDescent="0.2">
      <c r="A8" s="118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</row>
    <row r="9" spans="1:17" s="269" customFormat="1" x14ac:dyDescent="0.2">
      <c r="A9" s="122" t="s">
        <v>0</v>
      </c>
      <c r="B9" s="162">
        <f>SUM(B10:B17)</f>
        <v>694</v>
      </c>
      <c r="C9" s="162">
        <f>SUM(C10:C17)</f>
        <v>416</v>
      </c>
      <c r="D9" s="162">
        <f>SUM(D10:D17)</f>
        <v>278</v>
      </c>
      <c r="E9" s="162"/>
      <c r="F9" s="162">
        <f>SUM(F10:F17)</f>
        <v>57</v>
      </c>
      <c r="G9" s="162">
        <f>SUM(G10:G17)</f>
        <v>39</v>
      </c>
      <c r="H9" s="162">
        <f>SUM(H10:H17)</f>
        <v>18</v>
      </c>
      <c r="I9" s="162"/>
      <c r="J9" s="162">
        <f>SUM(J10:J17)</f>
        <v>236</v>
      </c>
      <c r="K9" s="162">
        <f>SUM(K10:K17)</f>
        <v>141</v>
      </c>
      <c r="L9" s="162">
        <f>SUM(L10:L17)</f>
        <v>95</v>
      </c>
      <c r="M9" s="162"/>
      <c r="N9" s="162">
        <f>SUM(N10:N17)</f>
        <v>401</v>
      </c>
      <c r="O9" s="162">
        <f>SUM(O10:O17)</f>
        <v>236</v>
      </c>
      <c r="P9" s="162">
        <f>SUM(P10:P17)</f>
        <v>165</v>
      </c>
    </row>
    <row r="10" spans="1:17" x14ac:dyDescent="0.2">
      <c r="A10" s="120">
        <v>9</v>
      </c>
      <c r="B10" s="126">
        <f t="shared" ref="B10:B17" si="0">+F10+J10+N10</f>
        <v>5</v>
      </c>
      <c r="C10" s="126">
        <f t="shared" ref="C10:C17" si="1">+G10+K10+O10</f>
        <v>5</v>
      </c>
      <c r="D10" s="126">
        <f t="shared" ref="D10:D17" si="2">+B10-C10</f>
        <v>0</v>
      </c>
      <c r="E10" s="121"/>
      <c r="F10" s="121">
        <v>3</v>
      </c>
      <c r="G10" s="121">
        <v>3</v>
      </c>
      <c r="H10" s="121">
        <v>0</v>
      </c>
      <c r="I10" s="121"/>
      <c r="J10" s="121">
        <v>1</v>
      </c>
      <c r="K10" s="121">
        <v>1</v>
      </c>
      <c r="L10" s="121">
        <v>0</v>
      </c>
      <c r="M10" s="121"/>
      <c r="N10" s="121">
        <v>1</v>
      </c>
      <c r="O10" s="121">
        <v>1</v>
      </c>
      <c r="P10" s="121">
        <v>0</v>
      </c>
    </row>
    <row r="11" spans="1:17" x14ac:dyDescent="0.2">
      <c r="A11" s="120">
        <v>10</v>
      </c>
      <c r="B11" s="126">
        <f t="shared" si="0"/>
        <v>37</v>
      </c>
      <c r="C11" s="126">
        <f t="shared" si="1"/>
        <v>23</v>
      </c>
      <c r="D11" s="126">
        <f t="shared" si="2"/>
        <v>14</v>
      </c>
      <c r="E11" s="121"/>
      <c r="F11" s="121">
        <v>18</v>
      </c>
      <c r="G11" s="121">
        <v>13</v>
      </c>
      <c r="H11" s="121">
        <v>5</v>
      </c>
      <c r="I11" s="121"/>
      <c r="J11" s="121">
        <v>15</v>
      </c>
      <c r="K11" s="121">
        <v>6</v>
      </c>
      <c r="L11" s="121">
        <v>9</v>
      </c>
      <c r="M11" s="121"/>
      <c r="N11" s="121">
        <v>4</v>
      </c>
      <c r="O11" s="121">
        <v>4</v>
      </c>
      <c r="P11" s="121">
        <v>0</v>
      </c>
    </row>
    <row r="12" spans="1:17" x14ac:dyDescent="0.2">
      <c r="A12" s="120">
        <v>11</v>
      </c>
      <c r="B12" s="126">
        <f t="shared" si="0"/>
        <v>169</v>
      </c>
      <c r="C12" s="126">
        <f t="shared" si="1"/>
        <v>104</v>
      </c>
      <c r="D12" s="126">
        <f t="shared" si="2"/>
        <v>65</v>
      </c>
      <c r="E12" s="121"/>
      <c r="F12" s="121">
        <v>19</v>
      </c>
      <c r="G12" s="121">
        <v>13</v>
      </c>
      <c r="H12" s="121">
        <v>6</v>
      </c>
      <c r="I12" s="121"/>
      <c r="J12" s="121">
        <v>116</v>
      </c>
      <c r="K12" s="121">
        <v>71</v>
      </c>
      <c r="L12" s="121">
        <v>45</v>
      </c>
      <c r="M12" s="123"/>
      <c r="N12" s="121">
        <v>34</v>
      </c>
      <c r="O12" s="121">
        <v>20</v>
      </c>
      <c r="P12" s="121">
        <v>14</v>
      </c>
    </row>
    <row r="13" spans="1:17" x14ac:dyDescent="0.2">
      <c r="A13" s="120">
        <v>12</v>
      </c>
      <c r="B13" s="126">
        <f t="shared" si="0"/>
        <v>294</v>
      </c>
      <c r="C13" s="126">
        <f t="shared" si="1"/>
        <v>169</v>
      </c>
      <c r="D13" s="126">
        <f t="shared" si="2"/>
        <v>125</v>
      </c>
      <c r="E13" s="123"/>
      <c r="F13" s="123">
        <v>14</v>
      </c>
      <c r="G13" s="123">
        <v>9</v>
      </c>
      <c r="H13" s="123">
        <v>5</v>
      </c>
      <c r="I13" s="123"/>
      <c r="J13" s="123">
        <v>69</v>
      </c>
      <c r="K13" s="123">
        <v>42</v>
      </c>
      <c r="L13" s="123">
        <v>27</v>
      </c>
      <c r="M13" s="123"/>
      <c r="N13" s="123">
        <v>211</v>
      </c>
      <c r="O13" s="123">
        <v>118</v>
      </c>
      <c r="P13" s="123">
        <v>93</v>
      </c>
    </row>
    <row r="14" spans="1:17" x14ac:dyDescent="0.2">
      <c r="A14" s="120">
        <v>13</v>
      </c>
      <c r="B14" s="126">
        <f t="shared" si="0"/>
        <v>125</v>
      </c>
      <c r="C14" s="126">
        <f t="shared" si="1"/>
        <v>71</v>
      </c>
      <c r="D14" s="126">
        <f t="shared" si="2"/>
        <v>54</v>
      </c>
      <c r="E14" s="123"/>
      <c r="F14" s="121">
        <v>2</v>
      </c>
      <c r="G14" s="121">
        <v>1</v>
      </c>
      <c r="H14" s="121">
        <v>1</v>
      </c>
      <c r="I14" s="123"/>
      <c r="J14" s="121">
        <v>23</v>
      </c>
      <c r="K14" s="121">
        <v>13</v>
      </c>
      <c r="L14" s="121">
        <v>10</v>
      </c>
      <c r="M14" s="123"/>
      <c r="N14" s="121">
        <v>100</v>
      </c>
      <c r="O14" s="121">
        <v>57</v>
      </c>
      <c r="P14" s="121">
        <v>43</v>
      </c>
    </row>
    <row r="15" spans="1:17" x14ac:dyDescent="0.2">
      <c r="A15" s="120">
        <v>14</v>
      </c>
      <c r="B15" s="126">
        <f t="shared" si="0"/>
        <v>58</v>
      </c>
      <c r="C15" s="126">
        <f t="shared" si="1"/>
        <v>40</v>
      </c>
      <c r="D15" s="126">
        <f t="shared" si="2"/>
        <v>18</v>
      </c>
      <c r="E15" s="121"/>
      <c r="F15" s="121">
        <v>1</v>
      </c>
      <c r="G15" s="121">
        <v>0</v>
      </c>
      <c r="H15" s="121">
        <v>1</v>
      </c>
      <c r="I15" s="121"/>
      <c r="J15" s="121">
        <v>11</v>
      </c>
      <c r="K15" s="121">
        <v>7</v>
      </c>
      <c r="L15" s="121">
        <v>4</v>
      </c>
      <c r="M15" s="121"/>
      <c r="N15" s="121">
        <v>46</v>
      </c>
      <c r="O15" s="121">
        <v>33</v>
      </c>
      <c r="P15" s="121">
        <v>13</v>
      </c>
    </row>
    <row r="16" spans="1:17" x14ac:dyDescent="0.2">
      <c r="A16" s="120">
        <v>15</v>
      </c>
      <c r="B16" s="126">
        <f t="shared" si="0"/>
        <v>3</v>
      </c>
      <c r="C16" s="126">
        <f t="shared" si="1"/>
        <v>3</v>
      </c>
      <c r="D16" s="126">
        <f t="shared" si="2"/>
        <v>0</v>
      </c>
      <c r="E16" s="123"/>
      <c r="F16" s="123">
        <v>0</v>
      </c>
      <c r="G16" s="123">
        <v>0</v>
      </c>
      <c r="H16" s="123">
        <v>0</v>
      </c>
      <c r="I16" s="123"/>
      <c r="J16" s="123">
        <v>1</v>
      </c>
      <c r="K16" s="123">
        <v>1</v>
      </c>
      <c r="L16" s="123">
        <v>0</v>
      </c>
      <c r="M16" s="123"/>
      <c r="N16" s="123">
        <v>2</v>
      </c>
      <c r="O16" s="123">
        <v>2</v>
      </c>
      <c r="P16" s="123">
        <v>0</v>
      </c>
    </row>
    <row r="17" spans="1:16" ht="13.5" thickBot="1" x14ac:dyDescent="0.25">
      <c r="A17" s="120">
        <v>16</v>
      </c>
      <c r="B17" s="126">
        <f t="shared" si="0"/>
        <v>3</v>
      </c>
      <c r="C17" s="126">
        <f t="shared" si="1"/>
        <v>1</v>
      </c>
      <c r="D17" s="126">
        <f t="shared" si="2"/>
        <v>2</v>
      </c>
      <c r="E17" s="123"/>
      <c r="F17" s="123">
        <v>0</v>
      </c>
      <c r="G17" s="123">
        <v>0</v>
      </c>
      <c r="H17" s="123">
        <v>0</v>
      </c>
      <c r="I17" s="123"/>
      <c r="J17" s="123">
        <v>0</v>
      </c>
      <c r="K17" s="123">
        <v>0</v>
      </c>
      <c r="L17" s="123">
        <v>0</v>
      </c>
      <c r="M17" s="123"/>
      <c r="N17" s="123">
        <v>3</v>
      </c>
      <c r="O17" s="123">
        <v>1</v>
      </c>
      <c r="P17" s="123">
        <v>2</v>
      </c>
    </row>
    <row r="18" spans="1:16" ht="15" customHeight="1" x14ac:dyDescent="0.2">
      <c r="A18" s="606" t="s">
        <v>460</v>
      </c>
      <c r="B18" s="606"/>
      <c r="C18" s="606"/>
      <c r="D18" s="606"/>
      <c r="E18" s="606"/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</row>
    <row r="19" spans="1:16" ht="15" customHeight="1" x14ac:dyDescent="0.2">
      <c r="A19" s="607"/>
      <c r="B19" s="607"/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07"/>
      <c r="O19" s="607"/>
      <c r="P19" s="607"/>
    </row>
    <row r="20" spans="1:16" ht="15" customHeight="1" x14ac:dyDescent="0.2">
      <c r="A20" s="28" t="s">
        <v>929</v>
      </c>
    </row>
  </sheetData>
  <mergeCells count="8">
    <mergeCell ref="A18:P19"/>
    <mergeCell ref="A6:A7"/>
    <mergeCell ref="B6:D6"/>
    <mergeCell ref="A1:P1"/>
    <mergeCell ref="A2:P2"/>
    <mergeCell ref="A3:P3"/>
    <mergeCell ref="A4:P4"/>
    <mergeCell ref="A5:P5"/>
  </mergeCells>
  <conditionalFormatting sqref="B9:P17">
    <cfRule type="cellIs" dxfId="60" priority="4" operator="equal">
      <formula>0</formula>
    </cfRule>
  </conditionalFormatting>
  <hyperlinks>
    <hyperlink ref="Q2" location="Contenido!A1" display="Contenido" xr:uid="{00000000-0004-0000-76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Hoja12">
    <tabColor theme="5" tint="0.59999389629810485"/>
    <pageSetUpPr fitToPage="1"/>
  </sheetPr>
  <dimension ref="A1:L29"/>
  <sheetViews>
    <sheetView showGridLines="0" zoomScaleNormal="100" zoomScaleSheetLayoutView="100" workbookViewId="0">
      <selection activeCell="L2" sqref="L2"/>
    </sheetView>
  </sheetViews>
  <sheetFormatPr baseColWidth="10" defaultColWidth="7.625" defaultRowHeight="12.75" x14ac:dyDescent="0.2"/>
  <cols>
    <col min="1" max="1" width="26.5" style="59" customWidth="1"/>
    <col min="2" max="8" width="8.75" style="73" customWidth="1"/>
    <col min="9" max="11" width="8.3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894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180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212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 s="231" customFormat="1" x14ac:dyDescent="0.2">
      <c r="A9" s="62" t="s">
        <v>0</v>
      </c>
      <c r="B9" s="226">
        <v>44587</v>
      </c>
      <c r="C9" s="226">
        <v>48100</v>
      </c>
      <c r="D9" s="226">
        <v>48973</v>
      </c>
      <c r="E9" s="226">
        <v>48464</v>
      </c>
      <c r="F9" s="226">
        <v>47916</v>
      </c>
      <c r="G9" s="226">
        <v>48221</v>
      </c>
      <c r="H9" s="226">
        <v>50852</v>
      </c>
      <c r="I9" s="226">
        <v>50559</v>
      </c>
      <c r="J9" s="226">
        <f>J11</f>
        <v>68</v>
      </c>
      <c r="K9" s="226">
        <f>K11</f>
        <v>144</v>
      </c>
    </row>
    <row r="10" spans="1:12" ht="6.75" customHeight="1" x14ac:dyDescent="0.2"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2" s="231" customFormat="1" x14ac:dyDescent="0.2">
      <c r="A11" s="64" t="s">
        <v>99</v>
      </c>
      <c r="B11" s="226">
        <v>122</v>
      </c>
      <c r="C11" s="226">
        <v>135</v>
      </c>
      <c r="D11" s="226">
        <v>122</v>
      </c>
      <c r="E11" s="226">
        <v>107</v>
      </c>
      <c r="F11" s="226">
        <v>88</v>
      </c>
      <c r="G11" s="226">
        <v>80</v>
      </c>
      <c r="H11" s="226">
        <v>71</v>
      </c>
      <c r="I11" s="226">
        <v>78</v>
      </c>
      <c r="J11" s="226">
        <f>+J12+J16</f>
        <v>68</v>
      </c>
      <c r="K11" s="226">
        <f>+K12+K16</f>
        <v>144</v>
      </c>
    </row>
    <row r="12" spans="1:12" x14ac:dyDescent="0.2">
      <c r="A12" s="62" t="s">
        <v>175</v>
      </c>
      <c r="B12" s="228">
        <v>94</v>
      </c>
      <c r="C12" s="228">
        <v>98</v>
      </c>
      <c r="D12" s="228">
        <v>90</v>
      </c>
      <c r="E12" s="228">
        <v>72</v>
      </c>
      <c r="F12" s="228">
        <v>68</v>
      </c>
      <c r="G12" s="228">
        <v>58</v>
      </c>
      <c r="H12" s="228">
        <v>46</v>
      </c>
      <c r="I12" s="228">
        <v>46</v>
      </c>
      <c r="J12" s="228">
        <f>SUM(J13:J15)</f>
        <v>34</v>
      </c>
      <c r="K12" s="228">
        <f>SUM(K13:K15)</f>
        <v>94</v>
      </c>
    </row>
    <row r="13" spans="1:12" x14ac:dyDescent="0.2">
      <c r="A13" s="66" t="s">
        <v>75</v>
      </c>
      <c r="B13" s="228">
        <v>40</v>
      </c>
      <c r="C13" s="228">
        <v>39</v>
      </c>
      <c r="D13" s="228">
        <v>31</v>
      </c>
      <c r="E13" s="228">
        <v>24</v>
      </c>
      <c r="F13" s="228">
        <v>28</v>
      </c>
      <c r="G13" s="228">
        <v>18</v>
      </c>
      <c r="H13" s="228">
        <v>13</v>
      </c>
      <c r="I13" s="228">
        <v>14</v>
      </c>
      <c r="J13" s="228">
        <f t="shared" ref="J13:K14" si="0">+J22</f>
        <v>4</v>
      </c>
      <c r="K13" s="228">
        <f t="shared" si="0"/>
        <v>33</v>
      </c>
    </row>
    <row r="14" spans="1:12" x14ac:dyDescent="0.2">
      <c r="A14" s="66" t="s">
        <v>76</v>
      </c>
      <c r="B14" s="228">
        <v>36</v>
      </c>
      <c r="C14" s="228">
        <v>37</v>
      </c>
      <c r="D14" s="228">
        <v>33</v>
      </c>
      <c r="E14" s="228">
        <v>28</v>
      </c>
      <c r="F14" s="228">
        <v>32</v>
      </c>
      <c r="G14" s="228">
        <v>22</v>
      </c>
      <c r="H14" s="228">
        <v>15</v>
      </c>
      <c r="I14" s="228">
        <v>16</v>
      </c>
      <c r="J14" s="228">
        <f t="shared" si="0"/>
        <v>15</v>
      </c>
      <c r="K14" s="228">
        <f t="shared" si="0"/>
        <v>24</v>
      </c>
    </row>
    <row r="15" spans="1:12" x14ac:dyDescent="0.2">
      <c r="A15" s="66" t="s">
        <v>77</v>
      </c>
      <c r="B15" s="228">
        <v>18</v>
      </c>
      <c r="C15" s="228">
        <v>22</v>
      </c>
      <c r="D15" s="228">
        <v>26</v>
      </c>
      <c r="E15" s="228">
        <v>20</v>
      </c>
      <c r="F15" s="228">
        <v>8</v>
      </c>
      <c r="G15" s="228">
        <v>18</v>
      </c>
      <c r="H15" s="228">
        <v>18</v>
      </c>
      <c r="I15" s="228">
        <v>16</v>
      </c>
      <c r="J15" s="228">
        <f>+J24</f>
        <v>15</v>
      </c>
      <c r="K15" s="228">
        <f>+K24</f>
        <v>37</v>
      </c>
    </row>
    <row r="16" spans="1:12" x14ac:dyDescent="0.2">
      <c r="A16" s="85" t="s">
        <v>545</v>
      </c>
      <c r="B16" s="228">
        <v>28</v>
      </c>
      <c r="C16" s="228">
        <v>37</v>
      </c>
      <c r="D16" s="228">
        <v>32</v>
      </c>
      <c r="E16" s="228">
        <v>35</v>
      </c>
      <c r="F16" s="228">
        <v>20</v>
      </c>
      <c r="G16" s="228">
        <v>22</v>
      </c>
      <c r="H16" s="228">
        <v>25</v>
      </c>
      <c r="I16" s="228">
        <v>32</v>
      </c>
      <c r="J16" s="228">
        <f>SUM(J17:J18)</f>
        <v>34</v>
      </c>
      <c r="K16" s="228">
        <f>SUM(K17:K18)</f>
        <v>50</v>
      </c>
    </row>
    <row r="17" spans="1:12" x14ac:dyDescent="0.2">
      <c r="A17" s="66" t="s">
        <v>78</v>
      </c>
      <c r="B17" s="228">
        <v>20</v>
      </c>
      <c r="C17" s="228">
        <v>21</v>
      </c>
      <c r="D17" s="228">
        <v>23</v>
      </c>
      <c r="E17" s="228">
        <v>24</v>
      </c>
      <c r="F17" s="228">
        <v>15</v>
      </c>
      <c r="G17" s="228">
        <v>14</v>
      </c>
      <c r="H17" s="228">
        <v>18</v>
      </c>
      <c r="I17" s="228">
        <v>18</v>
      </c>
      <c r="J17" s="228">
        <f>+J26</f>
        <v>15</v>
      </c>
      <c r="K17" s="228">
        <f>+K26</f>
        <v>27</v>
      </c>
    </row>
    <row r="18" spans="1:12" x14ac:dyDescent="0.2">
      <c r="A18" s="66" t="s">
        <v>79</v>
      </c>
      <c r="B18" s="228">
        <v>8</v>
      </c>
      <c r="C18" s="228">
        <v>16</v>
      </c>
      <c r="D18" s="228">
        <v>9</v>
      </c>
      <c r="E18" s="228">
        <v>11</v>
      </c>
      <c r="F18" s="228">
        <v>5</v>
      </c>
      <c r="G18" s="228">
        <v>8</v>
      </c>
      <c r="H18" s="228">
        <v>7</v>
      </c>
      <c r="I18" s="228">
        <v>14</v>
      </c>
      <c r="J18" s="228">
        <f>+J27</f>
        <v>19</v>
      </c>
      <c r="K18" s="228">
        <f>+K27</f>
        <v>23</v>
      </c>
    </row>
    <row r="19" spans="1:12" ht="6.75" customHeight="1" x14ac:dyDescent="0.2">
      <c r="B19" s="228"/>
      <c r="C19" s="228"/>
      <c r="D19" s="228"/>
      <c r="E19" s="228"/>
      <c r="F19" s="228"/>
      <c r="G19" s="228"/>
      <c r="H19" s="228"/>
      <c r="I19" s="228"/>
      <c r="J19" s="228"/>
      <c r="K19" s="228"/>
    </row>
    <row r="20" spans="1:12" s="231" customFormat="1" x14ac:dyDescent="0.2">
      <c r="A20" s="86" t="s">
        <v>215</v>
      </c>
      <c r="B20" s="226">
        <v>122</v>
      </c>
      <c r="C20" s="226">
        <v>135</v>
      </c>
      <c r="D20" s="226">
        <v>122</v>
      </c>
      <c r="E20" s="226">
        <v>107</v>
      </c>
      <c r="F20" s="226">
        <v>88</v>
      </c>
      <c r="G20" s="226">
        <v>80</v>
      </c>
      <c r="H20" s="226">
        <v>71</v>
      </c>
      <c r="I20" s="226">
        <v>78</v>
      </c>
      <c r="J20" s="226">
        <f>+J21+J25</f>
        <v>68</v>
      </c>
      <c r="K20" s="226">
        <f>+K21+K25</f>
        <v>144</v>
      </c>
      <c r="L20" s="232"/>
    </row>
    <row r="21" spans="1:12" x14ac:dyDescent="0.2">
      <c r="A21" s="62" t="s">
        <v>175</v>
      </c>
      <c r="B21" s="228">
        <v>94</v>
      </c>
      <c r="C21" s="228">
        <v>98</v>
      </c>
      <c r="D21" s="228">
        <v>90</v>
      </c>
      <c r="E21" s="228">
        <v>72</v>
      </c>
      <c r="F21" s="228">
        <v>68</v>
      </c>
      <c r="G21" s="228">
        <v>58</v>
      </c>
      <c r="H21" s="228">
        <v>46</v>
      </c>
      <c r="I21" s="228">
        <v>46</v>
      </c>
      <c r="J21" s="228">
        <f>SUM(J22:J24)</f>
        <v>34</v>
      </c>
      <c r="K21" s="228">
        <f>SUM(K22:K24)</f>
        <v>94</v>
      </c>
      <c r="L21" s="84"/>
    </row>
    <row r="22" spans="1:12" x14ac:dyDescent="0.2">
      <c r="A22" s="66" t="s">
        <v>75</v>
      </c>
      <c r="B22" s="228">
        <v>40</v>
      </c>
      <c r="C22" s="228">
        <v>39</v>
      </c>
      <c r="D22" s="228">
        <v>31</v>
      </c>
      <c r="E22" s="228">
        <v>24</v>
      </c>
      <c r="F22" s="228">
        <v>28</v>
      </c>
      <c r="G22" s="228">
        <v>18</v>
      </c>
      <c r="H22" s="228">
        <v>13</v>
      </c>
      <c r="I22" s="228">
        <v>14</v>
      </c>
      <c r="J22" s="228">
        <v>4</v>
      </c>
      <c r="K22" s="228">
        <v>33</v>
      </c>
    </row>
    <row r="23" spans="1:12" x14ac:dyDescent="0.2">
      <c r="A23" s="66" t="s">
        <v>76</v>
      </c>
      <c r="B23" s="228">
        <v>36</v>
      </c>
      <c r="C23" s="228">
        <v>37</v>
      </c>
      <c r="D23" s="228">
        <v>33</v>
      </c>
      <c r="E23" s="228">
        <v>28</v>
      </c>
      <c r="F23" s="228">
        <v>32</v>
      </c>
      <c r="G23" s="228">
        <v>22</v>
      </c>
      <c r="H23" s="228">
        <v>15</v>
      </c>
      <c r="I23" s="228">
        <v>16</v>
      </c>
      <c r="J23" s="228">
        <v>15</v>
      </c>
      <c r="K23" s="228">
        <v>24</v>
      </c>
    </row>
    <row r="24" spans="1:12" x14ac:dyDescent="0.2">
      <c r="A24" s="66" t="s">
        <v>77</v>
      </c>
      <c r="B24" s="228">
        <v>18</v>
      </c>
      <c r="C24" s="228">
        <v>22</v>
      </c>
      <c r="D24" s="228">
        <v>26</v>
      </c>
      <c r="E24" s="228">
        <v>20</v>
      </c>
      <c r="F24" s="228">
        <v>8</v>
      </c>
      <c r="G24" s="228">
        <v>18</v>
      </c>
      <c r="H24" s="228">
        <v>18</v>
      </c>
      <c r="I24" s="228">
        <v>16</v>
      </c>
      <c r="J24" s="228">
        <v>15</v>
      </c>
      <c r="K24" s="228">
        <v>37</v>
      </c>
    </row>
    <row r="25" spans="1:12" x14ac:dyDescent="0.2">
      <c r="A25" s="85" t="s">
        <v>545</v>
      </c>
      <c r="B25" s="228">
        <v>28</v>
      </c>
      <c r="C25" s="228">
        <v>37</v>
      </c>
      <c r="D25" s="228">
        <v>32</v>
      </c>
      <c r="E25" s="228">
        <v>35</v>
      </c>
      <c r="F25" s="228">
        <v>20</v>
      </c>
      <c r="G25" s="228">
        <v>22</v>
      </c>
      <c r="H25" s="228">
        <v>25</v>
      </c>
      <c r="I25" s="228">
        <v>32</v>
      </c>
      <c r="J25" s="228">
        <f>SUM(J26:J27)</f>
        <v>34</v>
      </c>
      <c r="K25" s="228">
        <f>SUM(K26:K27)</f>
        <v>50</v>
      </c>
      <c r="L25" s="84"/>
    </row>
    <row r="26" spans="1:12" x14ac:dyDescent="0.2">
      <c r="A26" s="66" t="s">
        <v>78</v>
      </c>
      <c r="B26" s="228">
        <v>20</v>
      </c>
      <c r="C26" s="228">
        <v>21</v>
      </c>
      <c r="D26" s="228">
        <v>23</v>
      </c>
      <c r="E26" s="228">
        <v>24</v>
      </c>
      <c r="F26" s="228">
        <v>15</v>
      </c>
      <c r="G26" s="228">
        <v>14</v>
      </c>
      <c r="H26" s="228">
        <v>18</v>
      </c>
      <c r="I26" s="228">
        <v>18</v>
      </c>
      <c r="J26" s="228">
        <v>15</v>
      </c>
      <c r="K26" s="228">
        <v>27</v>
      </c>
    </row>
    <row r="27" spans="1:12" ht="13.5" thickBot="1" x14ac:dyDescent="0.25">
      <c r="A27" s="70" t="s">
        <v>79</v>
      </c>
      <c r="B27" s="233">
        <v>8</v>
      </c>
      <c r="C27" s="233">
        <v>16</v>
      </c>
      <c r="D27" s="233">
        <v>9</v>
      </c>
      <c r="E27" s="233">
        <v>11</v>
      </c>
      <c r="F27" s="233">
        <v>5</v>
      </c>
      <c r="G27" s="233">
        <v>8</v>
      </c>
      <c r="H27" s="233">
        <v>7</v>
      </c>
      <c r="I27" s="233">
        <v>14</v>
      </c>
      <c r="J27" s="233">
        <v>19</v>
      </c>
      <c r="K27" s="233">
        <v>23</v>
      </c>
    </row>
    <row r="28" spans="1:12" ht="15" customHeight="1" x14ac:dyDescent="0.2">
      <c r="A28" s="19" t="s">
        <v>929</v>
      </c>
      <c r="L28" s="84"/>
    </row>
    <row r="29" spans="1:12" x14ac:dyDescent="0.2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</row>
  </sheetData>
  <mergeCells count="6">
    <mergeCell ref="A6:K6"/>
    <mergeCell ref="A1:K1"/>
    <mergeCell ref="A2:K2"/>
    <mergeCell ref="A3:K3"/>
    <mergeCell ref="A4:K4"/>
    <mergeCell ref="A5:K5"/>
  </mergeCells>
  <hyperlinks>
    <hyperlink ref="L2" location="Contenido!A1" display="Contenido" xr:uid="{00000000-0004-0000-0B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  <ignoredErrors>
    <ignoredError sqref="K16" formula="1"/>
  </ignoredError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Hoja120">
    <tabColor theme="5" tint="0.59999389629810485"/>
    <pageSetUpPr fitToPage="1"/>
  </sheetPr>
  <dimension ref="A1:M26"/>
  <sheetViews>
    <sheetView showGridLines="0" zoomScaleNormal="100" zoomScaleSheetLayoutView="100" workbookViewId="0">
      <selection activeCell="M21" sqref="M21"/>
    </sheetView>
  </sheetViews>
  <sheetFormatPr baseColWidth="10" defaultColWidth="11" defaultRowHeight="12.75" x14ac:dyDescent="0.2"/>
  <cols>
    <col min="1" max="1" width="38.125" style="118" customWidth="1"/>
    <col min="2" max="4" width="5.75" style="125" customWidth="1"/>
    <col min="5" max="5" width="1.125" style="125" customWidth="1"/>
    <col min="6" max="8" width="5.75" style="125" customWidth="1"/>
    <col min="9" max="9" width="1" style="125" customWidth="1"/>
    <col min="10" max="12" width="5.75" style="125" customWidth="1"/>
    <col min="13" max="13" width="11" style="102"/>
    <col min="14" max="14" width="6.375" style="102" customWidth="1"/>
    <col min="15" max="16384" width="11" style="102"/>
  </cols>
  <sheetData>
    <row r="1" spans="1:13" ht="15" customHeight="1" x14ac:dyDescent="0.25">
      <c r="A1" s="600" t="s">
        <v>802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3" ht="15" customHeight="1" x14ac:dyDescent="0.25">
      <c r="A2" s="601" t="s">
        <v>397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212" t="s">
        <v>573</v>
      </c>
    </row>
    <row r="3" spans="1:13" ht="15" customHeight="1" x14ac:dyDescent="0.25">
      <c r="A3" s="601" t="s">
        <v>396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13" ht="15" x14ac:dyDescent="0.25">
      <c r="A4" s="601" t="s">
        <v>388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3" ht="15" x14ac:dyDescent="0.25">
      <c r="A5" s="601" t="s">
        <v>88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</row>
    <row r="6" spans="1:13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</row>
    <row r="7" spans="1:13" s="247" customFormat="1" ht="27.75" customHeight="1" x14ac:dyDescent="0.15">
      <c r="A7" s="603" t="s">
        <v>386</v>
      </c>
      <c r="B7" s="641" t="s">
        <v>399</v>
      </c>
      <c r="C7" s="641"/>
      <c r="D7" s="641"/>
      <c r="E7" s="444"/>
      <c r="F7" s="641" t="s">
        <v>400</v>
      </c>
      <c r="G7" s="641"/>
      <c r="H7" s="641"/>
      <c r="I7" s="444"/>
      <c r="J7" s="640" t="s">
        <v>401</v>
      </c>
      <c r="K7" s="640"/>
      <c r="L7" s="640"/>
    </row>
    <row r="8" spans="1:13" s="247" customFormat="1" ht="27.75" customHeight="1" x14ac:dyDescent="0.15">
      <c r="A8" s="603"/>
      <c r="B8" s="446" t="s">
        <v>0</v>
      </c>
      <c r="C8" s="446" t="s">
        <v>15</v>
      </c>
      <c r="D8" s="446" t="s">
        <v>16</v>
      </c>
      <c r="E8" s="447"/>
      <c r="F8" s="446" t="s">
        <v>0</v>
      </c>
      <c r="G8" s="446" t="s">
        <v>15</v>
      </c>
      <c r="H8" s="446" t="s">
        <v>16</v>
      </c>
      <c r="I8" s="446"/>
      <c r="J8" s="446" t="s">
        <v>0</v>
      </c>
      <c r="K8" s="446" t="s">
        <v>15</v>
      </c>
      <c r="L8" s="446" t="s">
        <v>16</v>
      </c>
    </row>
    <row r="9" spans="1:13" s="119" customFormat="1" x14ac:dyDescent="0.2">
      <c r="A9" s="118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3" s="269" customFormat="1" ht="16.5" customHeight="1" x14ac:dyDescent="0.2">
      <c r="A10" s="122" t="s">
        <v>0</v>
      </c>
      <c r="B10" s="162">
        <f>+B12+B13+B14+B15+B17+B19+B20+B21+B22+B23</f>
        <v>174</v>
      </c>
      <c r="C10" s="162">
        <f t="shared" ref="C10:D10" si="0">+C12+C13+C14+C15+C17+C19+C20+C21+C22+C23</f>
        <v>104</v>
      </c>
      <c r="D10" s="162">
        <f t="shared" si="0"/>
        <v>70</v>
      </c>
      <c r="E10" s="162"/>
      <c r="F10" s="162">
        <f>+F12+F13+F14+F15+F17+F19+F20+F21+F22+F23</f>
        <v>123</v>
      </c>
      <c r="G10" s="162">
        <f t="shared" ref="G10:H10" si="1">+G12+G13+G14+G15+G17+G19+G20+G21+G22+G23</f>
        <v>73</v>
      </c>
      <c r="H10" s="162">
        <f t="shared" si="1"/>
        <v>50</v>
      </c>
      <c r="I10" s="162"/>
      <c r="J10" s="162">
        <f>+J12+J13+J14+J15+J17+J19+J20+J21+J22+J23</f>
        <v>60</v>
      </c>
      <c r="K10" s="162">
        <f t="shared" ref="K10:L10" si="2">+K12+K13+K14+K15+K17+K19+K20+K21+K22+K23</f>
        <v>30</v>
      </c>
      <c r="L10" s="162">
        <f t="shared" si="2"/>
        <v>30</v>
      </c>
    </row>
    <row r="11" spans="1:13" x14ac:dyDescent="0.2">
      <c r="A11" s="18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3" ht="16.5" customHeight="1" x14ac:dyDescent="0.2">
      <c r="A12" s="174" t="s">
        <v>351</v>
      </c>
      <c r="B12" s="121">
        <v>1</v>
      </c>
      <c r="C12" s="121">
        <v>1</v>
      </c>
      <c r="D12" s="121">
        <v>0</v>
      </c>
      <c r="E12" s="121"/>
      <c r="F12" s="121">
        <v>1</v>
      </c>
      <c r="G12" s="121">
        <v>1</v>
      </c>
      <c r="H12" s="121">
        <v>0</v>
      </c>
      <c r="I12" s="121"/>
      <c r="J12" s="121">
        <v>1</v>
      </c>
      <c r="K12" s="121">
        <v>1</v>
      </c>
      <c r="L12" s="121">
        <v>0</v>
      </c>
    </row>
    <row r="13" spans="1:13" ht="16.5" customHeight="1" x14ac:dyDescent="0.2">
      <c r="A13" s="174" t="s">
        <v>354</v>
      </c>
      <c r="B13" s="121">
        <v>22</v>
      </c>
      <c r="C13" s="121">
        <v>12</v>
      </c>
      <c r="D13" s="121">
        <v>10</v>
      </c>
      <c r="E13" s="121"/>
      <c r="F13" s="121">
        <v>7</v>
      </c>
      <c r="G13" s="121">
        <v>5</v>
      </c>
      <c r="H13" s="121">
        <v>2</v>
      </c>
      <c r="I13" s="121"/>
      <c r="J13" s="121">
        <v>13</v>
      </c>
      <c r="K13" s="121">
        <v>7</v>
      </c>
      <c r="L13" s="121">
        <v>6</v>
      </c>
    </row>
    <row r="14" spans="1:13" ht="16.5" customHeight="1" x14ac:dyDescent="0.2">
      <c r="A14" s="174" t="s">
        <v>355</v>
      </c>
      <c r="B14" s="121">
        <v>15</v>
      </c>
      <c r="C14" s="121">
        <v>7</v>
      </c>
      <c r="D14" s="121">
        <v>8</v>
      </c>
      <c r="E14" s="121"/>
      <c r="F14" s="121">
        <v>13</v>
      </c>
      <c r="G14" s="121">
        <v>6</v>
      </c>
      <c r="H14" s="121">
        <v>7</v>
      </c>
      <c r="I14" s="121"/>
      <c r="J14" s="121">
        <v>1</v>
      </c>
      <c r="K14" s="121">
        <v>0</v>
      </c>
      <c r="L14" s="121">
        <v>1</v>
      </c>
    </row>
    <row r="15" spans="1:13" ht="16.5" customHeight="1" x14ac:dyDescent="0.2">
      <c r="A15" s="174" t="s">
        <v>357</v>
      </c>
      <c r="B15" s="121">
        <v>1</v>
      </c>
      <c r="C15" s="121">
        <v>1</v>
      </c>
      <c r="D15" s="121">
        <v>0</v>
      </c>
      <c r="E15" s="121"/>
      <c r="F15" s="121">
        <v>1</v>
      </c>
      <c r="G15" s="121">
        <v>1</v>
      </c>
      <c r="H15" s="121"/>
      <c r="I15" s="121"/>
      <c r="J15" s="121">
        <v>1</v>
      </c>
      <c r="K15" s="121">
        <v>1</v>
      </c>
      <c r="L15" s="121"/>
    </row>
    <row r="16" spans="1:13" ht="16.5" customHeight="1" x14ac:dyDescent="0.2">
      <c r="A16" s="176" t="s">
        <v>358</v>
      </c>
      <c r="B16" s="121">
        <v>1</v>
      </c>
      <c r="C16" s="121">
        <v>1</v>
      </c>
      <c r="D16" s="121">
        <v>0</v>
      </c>
      <c r="E16" s="121"/>
      <c r="F16" s="121">
        <v>1</v>
      </c>
      <c r="G16" s="121">
        <v>1</v>
      </c>
      <c r="H16" s="121"/>
      <c r="I16" s="121"/>
      <c r="J16" s="121">
        <v>1</v>
      </c>
      <c r="K16" s="121">
        <v>1</v>
      </c>
      <c r="L16" s="121"/>
    </row>
    <row r="17" spans="1:13" ht="16.5" customHeight="1" x14ac:dyDescent="0.2">
      <c r="A17" s="174" t="s">
        <v>360</v>
      </c>
      <c r="B17" s="121">
        <v>1</v>
      </c>
      <c r="C17" s="121">
        <v>0</v>
      </c>
      <c r="D17" s="121">
        <v>1</v>
      </c>
      <c r="E17" s="121"/>
      <c r="F17" s="121">
        <v>1</v>
      </c>
      <c r="G17" s="121">
        <v>0</v>
      </c>
      <c r="H17" s="121">
        <v>1</v>
      </c>
      <c r="I17" s="121"/>
      <c r="J17" s="121">
        <v>1</v>
      </c>
      <c r="K17" s="121">
        <v>0</v>
      </c>
      <c r="L17" s="121">
        <v>1</v>
      </c>
    </row>
    <row r="18" spans="1:13" ht="16.5" customHeight="1" x14ac:dyDescent="0.2">
      <c r="A18" s="176" t="s">
        <v>358</v>
      </c>
      <c r="B18" s="121">
        <v>1</v>
      </c>
      <c r="C18" s="121">
        <v>0</v>
      </c>
      <c r="D18" s="121">
        <v>1</v>
      </c>
      <c r="E18" s="121"/>
      <c r="F18" s="121">
        <v>1</v>
      </c>
      <c r="G18" s="121">
        <v>0</v>
      </c>
      <c r="H18" s="121">
        <v>1</v>
      </c>
      <c r="I18" s="121"/>
      <c r="J18" s="121">
        <v>1</v>
      </c>
      <c r="K18" s="121">
        <v>0</v>
      </c>
      <c r="L18" s="121">
        <v>1</v>
      </c>
    </row>
    <row r="19" spans="1:13" ht="16.5" customHeight="1" x14ac:dyDescent="0.2">
      <c r="A19" s="174" t="s">
        <v>362</v>
      </c>
      <c r="B19" s="121">
        <v>6</v>
      </c>
      <c r="C19" s="121">
        <v>4</v>
      </c>
      <c r="D19" s="121">
        <v>2</v>
      </c>
      <c r="E19" s="121"/>
      <c r="F19" s="121">
        <v>5</v>
      </c>
      <c r="G19" s="121">
        <v>3</v>
      </c>
      <c r="H19" s="121">
        <v>2</v>
      </c>
      <c r="I19" s="121"/>
      <c r="J19" s="121"/>
      <c r="K19" s="121"/>
      <c r="L19" s="121"/>
    </row>
    <row r="20" spans="1:13" ht="15" customHeight="1" x14ac:dyDescent="0.2">
      <c r="A20" s="118" t="s">
        <v>414</v>
      </c>
      <c r="B20" s="121">
        <v>38</v>
      </c>
      <c r="C20" s="121">
        <v>24</v>
      </c>
      <c r="D20" s="121">
        <v>14</v>
      </c>
      <c r="E20" s="121"/>
      <c r="F20" s="121">
        <v>23</v>
      </c>
      <c r="G20" s="121">
        <v>15</v>
      </c>
      <c r="H20" s="121">
        <v>8</v>
      </c>
      <c r="I20" s="121"/>
      <c r="J20" s="121">
        <v>15</v>
      </c>
      <c r="K20" s="121">
        <v>9</v>
      </c>
      <c r="L20" s="121">
        <v>6</v>
      </c>
    </row>
    <row r="21" spans="1:13" s="125" customFormat="1" ht="15" customHeight="1" x14ac:dyDescent="0.2">
      <c r="A21" s="118" t="s">
        <v>415</v>
      </c>
      <c r="B21" s="121">
        <v>76</v>
      </c>
      <c r="C21" s="121">
        <v>48</v>
      </c>
      <c r="D21" s="121">
        <v>28</v>
      </c>
      <c r="E21" s="121"/>
      <c r="F21" s="121">
        <v>59</v>
      </c>
      <c r="G21" s="121">
        <v>36</v>
      </c>
      <c r="H21" s="121">
        <v>23</v>
      </c>
      <c r="I21" s="121"/>
      <c r="J21" s="121">
        <v>25</v>
      </c>
      <c r="K21" s="121">
        <v>11</v>
      </c>
      <c r="L21" s="121">
        <v>14</v>
      </c>
      <c r="M21" s="102"/>
    </row>
    <row r="22" spans="1:13" s="125" customFormat="1" ht="15" customHeight="1" x14ac:dyDescent="0.2">
      <c r="A22" s="118" t="s">
        <v>390</v>
      </c>
      <c r="B22" s="121">
        <v>7</v>
      </c>
      <c r="C22" s="121">
        <v>3</v>
      </c>
      <c r="D22" s="121">
        <v>4</v>
      </c>
      <c r="E22" s="121"/>
      <c r="F22" s="121">
        <v>6</v>
      </c>
      <c r="G22" s="121">
        <v>2</v>
      </c>
      <c r="H22" s="121">
        <v>4</v>
      </c>
      <c r="I22" s="121"/>
      <c r="J22" s="121">
        <v>3</v>
      </c>
      <c r="K22" s="121">
        <v>1</v>
      </c>
      <c r="L22" s="121">
        <v>2</v>
      </c>
      <c r="M22" s="102"/>
    </row>
    <row r="23" spans="1:13" ht="13.5" thickBot="1" x14ac:dyDescent="0.25">
      <c r="A23" s="174" t="s">
        <v>363</v>
      </c>
      <c r="B23" s="121">
        <v>7</v>
      </c>
      <c r="C23" s="121">
        <v>4</v>
      </c>
      <c r="D23" s="121">
        <v>3</v>
      </c>
      <c r="E23" s="121"/>
      <c r="F23" s="121">
        <v>7</v>
      </c>
      <c r="G23" s="121">
        <v>4</v>
      </c>
      <c r="H23" s="121">
        <v>3</v>
      </c>
      <c r="I23" s="121"/>
      <c r="J23" s="121"/>
      <c r="K23" s="121"/>
      <c r="L23" s="121"/>
    </row>
    <row r="24" spans="1:13" ht="12" x14ac:dyDescent="0.2">
      <c r="A24" s="177" t="s">
        <v>1078</v>
      </c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</row>
    <row r="25" spans="1:13" ht="12" x14ac:dyDescent="0.2">
      <c r="A25" s="125" t="s">
        <v>1079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3" ht="12" x14ac:dyDescent="0.2">
      <c r="A26" s="28" t="s">
        <v>929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</sheetData>
  <mergeCells count="10">
    <mergeCell ref="A1:L1"/>
    <mergeCell ref="A2:L2"/>
    <mergeCell ref="A4:L4"/>
    <mergeCell ref="A6:L6"/>
    <mergeCell ref="A7:A8"/>
    <mergeCell ref="B7:D7"/>
    <mergeCell ref="F7:H7"/>
    <mergeCell ref="J7:L7"/>
    <mergeCell ref="A3:L3"/>
    <mergeCell ref="A5:L5"/>
  </mergeCells>
  <conditionalFormatting sqref="B10:L26">
    <cfRule type="cellIs" dxfId="59" priority="27" operator="equal">
      <formula>0</formula>
    </cfRule>
  </conditionalFormatting>
  <hyperlinks>
    <hyperlink ref="M2" location="Contenido!A1" display="Contenido" xr:uid="{00000000-0004-0000-7700-000000000000}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Hoja121">
    <tabColor theme="5" tint="-0.249977111117893"/>
  </sheetPr>
  <dimension ref="A2:I17"/>
  <sheetViews>
    <sheetView showGridLines="0" zoomScaleNormal="100" zoomScaleSheetLayoutView="80" workbookViewId="0">
      <selection activeCell="J14" sqref="J14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3.5" customHeight="1" x14ac:dyDescent="0.2">
      <c r="A7" s="616" t="s">
        <v>584</v>
      </c>
      <c r="B7" s="616"/>
      <c r="C7" s="616"/>
      <c r="D7" s="616"/>
      <c r="E7" s="616"/>
      <c r="F7" s="616"/>
      <c r="G7" s="616"/>
      <c r="H7" s="616"/>
    </row>
    <row r="8" spans="1:9" ht="13.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3.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3.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3.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3.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3.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3.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3.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3.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3.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78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Hoja122">
    <tabColor theme="5" tint="0.59999389629810485"/>
    <pageSetUpPr fitToPage="1"/>
  </sheetPr>
  <dimension ref="A1:Y24"/>
  <sheetViews>
    <sheetView showGridLines="0" zoomScaleNormal="100" zoomScaleSheetLayoutView="100" workbookViewId="0">
      <selection activeCell="X16" sqref="X16"/>
    </sheetView>
  </sheetViews>
  <sheetFormatPr baseColWidth="10" defaultColWidth="9" defaultRowHeight="12" x14ac:dyDescent="0.2"/>
  <cols>
    <col min="1" max="1" width="9.25" style="36" customWidth="1"/>
    <col min="2" max="4" width="5.75" style="36" customWidth="1"/>
    <col min="5" max="5" width="1.625" style="36" customWidth="1"/>
    <col min="6" max="8" width="5.625" style="36" customWidth="1"/>
    <col min="9" max="9" width="1.625" style="36" customWidth="1"/>
    <col min="10" max="12" width="5.625" style="36" customWidth="1"/>
    <col min="13" max="13" width="1.625" style="36" customWidth="1"/>
    <col min="14" max="16" width="5.625" style="36" customWidth="1"/>
    <col min="17" max="17" width="1.625" style="36" customWidth="1"/>
    <col min="18" max="20" width="5.625" style="36" customWidth="1"/>
    <col min="21" max="21" width="1.625" style="36" customWidth="1"/>
    <col min="22" max="24" width="5.625" style="36" customWidth="1"/>
    <col min="25" max="16384" width="9" style="36"/>
  </cols>
  <sheetData>
    <row r="1" spans="1:25" ht="15" x14ac:dyDescent="0.25">
      <c r="A1" s="642" t="s">
        <v>801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</row>
    <row r="2" spans="1:25" s="47" customFormat="1" ht="15" x14ac:dyDescent="0.25">
      <c r="A2" s="642" t="s">
        <v>95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212" t="s">
        <v>573</v>
      </c>
    </row>
    <row r="3" spans="1:25" s="47" customFormat="1" ht="15" x14ac:dyDescent="0.25">
      <c r="A3" s="643" t="s">
        <v>97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</row>
    <row r="4" spans="1:25" s="47" customFormat="1" ht="15" x14ac:dyDescent="0.25">
      <c r="A4" s="643" t="s">
        <v>88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</row>
    <row r="5" spans="1:25" s="47" customFormat="1" ht="15" x14ac:dyDescent="0.25">
      <c r="A5" s="642" t="s">
        <v>931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</row>
    <row r="6" spans="1:25" s="82" customFormat="1" ht="17.25" customHeight="1" x14ac:dyDescent="0.15">
      <c r="A6" s="636" t="s">
        <v>80</v>
      </c>
      <c r="B6" s="633" t="s">
        <v>0</v>
      </c>
      <c r="C6" s="633"/>
      <c r="D6" s="633"/>
      <c r="E6" s="435"/>
      <c r="F6" s="633" t="s">
        <v>75</v>
      </c>
      <c r="G6" s="633"/>
      <c r="H6" s="633"/>
      <c r="I6" s="437"/>
      <c r="J6" s="633" t="s">
        <v>76</v>
      </c>
      <c r="K6" s="633"/>
      <c r="L6" s="633"/>
      <c r="M6" s="435"/>
      <c r="N6" s="633" t="s">
        <v>77</v>
      </c>
      <c r="O6" s="633"/>
      <c r="P6" s="633"/>
      <c r="Q6" s="437"/>
      <c r="R6" s="633" t="s">
        <v>78</v>
      </c>
      <c r="S6" s="633"/>
      <c r="T6" s="633"/>
      <c r="U6" s="435"/>
      <c r="V6" s="633" t="s">
        <v>79</v>
      </c>
      <c r="W6" s="633"/>
      <c r="X6" s="633"/>
    </row>
    <row r="7" spans="1:25" s="82" customFormat="1" ht="27" customHeight="1" x14ac:dyDescent="0.15">
      <c r="A7" s="636"/>
      <c r="B7" s="438" t="s">
        <v>0</v>
      </c>
      <c r="C7" s="439" t="s">
        <v>15</v>
      </c>
      <c r="D7" s="439" t="s">
        <v>16</v>
      </c>
      <c r="E7" s="440"/>
      <c r="F7" s="438" t="s">
        <v>0</v>
      </c>
      <c r="G7" s="439" t="s">
        <v>15</v>
      </c>
      <c r="H7" s="439" t="s">
        <v>16</v>
      </c>
      <c r="I7" s="437"/>
      <c r="J7" s="438" t="s">
        <v>0</v>
      </c>
      <c r="K7" s="439" t="s">
        <v>15</v>
      </c>
      <c r="L7" s="439" t="s">
        <v>16</v>
      </c>
      <c r="M7" s="440"/>
      <c r="N7" s="438" t="s">
        <v>0</v>
      </c>
      <c r="O7" s="439" t="s">
        <v>15</v>
      </c>
      <c r="P7" s="439" t="s">
        <v>16</v>
      </c>
      <c r="Q7" s="437"/>
      <c r="R7" s="438" t="s">
        <v>0</v>
      </c>
      <c r="S7" s="439" t="s">
        <v>15</v>
      </c>
      <c r="T7" s="439" t="s">
        <v>16</v>
      </c>
      <c r="U7" s="440"/>
      <c r="V7" s="438" t="s">
        <v>0</v>
      </c>
      <c r="W7" s="439" t="s">
        <v>15</v>
      </c>
      <c r="X7" s="439" t="s">
        <v>16</v>
      </c>
    </row>
    <row r="8" spans="1:25" ht="15.75" customHeight="1" x14ac:dyDescent="0.2">
      <c r="A8" s="37">
        <v>2010</v>
      </c>
      <c r="B8" s="329">
        <v>23271</v>
      </c>
      <c r="C8" s="329">
        <v>12089</v>
      </c>
      <c r="D8" s="329">
        <v>11182</v>
      </c>
      <c r="E8" s="329"/>
      <c r="F8" s="329">
        <v>5710</v>
      </c>
      <c r="G8" s="329">
        <v>3352</v>
      </c>
      <c r="H8" s="329">
        <f>+F8-G8</f>
        <v>2358</v>
      </c>
      <c r="I8" s="329"/>
      <c r="J8" s="329">
        <v>4744</v>
      </c>
      <c r="K8" s="329">
        <v>2565</v>
      </c>
      <c r="L8" s="329">
        <f>+J8-K8</f>
        <v>2179</v>
      </c>
      <c r="M8" s="329"/>
      <c r="N8" s="330">
        <v>4747</v>
      </c>
      <c r="O8" s="329">
        <v>2415</v>
      </c>
      <c r="P8" s="329">
        <f>+N8-O8</f>
        <v>2332</v>
      </c>
      <c r="Q8" s="329"/>
      <c r="R8" s="329">
        <v>5305</v>
      </c>
      <c r="S8" s="330">
        <v>2518</v>
      </c>
      <c r="T8" s="329">
        <f>+R8-S8</f>
        <v>2787</v>
      </c>
      <c r="U8" s="329"/>
      <c r="V8" s="329">
        <v>2765</v>
      </c>
      <c r="W8" s="329">
        <v>1239</v>
      </c>
      <c r="X8" s="329">
        <f>+V8-W8</f>
        <v>1526</v>
      </c>
      <c r="Y8" s="48"/>
    </row>
    <row r="9" spans="1:25" ht="15.75" customHeight="1" x14ac:dyDescent="0.2">
      <c r="A9" s="37">
        <v>2011</v>
      </c>
      <c r="B9" s="329">
        <f t="shared" ref="B9:D10" si="0">+F9+J9+N9+R9+V9</f>
        <v>19727</v>
      </c>
      <c r="C9" s="329">
        <f t="shared" si="0"/>
        <v>10192</v>
      </c>
      <c r="D9" s="329">
        <f t="shared" si="0"/>
        <v>9535</v>
      </c>
      <c r="E9" s="329"/>
      <c r="F9" s="329">
        <v>4979</v>
      </c>
      <c r="G9" s="329">
        <v>2929</v>
      </c>
      <c r="H9" s="329">
        <f>+F9-G9</f>
        <v>2050</v>
      </c>
      <c r="I9" s="329"/>
      <c r="J9" s="329">
        <v>4305</v>
      </c>
      <c r="K9" s="329">
        <v>2294</v>
      </c>
      <c r="L9" s="329">
        <f>+J9-K9</f>
        <v>2011</v>
      </c>
      <c r="M9" s="329"/>
      <c r="N9" s="329">
        <v>4068</v>
      </c>
      <c r="O9" s="329">
        <v>2037</v>
      </c>
      <c r="P9" s="329">
        <f>+N9-O9</f>
        <v>2031</v>
      </c>
      <c r="Q9" s="329"/>
      <c r="R9" s="329">
        <v>3928</v>
      </c>
      <c r="S9" s="329">
        <v>1852</v>
      </c>
      <c r="T9" s="329">
        <f>+R9-S9</f>
        <v>2076</v>
      </c>
      <c r="U9" s="329"/>
      <c r="V9" s="329">
        <v>2447</v>
      </c>
      <c r="W9" s="329">
        <v>1080</v>
      </c>
      <c r="X9" s="329">
        <f>+V9-W9</f>
        <v>1367</v>
      </c>
      <c r="Y9" s="48"/>
    </row>
    <row r="10" spans="1:25" ht="15.75" customHeight="1" x14ac:dyDescent="0.2">
      <c r="A10" s="37">
        <v>2012</v>
      </c>
      <c r="B10" s="329">
        <f t="shared" si="0"/>
        <v>16382</v>
      </c>
      <c r="C10" s="329">
        <f t="shared" si="0"/>
        <v>8490</v>
      </c>
      <c r="D10" s="329">
        <f t="shared" si="0"/>
        <v>7892</v>
      </c>
      <c r="E10" s="329"/>
      <c r="F10" s="329">
        <v>4416</v>
      </c>
      <c r="G10" s="329">
        <v>2629</v>
      </c>
      <c r="H10" s="329">
        <f>+F10-G10</f>
        <v>1787</v>
      </c>
      <c r="I10" s="329"/>
      <c r="J10" s="329">
        <v>3666</v>
      </c>
      <c r="K10" s="329">
        <v>1952</v>
      </c>
      <c r="L10" s="329">
        <f>+J10-K10</f>
        <v>1714</v>
      </c>
      <c r="M10" s="329"/>
      <c r="N10" s="329">
        <v>3106</v>
      </c>
      <c r="O10" s="329">
        <v>1554</v>
      </c>
      <c r="P10" s="329">
        <f>+N10-O10</f>
        <v>1552</v>
      </c>
      <c r="Q10" s="329"/>
      <c r="R10" s="329">
        <v>3261</v>
      </c>
      <c r="S10" s="329">
        <v>1559</v>
      </c>
      <c r="T10" s="329">
        <f>+R10-S10</f>
        <v>1702</v>
      </c>
      <c r="U10" s="329"/>
      <c r="V10" s="329">
        <v>1933</v>
      </c>
      <c r="W10" s="329">
        <v>796</v>
      </c>
      <c r="X10" s="329">
        <f>+V10-W10</f>
        <v>1137</v>
      </c>
      <c r="Y10" s="48"/>
    </row>
    <row r="11" spans="1:25" ht="15.75" customHeight="1" x14ac:dyDescent="0.2">
      <c r="A11" s="37">
        <v>2013</v>
      </c>
      <c r="B11" s="329">
        <v>15574</v>
      </c>
      <c r="C11" s="329">
        <v>8039</v>
      </c>
      <c r="D11" s="329">
        <v>7535</v>
      </c>
      <c r="E11" s="329"/>
      <c r="F11" s="329">
        <v>4294</v>
      </c>
      <c r="G11" s="329">
        <v>2490</v>
      </c>
      <c r="H11" s="329">
        <f>+F11-G11</f>
        <v>1804</v>
      </c>
      <c r="I11" s="329"/>
      <c r="J11" s="329">
        <v>3593</v>
      </c>
      <c r="K11" s="329">
        <v>1942</v>
      </c>
      <c r="L11" s="329">
        <f>+J11-K11</f>
        <v>1651</v>
      </c>
      <c r="M11" s="329"/>
      <c r="N11" s="329">
        <v>2882</v>
      </c>
      <c r="O11" s="329">
        <v>1458</v>
      </c>
      <c r="P11" s="329">
        <f>+N11-O11</f>
        <v>1424</v>
      </c>
      <c r="Q11" s="329"/>
      <c r="R11" s="329">
        <v>2917</v>
      </c>
      <c r="S11" s="329">
        <v>1370</v>
      </c>
      <c r="T11" s="329">
        <f>+R11-S11</f>
        <v>1547</v>
      </c>
      <c r="U11" s="329"/>
      <c r="V11" s="329">
        <v>1888</v>
      </c>
      <c r="W11" s="329">
        <v>779</v>
      </c>
      <c r="X11" s="329">
        <f>+V11-W11</f>
        <v>1109</v>
      </c>
      <c r="Y11" s="48"/>
    </row>
    <row r="12" spans="1:25" ht="15.75" customHeight="1" x14ac:dyDescent="0.2">
      <c r="A12" s="37">
        <v>2014</v>
      </c>
      <c r="B12" s="329">
        <v>16340</v>
      </c>
      <c r="C12" s="329">
        <v>8490</v>
      </c>
      <c r="D12" s="329">
        <v>7850</v>
      </c>
      <c r="E12" s="329"/>
      <c r="F12" s="329">
        <v>4317</v>
      </c>
      <c r="G12" s="329">
        <v>2520</v>
      </c>
      <c r="H12" s="329">
        <v>1797</v>
      </c>
      <c r="I12" s="329"/>
      <c r="J12" s="329">
        <v>3914</v>
      </c>
      <c r="K12" s="329">
        <v>2104</v>
      </c>
      <c r="L12" s="329">
        <v>1810</v>
      </c>
      <c r="M12" s="329"/>
      <c r="N12" s="329">
        <v>3008</v>
      </c>
      <c r="O12" s="329">
        <v>1539</v>
      </c>
      <c r="P12" s="329">
        <v>1469</v>
      </c>
      <c r="Q12" s="329"/>
      <c r="R12" s="329">
        <v>3159</v>
      </c>
      <c r="S12" s="329">
        <v>1474</v>
      </c>
      <c r="T12" s="329">
        <v>1685</v>
      </c>
      <c r="U12" s="329"/>
      <c r="V12" s="329">
        <v>1942</v>
      </c>
      <c r="W12" s="329">
        <v>853</v>
      </c>
      <c r="X12" s="329">
        <v>1089</v>
      </c>
      <c r="Y12" s="48"/>
    </row>
    <row r="13" spans="1:25" ht="15.75" customHeight="1" x14ac:dyDescent="0.2">
      <c r="A13" s="37">
        <v>2015</v>
      </c>
      <c r="B13" s="329">
        <v>16332</v>
      </c>
      <c r="C13" s="329">
        <v>8573</v>
      </c>
      <c r="D13" s="329">
        <v>7759</v>
      </c>
      <c r="E13" s="329"/>
      <c r="F13" s="329">
        <v>3908</v>
      </c>
      <c r="G13" s="329">
        <v>2261</v>
      </c>
      <c r="H13" s="329">
        <v>1647</v>
      </c>
      <c r="I13" s="329"/>
      <c r="J13" s="329">
        <v>3834</v>
      </c>
      <c r="K13" s="329">
        <v>2126</v>
      </c>
      <c r="L13" s="329">
        <v>1708</v>
      </c>
      <c r="M13" s="329"/>
      <c r="N13" s="329">
        <v>3339</v>
      </c>
      <c r="O13" s="329">
        <v>1770</v>
      </c>
      <c r="P13" s="329">
        <v>1569</v>
      </c>
      <c r="Q13" s="329"/>
      <c r="R13" s="329">
        <v>3262</v>
      </c>
      <c r="S13" s="329">
        <v>1584</v>
      </c>
      <c r="T13" s="329">
        <v>1678</v>
      </c>
      <c r="U13" s="329"/>
      <c r="V13" s="329">
        <v>1989</v>
      </c>
      <c r="W13" s="329">
        <v>832</v>
      </c>
      <c r="X13" s="329">
        <v>1157</v>
      </c>
      <c r="Y13" s="48"/>
    </row>
    <row r="14" spans="1:25" ht="15.75" customHeight="1" x14ac:dyDescent="0.2">
      <c r="A14" s="37">
        <v>2016</v>
      </c>
      <c r="B14" s="329">
        <v>16040</v>
      </c>
      <c r="C14" s="329">
        <v>8451</v>
      </c>
      <c r="D14" s="329">
        <v>7589</v>
      </c>
      <c r="E14" s="329"/>
      <c r="F14" s="329">
        <v>3709</v>
      </c>
      <c r="G14" s="329">
        <v>2170</v>
      </c>
      <c r="H14" s="329">
        <v>1539</v>
      </c>
      <c r="I14" s="329"/>
      <c r="J14" s="329">
        <v>3766</v>
      </c>
      <c r="K14" s="329">
        <v>2058</v>
      </c>
      <c r="L14" s="329">
        <v>1708</v>
      </c>
      <c r="M14" s="329"/>
      <c r="N14" s="329">
        <v>3093</v>
      </c>
      <c r="O14" s="329">
        <v>1648</v>
      </c>
      <c r="P14" s="329">
        <v>1445</v>
      </c>
      <c r="Q14" s="329"/>
      <c r="R14" s="329">
        <v>3427</v>
      </c>
      <c r="S14" s="329">
        <v>1678</v>
      </c>
      <c r="T14" s="329">
        <v>1749</v>
      </c>
      <c r="U14" s="329"/>
      <c r="V14" s="329">
        <v>2045</v>
      </c>
      <c r="W14" s="329">
        <v>897</v>
      </c>
      <c r="X14" s="329">
        <v>1148</v>
      </c>
      <c r="Y14" s="48"/>
    </row>
    <row r="15" spans="1:25" ht="15.75" customHeight="1" x14ac:dyDescent="0.2">
      <c r="A15" s="37">
        <v>2017</v>
      </c>
      <c r="B15" s="329">
        <v>16407</v>
      </c>
      <c r="C15" s="329">
        <v>8646</v>
      </c>
      <c r="D15" s="329">
        <v>7761</v>
      </c>
      <c r="E15" s="329"/>
      <c r="F15" s="329">
        <v>3439</v>
      </c>
      <c r="G15" s="329">
        <v>2029</v>
      </c>
      <c r="H15" s="329">
        <v>1410</v>
      </c>
      <c r="I15" s="329"/>
      <c r="J15" s="329">
        <v>3693</v>
      </c>
      <c r="K15" s="329">
        <v>2034</v>
      </c>
      <c r="L15" s="329">
        <v>1659</v>
      </c>
      <c r="M15" s="329"/>
      <c r="N15" s="329">
        <v>3326</v>
      </c>
      <c r="O15" s="329">
        <v>1723</v>
      </c>
      <c r="P15" s="329">
        <v>1603</v>
      </c>
      <c r="Q15" s="329"/>
      <c r="R15" s="329">
        <v>3646</v>
      </c>
      <c r="S15" s="329">
        <v>1807</v>
      </c>
      <c r="T15" s="329">
        <v>1839</v>
      </c>
      <c r="U15" s="329"/>
      <c r="V15" s="329">
        <v>2303</v>
      </c>
      <c r="W15" s="329">
        <v>1053</v>
      </c>
      <c r="X15" s="329">
        <v>1250</v>
      </c>
      <c r="Y15" s="48"/>
    </row>
    <row r="16" spans="1:25" ht="15.75" customHeight="1" x14ac:dyDescent="0.2">
      <c r="A16" s="37">
        <v>2018</v>
      </c>
      <c r="B16" s="329">
        <v>16143</v>
      </c>
      <c r="C16" s="329">
        <v>8452</v>
      </c>
      <c r="D16" s="329">
        <v>7691</v>
      </c>
      <c r="E16" s="329"/>
      <c r="F16" s="329">
        <v>3174</v>
      </c>
      <c r="G16" s="329">
        <v>1818</v>
      </c>
      <c r="H16" s="329">
        <v>1356</v>
      </c>
      <c r="I16" s="329"/>
      <c r="J16" s="329">
        <v>3454</v>
      </c>
      <c r="K16" s="329">
        <v>1942</v>
      </c>
      <c r="L16" s="329">
        <v>1512</v>
      </c>
      <c r="M16" s="329"/>
      <c r="N16" s="329">
        <v>3248</v>
      </c>
      <c r="O16" s="329">
        <v>1718</v>
      </c>
      <c r="P16" s="329">
        <v>1530</v>
      </c>
      <c r="Q16" s="329"/>
      <c r="R16" s="329">
        <v>3822</v>
      </c>
      <c r="S16" s="329">
        <v>1890</v>
      </c>
      <c r="T16" s="329">
        <v>1932</v>
      </c>
      <c r="U16" s="329"/>
      <c r="V16" s="329">
        <v>2445</v>
      </c>
      <c r="W16" s="329">
        <v>1084</v>
      </c>
      <c r="X16" s="329">
        <v>1361</v>
      </c>
      <c r="Y16" s="48"/>
    </row>
    <row r="17" spans="1:25" ht="15.75" customHeight="1" x14ac:dyDescent="0.2">
      <c r="A17" s="37">
        <v>2019</v>
      </c>
      <c r="B17" s="329">
        <v>16231</v>
      </c>
      <c r="C17" s="329">
        <v>8497</v>
      </c>
      <c r="D17" s="329">
        <v>7734</v>
      </c>
      <c r="E17" s="329"/>
      <c r="F17" s="329">
        <v>2479</v>
      </c>
      <c r="G17" s="329">
        <v>1409</v>
      </c>
      <c r="H17" s="329">
        <v>1070</v>
      </c>
      <c r="I17" s="329"/>
      <c r="J17" s="329">
        <v>3138</v>
      </c>
      <c r="K17" s="329">
        <v>1730</v>
      </c>
      <c r="L17" s="329">
        <v>1408</v>
      </c>
      <c r="M17" s="329"/>
      <c r="N17" s="329">
        <v>3476</v>
      </c>
      <c r="O17" s="329">
        <v>1865</v>
      </c>
      <c r="P17" s="329">
        <v>1611</v>
      </c>
      <c r="Q17" s="329"/>
      <c r="R17" s="329">
        <v>3708</v>
      </c>
      <c r="S17" s="329">
        <v>1904</v>
      </c>
      <c r="T17" s="329">
        <v>1804</v>
      </c>
      <c r="U17" s="329"/>
      <c r="V17" s="329">
        <v>3430</v>
      </c>
      <c r="W17" s="329">
        <v>1589</v>
      </c>
      <c r="X17" s="329">
        <v>1841</v>
      </c>
      <c r="Y17" s="48"/>
    </row>
    <row r="18" spans="1:25" ht="15.75" customHeight="1" x14ac:dyDescent="0.2">
      <c r="A18" s="37">
        <v>2020</v>
      </c>
      <c r="B18" s="329">
        <v>15017</v>
      </c>
      <c r="C18" s="329">
        <v>8006</v>
      </c>
      <c r="D18" s="329">
        <v>7011</v>
      </c>
      <c r="E18" s="329"/>
      <c r="F18" s="329">
        <v>2017</v>
      </c>
      <c r="G18" s="329">
        <v>1173</v>
      </c>
      <c r="H18" s="329">
        <v>844</v>
      </c>
      <c r="I18" s="329"/>
      <c r="J18" s="329">
        <v>2770</v>
      </c>
      <c r="K18" s="329">
        <v>1557</v>
      </c>
      <c r="L18" s="329">
        <v>1213</v>
      </c>
      <c r="M18" s="329"/>
      <c r="N18" s="329">
        <v>3086</v>
      </c>
      <c r="O18" s="329">
        <v>1670</v>
      </c>
      <c r="P18" s="329">
        <v>1416</v>
      </c>
      <c r="Q18" s="329"/>
      <c r="R18" s="329">
        <v>4161</v>
      </c>
      <c r="S18" s="329">
        <v>2192</v>
      </c>
      <c r="T18" s="329">
        <v>1969</v>
      </c>
      <c r="U18" s="329"/>
      <c r="V18" s="329">
        <v>2983</v>
      </c>
      <c r="W18" s="329">
        <v>1414</v>
      </c>
      <c r="X18" s="329">
        <v>1569</v>
      </c>
      <c r="Y18" s="48"/>
    </row>
    <row r="19" spans="1:25" ht="15.75" customHeight="1" x14ac:dyDescent="0.2">
      <c r="A19" s="37">
        <v>2021</v>
      </c>
      <c r="B19" s="329">
        <f>+F19+J19+N19+R19+V19</f>
        <v>8668</v>
      </c>
      <c r="C19" s="329">
        <f t="shared" ref="C19:D19" si="1">+G19+K19+O19+S19+W19</f>
        <v>4547</v>
      </c>
      <c r="D19" s="329">
        <f t="shared" si="1"/>
        <v>4121</v>
      </c>
      <c r="E19" s="329"/>
      <c r="F19" s="329">
        <v>349</v>
      </c>
      <c r="G19" s="329">
        <v>202</v>
      </c>
      <c r="H19" s="329">
        <v>147</v>
      </c>
      <c r="I19" s="329"/>
      <c r="J19" s="329">
        <v>1495</v>
      </c>
      <c r="K19" s="329">
        <v>815</v>
      </c>
      <c r="L19" s="329">
        <v>680</v>
      </c>
      <c r="M19" s="329"/>
      <c r="N19" s="329">
        <v>2344</v>
      </c>
      <c r="O19" s="329">
        <v>1257</v>
      </c>
      <c r="P19" s="329">
        <v>1087</v>
      </c>
      <c r="Q19" s="329"/>
      <c r="R19" s="329">
        <v>950</v>
      </c>
      <c r="S19" s="329">
        <v>494</v>
      </c>
      <c r="T19" s="329">
        <v>456</v>
      </c>
      <c r="U19" s="329"/>
      <c r="V19" s="329">
        <v>3530</v>
      </c>
      <c r="W19" s="329">
        <v>1779</v>
      </c>
      <c r="X19" s="329">
        <v>1751</v>
      </c>
      <c r="Y19" s="48"/>
    </row>
    <row r="20" spans="1:25" ht="15.75" customHeight="1" thickBot="1" x14ac:dyDescent="0.25">
      <c r="A20" s="39">
        <v>2022</v>
      </c>
      <c r="B20" s="331">
        <f>+F20+J20+N20+R20+V20</f>
        <v>2280</v>
      </c>
      <c r="C20" s="331">
        <f t="shared" ref="C20" si="2">+G20+K20+O20+S20+W20</f>
        <v>1137</v>
      </c>
      <c r="D20" s="331">
        <f t="shared" ref="D20" si="3">+H20+L20+P20+T20+X20</f>
        <v>1233</v>
      </c>
      <c r="E20" s="331"/>
      <c r="F20" s="331">
        <v>0</v>
      </c>
      <c r="G20" s="331">
        <v>0</v>
      </c>
      <c r="H20" s="331">
        <v>0</v>
      </c>
      <c r="I20" s="331"/>
      <c r="J20" s="331">
        <v>226</v>
      </c>
      <c r="K20" s="331">
        <v>119</v>
      </c>
      <c r="L20" s="331">
        <v>107</v>
      </c>
      <c r="M20" s="331"/>
      <c r="N20" s="331">
        <v>945</v>
      </c>
      <c r="O20" s="331">
        <v>489</v>
      </c>
      <c r="P20" s="331">
        <v>546</v>
      </c>
      <c r="Q20" s="331"/>
      <c r="R20" s="331">
        <v>499</v>
      </c>
      <c r="S20" s="331">
        <v>241</v>
      </c>
      <c r="T20" s="331">
        <v>258</v>
      </c>
      <c r="U20" s="331"/>
      <c r="V20" s="331">
        <v>610</v>
      </c>
      <c r="W20" s="331">
        <v>288</v>
      </c>
      <c r="X20" s="331">
        <v>322</v>
      </c>
      <c r="Y20" s="48"/>
    </row>
    <row r="21" spans="1:25" ht="15" customHeight="1" x14ac:dyDescent="0.2">
      <c r="A21" s="19" t="s">
        <v>929</v>
      </c>
    </row>
    <row r="23" spans="1:25" x14ac:dyDescent="0.2">
      <c r="D23" s="381"/>
      <c r="F23" s="380"/>
      <c r="G23" s="380"/>
      <c r="H23" s="380"/>
    </row>
    <row r="24" spans="1:25" x14ac:dyDescent="0.2">
      <c r="D24" s="381"/>
      <c r="F24" s="380"/>
      <c r="G24" s="380"/>
      <c r="H24" s="380"/>
    </row>
  </sheetData>
  <mergeCells count="12">
    <mergeCell ref="A1:X1"/>
    <mergeCell ref="A2:X2"/>
    <mergeCell ref="A3:X3"/>
    <mergeCell ref="A4:X4"/>
    <mergeCell ref="A5:X5"/>
    <mergeCell ref="A6:A7"/>
    <mergeCell ref="V6:X6"/>
    <mergeCell ref="B6:D6"/>
    <mergeCell ref="F6:H6"/>
    <mergeCell ref="J6:L6"/>
    <mergeCell ref="N6:P6"/>
    <mergeCell ref="R6:T6"/>
  </mergeCells>
  <hyperlinks>
    <hyperlink ref="Y2" location="Contenido!A1" display="Contenido" xr:uid="{00000000-0004-0000-79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Hoja123">
    <tabColor theme="5" tint="0.59999389629810485"/>
    <pageSetUpPr fitToPage="1"/>
  </sheetPr>
  <dimension ref="A1:Y27"/>
  <sheetViews>
    <sheetView showGridLines="0" zoomScaleNormal="100" zoomScaleSheetLayoutView="100" workbookViewId="0">
      <selection activeCell="X16" sqref="X16"/>
    </sheetView>
  </sheetViews>
  <sheetFormatPr baseColWidth="10" defaultColWidth="9" defaultRowHeight="12" x14ac:dyDescent="0.2"/>
  <cols>
    <col min="1" max="1" width="15" style="36" customWidth="1"/>
    <col min="2" max="4" width="5.875" style="36" customWidth="1"/>
    <col min="5" max="5" width="1.625" style="36" customWidth="1"/>
    <col min="6" max="8" width="5.875" style="36" customWidth="1"/>
    <col min="9" max="9" width="1.625" style="36" customWidth="1"/>
    <col min="10" max="12" width="5.875" style="36" customWidth="1"/>
    <col min="13" max="13" width="1.625" style="36" customWidth="1"/>
    <col min="14" max="16" width="5.875" style="36" customWidth="1"/>
    <col min="17" max="17" width="1.625" style="36" customWidth="1"/>
    <col min="18" max="20" width="5.875" style="36" customWidth="1"/>
    <col min="21" max="21" width="1.625" style="36" customWidth="1"/>
    <col min="22" max="24" width="5.875" style="36" customWidth="1"/>
    <col min="25" max="25" width="11.625" style="36" customWidth="1"/>
    <col min="26" max="16384" width="9" style="36"/>
  </cols>
  <sheetData>
    <row r="1" spans="1:25" ht="15" x14ac:dyDescent="0.25">
      <c r="A1" s="642" t="s">
        <v>800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</row>
    <row r="2" spans="1:25" ht="15" x14ac:dyDescent="0.25">
      <c r="A2" s="642" t="s">
        <v>95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212" t="s">
        <v>573</v>
      </c>
    </row>
    <row r="3" spans="1:25" ht="15" x14ac:dyDescent="0.25">
      <c r="A3" s="642" t="s">
        <v>96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</row>
    <row r="4" spans="1:25" ht="15" x14ac:dyDescent="0.25">
      <c r="A4" s="642" t="s">
        <v>88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642"/>
      <c r="U4" s="642"/>
      <c r="V4" s="642"/>
      <c r="W4" s="642"/>
      <c r="X4" s="642"/>
    </row>
    <row r="5" spans="1:25" ht="15" x14ac:dyDescent="0.25">
      <c r="A5" s="642" t="s">
        <v>928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</row>
    <row r="6" spans="1:25" s="82" customFormat="1" ht="16.5" customHeight="1" x14ac:dyDescent="0.15">
      <c r="A6" s="644" t="s">
        <v>46</v>
      </c>
      <c r="B6" s="633" t="s">
        <v>0</v>
      </c>
      <c r="C6" s="633"/>
      <c r="D6" s="633"/>
      <c r="E6" s="435"/>
      <c r="F6" s="633" t="s">
        <v>75</v>
      </c>
      <c r="G6" s="633"/>
      <c r="H6" s="633"/>
      <c r="I6" s="437"/>
      <c r="J6" s="633" t="s">
        <v>76</v>
      </c>
      <c r="K6" s="633"/>
      <c r="L6" s="633"/>
      <c r="M6" s="435"/>
      <c r="N6" s="633" t="s">
        <v>77</v>
      </c>
      <c r="O6" s="633"/>
      <c r="P6" s="633"/>
      <c r="Q6" s="437"/>
      <c r="R6" s="633" t="s">
        <v>78</v>
      </c>
      <c r="S6" s="633"/>
      <c r="T6" s="633"/>
      <c r="U6" s="435"/>
      <c r="V6" s="633" t="s">
        <v>79</v>
      </c>
      <c r="W6" s="633"/>
      <c r="X6" s="633"/>
    </row>
    <row r="7" spans="1:25" s="82" customFormat="1" ht="27" customHeight="1" x14ac:dyDescent="0.15">
      <c r="A7" s="636"/>
      <c r="B7" s="438" t="s">
        <v>0</v>
      </c>
      <c r="C7" s="439" t="s">
        <v>15</v>
      </c>
      <c r="D7" s="439" t="s">
        <v>16</v>
      </c>
      <c r="E7" s="440"/>
      <c r="F7" s="438" t="s">
        <v>0</v>
      </c>
      <c r="G7" s="439" t="s">
        <v>15</v>
      </c>
      <c r="H7" s="439" t="s">
        <v>16</v>
      </c>
      <c r="I7" s="437"/>
      <c r="J7" s="438" t="s">
        <v>0</v>
      </c>
      <c r="K7" s="439" t="s">
        <v>15</v>
      </c>
      <c r="L7" s="439" t="s">
        <v>16</v>
      </c>
      <c r="M7" s="440"/>
      <c r="N7" s="438" t="s">
        <v>0</v>
      </c>
      <c r="O7" s="439" t="s">
        <v>15</v>
      </c>
      <c r="P7" s="439" t="s">
        <v>16</v>
      </c>
      <c r="Q7" s="437"/>
      <c r="R7" s="438" t="s">
        <v>0</v>
      </c>
      <c r="S7" s="439" t="s">
        <v>15</v>
      </c>
      <c r="T7" s="439" t="s">
        <v>16</v>
      </c>
      <c r="U7" s="440"/>
      <c r="V7" s="438" t="s">
        <v>0</v>
      </c>
      <c r="W7" s="439" t="s">
        <v>15</v>
      </c>
      <c r="X7" s="439" t="s">
        <v>16</v>
      </c>
    </row>
    <row r="8" spans="1:25" s="38" customFormat="1" ht="12.75" x14ac:dyDescent="0.2">
      <c r="A8" s="4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5" s="328" customFormat="1" ht="12.75" x14ac:dyDescent="0.2">
      <c r="A9" s="43" t="s">
        <v>0</v>
      </c>
      <c r="B9" s="332">
        <f>SUM(B11:B26)</f>
        <v>2280</v>
      </c>
      <c r="C9" s="332">
        <f>SUM(C11:C26)</f>
        <v>1137</v>
      </c>
      <c r="D9" s="332">
        <f>SUM(D11:D26)</f>
        <v>1143</v>
      </c>
      <c r="E9" s="332"/>
      <c r="F9" s="332">
        <f>SUM(F11:F26)</f>
        <v>0</v>
      </c>
      <c r="G9" s="332">
        <f>SUM(G11:G26)</f>
        <v>0</v>
      </c>
      <c r="H9" s="332">
        <f>SUM(H11:H26)</f>
        <v>0</v>
      </c>
      <c r="I9" s="332"/>
      <c r="J9" s="332">
        <f>SUM(J11:J26)</f>
        <v>226</v>
      </c>
      <c r="K9" s="332">
        <f>SUM(K11:K26)</f>
        <v>119</v>
      </c>
      <c r="L9" s="332">
        <f>SUM(L11:L26)</f>
        <v>107</v>
      </c>
      <c r="M9" s="332"/>
      <c r="N9" s="332">
        <f>SUM(N11:N26)</f>
        <v>945</v>
      </c>
      <c r="O9" s="332">
        <f>SUM(O11:O26)</f>
        <v>489</v>
      </c>
      <c r="P9" s="332">
        <f>SUM(P11:P26)</f>
        <v>456</v>
      </c>
      <c r="Q9" s="332"/>
      <c r="R9" s="332">
        <f>SUM(R11:R26)</f>
        <v>499</v>
      </c>
      <c r="S9" s="332">
        <f>SUM(S11:S26)</f>
        <v>241</v>
      </c>
      <c r="T9" s="332">
        <f>SUM(T11:T26)</f>
        <v>258</v>
      </c>
      <c r="U9" s="332"/>
      <c r="V9" s="332">
        <f>SUM(V11:V26)</f>
        <v>610</v>
      </c>
      <c r="W9" s="332">
        <f>SUM(W11:W26)</f>
        <v>288</v>
      </c>
      <c r="X9" s="332">
        <f>SUM(X11:X26)</f>
        <v>322</v>
      </c>
    </row>
    <row r="10" spans="1:25" ht="12.75" x14ac:dyDescent="0.2">
      <c r="A10" s="44"/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</row>
    <row r="11" spans="1:25" ht="12.75" x14ac:dyDescent="0.2">
      <c r="A11" s="42" t="s">
        <v>51</v>
      </c>
      <c r="B11" s="329">
        <f>+F11+J11+N11+R11+V11</f>
        <v>114</v>
      </c>
      <c r="C11" s="329">
        <f t="shared" ref="C11:D11" si="0">+G11+K11+O11+S11+W11</f>
        <v>62</v>
      </c>
      <c r="D11" s="329">
        <f t="shared" si="0"/>
        <v>52</v>
      </c>
      <c r="E11" s="329"/>
      <c r="F11" s="329">
        <v>0</v>
      </c>
      <c r="G11" s="329">
        <v>0</v>
      </c>
      <c r="H11" s="329">
        <v>0</v>
      </c>
      <c r="I11" s="329"/>
      <c r="J11" s="329">
        <v>17</v>
      </c>
      <c r="K11" s="329">
        <v>6</v>
      </c>
      <c r="L11" s="329">
        <v>11</v>
      </c>
      <c r="M11" s="329"/>
      <c r="N11" s="329">
        <v>48</v>
      </c>
      <c r="O11" s="329">
        <v>31</v>
      </c>
      <c r="P11" s="329">
        <v>17</v>
      </c>
      <c r="Q11" s="329"/>
      <c r="R11" s="329">
        <v>0</v>
      </c>
      <c r="S11" s="329">
        <v>0</v>
      </c>
      <c r="T11" s="329">
        <v>0</v>
      </c>
      <c r="U11" s="329"/>
      <c r="V11" s="329">
        <v>49</v>
      </c>
      <c r="W11" s="329">
        <v>25</v>
      </c>
      <c r="X11" s="329">
        <v>24</v>
      </c>
      <c r="Y11" s="40"/>
    </row>
    <row r="12" spans="1:25" ht="12.75" x14ac:dyDescent="0.2">
      <c r="A12" s="42" t="s">
        <v>58</v>
      </c>
      <c r="B12" s="329">
        <f t="shared" ref="B12:B26" si="1">+F12+J12+N12+R12+V12</f>
        <v>82</v>
      </c>
      <c r="C12" s="329">
        <f t="shared" ref="C12:C26" si="2">+G12+K12+O12+S12+W12</f>
        <v>39</v>
      </c>
      <c r="D12" s="329">
        <f t="shared" ref="D12:D26" si="3">+H12+L12+P12+T12+X12</f>
        <v>43</v>
      </c>
      <c r="E12" s="329"/>
      <c r="F12" s="329">
        <v>0</v>
      </c>
      <c r="G12" s="329">
        <v>0</v>
      </c>
      <c r="H12" s="329">
        <v>0</v>
      </c>
      <c r="I12" s="329"/>
      <c r="J12" s="329">
        <v>0</v>
      </c>
      <c r="K12" s="329">
        <v>0</v>
      </c>
      <c r="L12" s="329">
        <v>0</v>
      </c>
      <c r="M12" s="329"/>
      <c r="N12" s="329">
        <v>82</v>
      </c>
      <c r="O12" s="329">
        <v>39</v>
      </c>
      <c r="P12" s="329">
        <v>43</v>
      </c>
      <c r="Q12" s="329"/>
      <c r="R12" s="329">
        <v>0</v>
      </c>
      <c r="S12" s="329">
        <v>0</v>
      </c>
      <c r="T12" s="329">
        <v>0</v>
      </c>
      <c r="U12" s="329"/>
      <c r="V12" s="329">
        <v>0</v>
      </c>
      <c r="W12" s="329">
        <v>0</v>
      </c>
      <c r="X12" s="329">
        <v>0</v>
      </c>
      <c r="Y12" s="40"/>
    </row>
    <row r="13" spans="1:25" ht="12.75" x14ac:dyDescent="0.2">
      <c r="A13" s="42" t="s">
        <v>29</v>
      </c>
      <c r="B13" s="329">
        <f t="shared" si="1"/>
        <v>81</v>
      </c>
      <c r="C13" s="329">
        <f t="shared" si="2"/>
        <v>43</v>
      </c>
      <c r="D13" s="329">
        <f t="shared" si="3"/>
        <v>38</v>
      </c>
      <c r="E13" s="329"/>
      <c r="F13" s="329">
        <v>0</v>
      </c>
      <c r="G13" s="329">
        <v>0</v>
      </c>
      <c r="H13" s="329">
        <v>0</v>
      </c>
      <c r="I13" s="329"/>
      <c r="J13" s="329">
        <v>0</v>
      </c>
      <c r="K13" s="329">
        <v>0</v>
      </c>
      <c r="L13" s="329">
        <v>0</v>
      </c>
      <c r="M13" s="329"/>
      <c r="N13" s="329">
        <v>56</v>
      </c>
      <c r="O13" s="329">
        <v>28</v>
      </c>
      <c r="P13" s="329">
        <v>28</v>
      </c>
      <c r="Q13" s="329"/>
      <c r="R13" s="329">
        <v>25</v>
      </c>
      <c r="S13" s="329">
        <v>15</v>
      </c>
      <c r="T13" s="329">
        <v>10</v>
      </c>
      <c r="U13" s="329"/>
      <c r="V13" s="329">
        <v>0</v>
      </c>
      <c r="W13" s="329">
        <v>0</v>
      </c>
      <c r="X13" s="329">
        <v>0</v>
      </c>
      <c r="Y13" s="40"/>
    </row>
    <row r="14" spans="1:25" ht="12.75" x14ac:dyDescent="0.2">
      <c r="A14" s="42" t="s">
        <v>59</v>
      </c>
      <c r="B14" s="329">
        <f t="shared" si="1"/>
        <v>910</v>
      </c>
      <c r="C14" s="329">
        <f t="shared" si="2"/>
        <v>465</v>
      </c>
      <c r="D14" s="329">
        <f t="shared" si="3"/>
        <v>445</v>
      </c>
      <c r="E14" s="329"/>
      <c r="F14" s="329">
        <v>0</v>
      </c>
      <c r="G14" s="329">
        <v>0</v>
      </c>
      <c r="H14" s="329">
        <v>0</v>
      </c>
      <c r="I14" s="329"/>
      <c r="J14" s="329">
        <v>113</v>
      </c>
      <c r="K14" s="329">
        <v>61</v>
      </c>
      <c r="L14" s="329">
        <v>52</v>
      </c>
      <c r="M14" s="329"/>
      <c r="N14" s="329">
        <v>316</v>
      </c>
      <c r="O14" s="329">
        <v>167</v>
      </c>
      <c r="P14" s="329">
        <v>149</v>
      </c>
      <c r="Q14" s="329"/>
      <c r="R14" s="329">
        <v>259</v>
      </c>
      <c r="S14" s="329">
        <v>124</v>
      </c>
      <c r="T14" s="329">
        <v>135</v>
      </c>
      <c r="U14" s="329"/>
      <c r="V14" s="329">
        <v>222</v>
      </c>
      <c r="W14" s="329">
        <v>113</v>
      </c>
      <c r="X14" s="329">
        <v>109</v>
      </c>
      <c r="Y14" s="40"/>
    </row>
    <row r="15" spans="1:25" ht="12.75" x14ac:dyDescent="0.2">
      <c r="A15" s="42" t="s">
        <v>52</v>
      </c>
      <c r="B15" s="329">
        <f t="shared" si="1"/>
        <v>484</v>
      </c>
      <c r="C15" s="329">
        <f t="shared" si="2"/>
        <v>236</v>
      </c>
      <c r="D15" s="329">
        <f t="shared" si="3"/>
        <v>248</v>
      </c>
      <c r="E15" s="329"/>
      <c r="F15" s="329">
        <v>0</v>
      </c>
      <c r="G15" s="329">
        <v>0</v>
      </c>
      <c r="H15" s="329">
        <v>0</v>
      </c>
      <c r="I15" s="329"/>
      <c r="J15" s="329">
        <v>64</v>
      </c>
      <c r="K15" s="329">
        <v>36</v>
      </c>
      <c r="L15" s="329">
        <v>28</v>
      </c>
      <c r="M15" s="329"/>
      <c r="N15" s="329">
        <v>163</v>
      </c>
      <c r="O15" s="329">
        <v>80</v>
      </c>
      <c r="P15" s="329">
        <v>83</v>
      </c>
      <c r="Q15" s="329"/>
      <c r="R15" s="329">
        <v>117</v>
      </c>
      <c r="S15" s="329">
        <v>62</v>
      </c>
      <c r="T15" s="329">
        <v>55</v>
      </c>
      <c r="U15" s="329"/>
      <c r="V15" s="329">
        <v>140</v>
      </c>
      <c r="W15" s="329">
        <v>58</v>
      </c>
      <c r="X15" s="329">
        <v>82</v>
      </c>
      <c r="Y15" s="40"/>
    </row>
    <row r="16" spans="1:25" ht="12.75" x14ac:dyDescent="0.2">
      <c r="A16" s="42" t="s">
        <v>62</v>
      </c>
      <c r="B16" s="329">
        <f t="shared" si="1"/>
        <v>41</v>
      </c>
      <c r="C16" s="329">
        <f t="shared" si="2"/>
        <v>24</v>
      </c>
      <c r="D16" s="329">
        <f t="shared" si="3"/>
        <v>17</v>
      </c>
      <c r="E16" s="329"/>
      <c r="F16" s="329">
        <v>0</v>
      </c>
      <c r="G16" s="329">
        <v>0</v>
      </c>
      <c r="H16" s="329">
        <v>0</v>
      </c>
      <c r="I16" s="329"/>
      <c r="J16" s="329">
        <v>0</v>
      </c>
      <c r="K16" s="329">
        <v>0</v>
      </c>
      <c r="L16" s="329">
        <v>0</v>
      </c>
      <c r="M16" s="329"/>
      <c r="N16" s="329">
        <v>19</v>
      </c>
      <c r="O16" s="329">
        <v>11</v>
      </c>
      <c r="P16" s="329">
        <v>8</v>
      </c>
      <c r="Q16" s="329"/>
      <c r="R16" s="329">
        <v>0</v>
      </c>
      <c r="S16" s="329">
        <v>0</v>
      </c>
      <c r="T16" s="329">
        <v>0</v>
      </c>
      <c r="U16" s="329"/>
      <c r="V16" s="329">
        <v>22</v>
      </c>
      <c r="W16" s="329">
        <v>13</v>
      </c>
      <c r="X16" s="329">
        <v>9</v>
      </c>
      <c r="Y16" s="40"/>
    </row>
    <row r="17" spans="1:25" ht="12.75" x14ac:dyDescent="0.2">
      <c r="A17" s="42" t="s">
        <v>63</v>
      </c>
      <c r="B17" s="329">
        <f t="shared" si="1"/>
        <v>193</v>
      </c>
      <c r="C17" s="329">
        <f t="shared" si="2"/>
        <v>92</v>
      </c>
      <c r="D17" s="329">
        <f t="shared" si="3"/>
        <v>101</v>
      </c>
      <c r="E17" s="329"/>
      <c r="F17" s="329">
        <v>0</v>
      </c>
      <c r="G17" s="329">
        <v>0</v>
      </c>
      <c r="H17" s="329">
        <v>0</v>
      </c>
      <c r="I17" s="329"/>
      <c r="J17" s="329">
        <v>22</v>
      </c>
      <c r="K17" s="329">
        <v>10</v>
      </c>
      <c r="L17" s="329">
        <v>12</v>
      </c>
      <c r="M17" s="329"/>
      <c r="N17" s="329">
        <v>31</v>
      </c>
      <c r="O17" s="329">
        <v>17</v>
      </c>
      <c r="P17" s="329">
        <v>14</v>
      </c>
      <c r="Q17" s="329"/>
      <c r="R17" s="329">
        <v>67</v>
      </c>
      <c r="S17" s="329">
        <v>28</v>
      </c>
      <c r="T17" s="329">
        <v>39</v>
      </c>
      <c r="U17" s="329"/>
      <c r="V17" s="329">
        <v>73</v>
      </c>
      <c r="W17" s="329">
        <v>37</v>
      </c>
      <c r="X17" s="329">
        <v>36</v>
      </c>
      <c r="Y17" s="40"/>
    </row>
    <row r="18" spans="1:25" ht="12.75" x14ac:dyDescent="0.2">
      <c r="A18" s="42" t="s">
        <v>64</v>
      </c>
      <c r="B18" s="329">
        <f t="shared" si="1"/>
        <v>17</v>
      </c>
      <c r="C18" s="329">
        <f t="shared" si="2"/>
        <v>8</v>
      </c>
      <c r="D18" s="329">
        <f t="shared" si="3"/>
        <v>9</v>
      </c>
      <c r="E18" s="329"/>
      <c r="F18" s="329">
        <v>0</v>
      </c>
      <c r="G18" s="329">
        <v>0</v>
      </c>
      <c r="H18" s="329">
        <v>0</v>
      </c>
      <c r="I18" s="329"/>
      <c r="J18" s="329">
        <v>0</v>
      </c>
      <c r="K18" s="329">
        <v>0</v>
      </c>
      <c r="L18" s="329">
        <v>0</v>
      </c>
      <c r="M18" s="329"/>
      <c r="N18" s="329">
        <v>17</v>
      </c>
      <c r="O18" s="329">
        <v>8</v>
      </c>
      <c r="P18" s="329">
        <v>9</v>
      </c>
      <c r="Q18" s="329"/>
      <c r="R18" s="329">
        <v>0</v>
      </c>
      <c r="S18" s="329">
        <v>0</v>
      </c>
      <c r="T18" s="329">
        <v>0</v>
      </c>
      <c r="U18" s="329"/>
      <c r="V18" s="329">
        <v>0</v>
      </c>
      <c r="W18" s="329">
        <v>0</v>
      </c>
      <c r="X18" s="329">
        <v>0</v>
      </c>
      <c r="Y18" s="40"/>
    </row>
    <row r="19" spans="1:25" ht="12.75" x14ac:dyDescent="0.2">
      <c r="A19" s="41" t="s">
        <v>30</v>
      </c>
      <c r="B19" s="329">
        <f t="shared" si="1"/>
        <v>39</v>
      </c>
      <c r="C19" s="329">
        <f t="shared" si="2"/>
        <v>21</v>
      </c>
      <c r="D19" s="329">
        <f t="shared" si="3"/>
        <v>18</v>
      </c>
      <c r="E19" s="329"/>
      <c r="F19" s="329">
        <v>0</v>
      </c>
      <c r="G19" s="329">
        <v>0</v>
      </c>
      <c r="H19" s="329">
        <v>0</v>
      </c>
      <c r="I19" s="329"/>
      <c r="J19" s="329">
        <v>0</v>
      </c>
      <c r="K19" s="329">
        <v>0</v>
      </c>
      <c r="L19" s="329">
        <v>0</v>
      </c>
      <c r="M19" s="329"/>
      <c r="N19" s="329">
        <v>39</v>
      </c>
      <c r="O19" s="329">
        <v>21</v>
      </c>
      <c r="P19" s="329">
        <v>18</v>
      </c>
      <c r="Q19" s="329"/>
      <c r="R19" s="329">
        <v>0</v>
      </c>
      <c r="S19" s="329">
        <v>0</v>
      </c>
      <c r="T19" s="329">
        <v>0</v>
      </c>
      <c r="U19" s="329"/>
      <c r="V19" s="329">
        <v>0</v>
      </c>
      <c r="W19" s="329">
        <v>0</v>
      </c>
      <c r="X19" s="329">
        <v>0</v>
      </c>
      <c r="Y19" s="40"/>
    </row>
    <row r="20" spans="1:25" ht="12.75" x14ac:dyDescent="0.2">
      <c r="A20" s="42" t="s">
        <v>65</v>
      </c>
      <c r="B20" s="329">
        <f t="shared" si="1"/>
        <v>104</v>
      </c>
      <c r="C20" s="329">
        <f t="shared" si="2"/>
        <v>39</v>
      </c>
      <c r="D20" s="329">
        <f t="shared" si="3"/>
        <v>65</v>
      </c>
      <c r="E20" s="329"/>
      <c r="F20" s="329">
        <v>0</v>
      </c>
      <c r="G20" s="329">
        <v>0</v>
      </c>
      <c r="H20" s="329">
        <v>0</v>
      </c>
      <c r="I20" s="329"/>
      <c r="J20" s="329">
        <v>10</v>
      </c>
      <c r="K20" s="329">
        <v>6</v>
      </c>
      <c r="L20" s="329">
        <v>4</v>
      </c>
      <c r="M20" s="329"/>
      <c r="N20" s="329">
        <v>22</v>
      </c>
      <c r="O20" s="329">
        <v>8</v>
      </c>
      <c r="P20" s="329">
        <v>14</v>
      </c>
      <c r="Q20" s="329"/>
      <c r="R20" s="329">
        <v>31</v>
      </c>
      <c r="S20" s="329">
        <v>12</v>
      </c>
      <c r="T20" s="329">
        <v>19</v>
      </c>
      <c r="U20" s="329"/>
      <c r="V20" s="329">
        <v>41</v>
      </c>
      <c r="W20" s="329">
        <v>13</v>
      </c>
      <c r="X20" s="329">
        <v>28</v>
      </c>
      <c r="Y20" s="40"/>
    </row>
    <row r="21" spans="1:25" ht="12.75" x14ac:dyDescent="0.2">
      <c r="A21" s="42" t="s">
        <v>31</v>
      </c>
      <c r="B21" s="329">
        <f t="shared" si="1"/>
        <v>107</v>
      </c>
      <c r="C21" s="329">
        <f t="shared" si="2"/>
        <v>43</v>
      </c>
      <c r="D21" s="329">
        <f t="shared" si="3"/>
        <v>64</v>
      </c>
      <c r="E21" s="329"/>
      <c r="F21" s="329">
        <v>0</v>
      </c>
      <c r="G21" s="329">
        <v>0</v>
      </c>
      <c r="H21" s="329">
        <v>0</v>
      </c>
      <c r="I21" s="329"/>
      <c r="J21" s="329">
        <v>0</v>
      </c>
      <c r="K21" s="329">
        <v>0</v>
      </c>
      <c r="L21" s="329">
        <v>0</v>
      </c>
      <c r="M21" s="329"/>
      <c r="N21" s="329">
        <v>62</v>
      </c>
      <c r="O21" s="329">
        <v>21</v>
      </c>
      <c r="P21" s="329">
        <v>41</v>
      </c>
      <c r="Q21" s="329"/>
      <c r="R21" s="329">
        <v>0</v>
      </c>
      <c r="S21" s="329">
        <v>0</v>
      </c>
      <c r="T21" s="329">
        <v>0</v>
      </c>
      <c r="U21" s="329"/>
      <c r="V21" s="329">
        <v>45</v>
      </c>
      <c r="W21" s="329">
        <v>22</v>
      </c>
      <c r="X21" s="329">
        <v>23</v>
      </c>
      <c r="Y21" s="40"/>
    </row>
    <row r="22" spans="1:25" ht="12.75" x14ac:dyDescent="0.2">
      <c r="A22" s="42" t="s">
        <v>53</v>
      </c>
      <c r="B22" s="329">
        <f t="shared" si="1"/>
        <v>33</v>
      </c>
      <c r="C22" s="329">
        <f t="shared" si="2"/>
        <v>16</v>
      </c>
      <c r="D22" s="329">
        <f t="shared" si="3"/>
        <v>17</v>
      </c>
      <c r="E22" s="329"/>
      <c r="F22" s="329">
        <v>0</v>
      </c>
      <c r="G22" s="329">
        <v>0</v>
      </c>
      <c r="H22" s="329">
        <v>0</v>
      </c>
      <c r="I22" s="329"/>
      <c r="J22" s="329">
        <v>0</v>
      </c>
      <c r="K22" s="329">
        <v>0</v>
      </c>
      <c r="L22" s="329">
        <v>0</v>
      </c>
      <c r="M22" s="329"/>
      <c r="N22" s="329">
        <v>15</v>
      </c>
      <c r="O22" s="329">
        <v>9</v>
      </c>
      <c r="P22" s="329">
        <v>6</v>
      </c>
      <c r="Q22" s="329"/>
      <c r="R22" s="329">
        <v>0</v>
      </c>
      <c r="S22" s="329">
        <v>0</v>
      </c>
      <c r="T22" s="329">
        <v>0</v>
      </c>
      <c r="U22" s="329"/>
      <c r="V22" s="329">
        <v>18</v>
      </c>
      <c r="W22" s="329">
        <v>7</v>
      </c>
      <c r="X22" s="329">
        <v>11</v>
      </c>
      <c r="Y22" s="40"/>
    </row>
    <row r="23" spans="1:25" ht="12.75" x14ac:dyDescent="0.2">
      <c r="A23" s="42" t="s">
        <v>54</v>
      </c>
      <c r="B23" s="329">
        <f t="shared" si="1"/>
        <v>17</v>
      </c>
      <c r="C23" s="329">
        <f t="shared" si="2"/>
        <v>9</v>
      </c>
      <c r="D23" s="329">
        <f t="shared" si="3"/>
        <v>8</v>
      </c>
      <c r="E23" s="329"/>
      <c r="F23" s="329">
        <v>0</v>
      </c>
      <c r="G23" s="329">
        <v>0</v>
      </c>
      <c r="H23" s="329">
        <v>0</v>
      </c>
      <c r="I23" s="329"/>
      <c r="J23" s="329">
        <v>0</v>
      </c>
      <c r="K23" s="329">
        <v>0</v>
      </c>
      <c r="L23" s="329">
        <v>0</v>
      </c>
      <c r="M23" s="329"/>
      <c r="N23" s="329">
        <v>17</v>
      </c>
      <c r="O23" s="329">
        <v>9</v>
      </c>
      <c r="P23" s="329">
        <v>8</v>
      </c>
      <c r="Q23" s="329"/>
      <c r="R23" s="329">
        <v>0</v>
      </c>
      <c r="S23" s="329">
        <v>0</v>
      </c>
      <c r="T23" s="329">
        <v>0</v>
      </c>
      <c r="U23" s="329"/>
      <c r="V23" s="329">
        <v>0</v>
      </c>
      <c r="W23" s="329">
        <v>0</v>
      </c>
      <c r="X23" s="329">
        <v>0</v>
      </c>
      <c r="Y23" s="40"/>
    </row>
    <row r="24" spans="1:25" ht="12.75" x14ac:dyDescent="0.2">
      <c r="A24" s="42" t="s">
        <v>55</v>
      </c>
      <c r="B24" s="329">
        <f t="shared" si="1"/>
        <v>21</v>
      </c>
      <c r="C24" s="329">
        <f t="shared" si="2"/>
        <v>14</v>
      </c>
      <c r="D24" s="329">
        <f t="shared" si="3"/>
        <v>7</v>
      </c>
      <c r="E24" s="329"/>
      <c r="F24" s="329">
        <v>0</v>
      </c>
      <c r="G24" s="329">
        <v>0</v>
      </c>
      <c r="H24" s="329">
        <v>0</v>
      </c>
      <c r="I24" s="329"/>
      <c r="J24" s="329">
        <v>0</v>
      </c>
      <c r="K24" s="329">
        <v>0</v>
      </c>
      <c r="L24" s="329">
        <v>0</v>
      </c>
      <c r="M24" s="329"/>
      <c r="N24" s="329">
        <v>21</v>
      </c>
      <c r="O24" s="329">
        <v>14</v>
      </c>
      <c r="P24" s="329">
        <v>7</v>
      </c>
      <c r="Q24" s="329"/>
      <c r="R24" s="329">
        <v>0</v>
      </c>
      <c r="S24" s="329">
        <v>0</v>
      </c>
      <c r="T24" s="329">
        <v>0</v>
      </c>
      <c r="U24" s="329"/>
      <c r="V24" s="329">
        <v>0</v>
      </c>
      <c r="W24" s="329">
        <v>0</v>
      </c>
      <c r="X24" s="329">
        <v>0</v>
      </c>
      <c r="Y24" s="40"/>
    </row>
    <row r="25" spans="1:25" ht="12.75" x14ac:dyDescent="0.2">
      <c r="A25" s="42" t="s">
        <v>69</v>
      </c>
      <c r="B25" s="329">
        <f t="shared" si="1"/>
        <v>14</v>
      </c>
      <c r="C25" s="329">
        <f t="shared" si="2"/>
        <v>9</v>
      </c>
      <c r="D25" s="329">
        <f t="shared" si="3"/>
        <v>5</v>
      </c>
      <c r="E25" s="329"/>
      <c r="F25" s="329">
        <v>0</v>
      </c>
      <c r="G25" s="329">
        <v>0</v>
      </c>
      <c r="H25" s="329">
        <v>0</v>
      </c>
      <c r="I25" s="329"/>
      <c r="J25" s="329">
        <v>0</v>
      </c>
      <c r="K25" s="329">
        <v>0</v>
      </c>
      <c r="L25" s="329">
        <v>0</v>
      </c>
      <c r="M25" s="329"/>
      <c r="N25" s="329">
        <v>14</v>
      </c>
      <c r="O25" s="329">
        <v>9</v>
      </c>
      <c r="P25" s="329">
        <v>5</v>
      </c>
      <c r="Q25" s="329"/>
      <c r="R25" s="329">
        <v>0</v>
      </c>
      <c r="S25" s="329">
        <v>0</v>
      </c>
      <c r="T25" s="329">
        <v>0</v>
      </c>
      <c r="U25" s="329"/>
      <c r="V25" s="329">
        <v>0</v>
      </c>
      <c r="W25" s="329">
        <v>0</v>
      </c>
      <c r="X25" s="329">
        <v>0</v>
      </c>
      <c r="Y25" s="40"/>
    </row>
    <row r="26" spans="1:25" ht="13.5" thickBot="1" x14ac:dyDescent="0.25">
      <c r="A26" s="42" t="s">
        <v>71</v>
      </c>
      <c r="B26" s="329">
        <f t="shared" si="1"/>
        <v>23</v>
      </c>
      <c r="C26" s="329">
        <f t="shared" si="2"/>
        <v>17</v>
      </c>
      <c r="D26" s="329">
        <f t="shared" si="3"/>
        <v>6</v>
      </c>
      <c r="E26" s="329"/>
      <c r="F26" s="329">
        <v>0</v>
      </c>
      <c r="G26" s="329">
        <v>0</v>
      </c>
      <c r="H26" s="329">
        <v>0</v>
      </c>
      <c r="I26" s="329"/>
      <c r="J26" s="329">
        <v>0</v>
      </c>
      <c r="K26" s="329">
        <v>0</v>
      </c>
      <c r="L26" s="329">
        <v>0</v>
      </c>
      <c r="M26" s="329"/>
      <c r="N26" s="329">
        <v>23</v>
      </c>
      <c r="O26" s="329">
        <v>17</v>
      </c>
      <c r="P26" s="329">
        <v>6</v>
      </c>
      <c r="Q26" s="329"/>
      <c r="R26" s="329">
        <v>0</v>
      </c>
      <c r="S26" s="329">
        <v>0</v>
      </c>
      <c r="T26" s="329">
        <v>0</v>
      </c>
      <c r="U26" s="329"/>
      <c r="V26" s="329">
        <v>0</v>
      </c>
      <c r="W26" s="329">
        <v>0</v>
      </c>
      <c r="X26" s="329">
        <v>0</v>
      </c>
      <c r="Y26" s="40"/>
    </row>
    <row r="27" spans="1:25" ht="15" customHeight="1" x14ac:dyDescent="0.2">
      <c r="A27" s="203" t="s">
        <v>929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1"/>
      <c r="X27" s="521"/>
    </row>
  </sheetData>
  <mergeCells count="12">
    <mergeCell ref="R6:T6"/>
    <mergeCell ref="V6:X6"/>
    <mergeCell ref="A6:A7"/>
    <mergeCell ref="B6:D6"/>
    <mergeCell ref="F6:H6"/>
    <mergeCell ref="J6:L6"/>
    <mergeCell ref="N6:P6"/>
    <mergeCell ref="A1:X1"/>
    <mergeCell ref="A2:X2"/>
    <mergeCell ref="A3:X3"/>
    <mergeCell ref="A4:X4"/>
    <mergeCell ref="A5:X5"/>
  </mergeCells>
  <conditionalFormatting sqref="B9:X26">
    <cfRule type="cellIs" dxfId="58" priority="1" operator="equal">
      <formula>0</formula>
    </cfRule>
  </conditionalFormatting>
  <hyperlinks>
    <hyperlink ref="Y2" location="Contenido!A1" display="Contenido" xr:uid="{00000000-0004-0000-7A00-000000000000}"/>
  </hyperlinks>
  <printOptions horizontalCentered="1"/>
  <pageMargins left="0.59055118110236227" right="0.59055118110236227" top="0.59055118110236227" bottom="0.19685039370078741" header="0" footer="0"/>
  <pageSetup scale="99" orientation="landscape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Hoja124">
    <tabColor theme="5" tint="0.59999389629810485"/>
    <pageSetUpPr fitToPage="1"/>
  </sheetPr>
  <dimension ref="A1:Y30"/>
  <sheetViews>
    <sheetView showGridLines="0" zoomScaleNormal="100" zoomScaleSheetLayoutView="100" workbookViewId="0">
      <selection activeCell="X16" sqref="X16"/>
    </sheetView>
  </sheetViews>
  <sheetFormatPr baseColWidth="10" defaultColWidth="11" defaultRowHeight="12.75" x14ac:dyDescent="0.2"/>
  <cols>
    <col min="1" max="1" width="10.125" style="118" customWidth="1"/>
    <col min="2" max="4" width="5.625" style="125" customWidth="1"/>
    <col min="5" max="5" width="1.25" style="125" customWidth="1"/>
    <col min="6" max="8" width="5.25" style="125" customWidth="1"/>
    <col min="9" max="9" width="1.25" style="125" customWidth="1"/>
    <col min="10" max="12" width="5.25" style="125" customWidth="1"/>
    <col min="13" max="13" width="1.25" style="125" customWidth="1"/>
    <col min="14" max="16" width="5.25" style="125" customWidth="1"/>
    <col min="17" max="17" width="1.25" style="102" customWidth="1"/>
    <col min="18" max="20" width="5.25" style="102" customWidth="1"/>
    <col min="21" max="21" width="1.25" style="102" customWidth="1"/>
    <col min="22" max="24" width="5.25" style="102" customWidth="1"/>
    <col min="25" max="16384" width="11" style="102"/>
  </cols>
  <sheetData>
    <row r="1" spans="1:25" ht="15" customHeight="1" x14ac:dyDescent="0.25">
      <c r="A1" s="600" t="s">
        <v>799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95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212" t="s">
        <v>573</v>
      </c>
    </row>
    <row r="3" spans="1:25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8" t="s">
        <v>248</v>
      </c>
      <c r="B6" s="633" t="s">
        <v>0</v>
      </c>
      <c r="C6" s="633"/>
      <c r="D6" s="633"/>
      <c r="E6" s="435"/>
      <c r="F6" s="633" t="s">
        <v>75</v>
      </c>
      <c r="G6" s="633"/>
      <c r="H6" s="633"/>
      <c r="I6" s="437"/>
      <c r="J6" s="633" t="s">
        <v>76</v>
      </c>
      <c r="K6" s="633"/>
      <c r="L6" s="633"/>
      <c r="M6" s="435"/>
      <c r="N6" s="633" t="s">
        <v>77</v>
      </c>
      <c r="O6" s="633"/>
      <c r="P6" s="633"/>
      <c r="Q6" s="437"/>
      <c r="R6" s="633" t="s">
        <v>78</v>
      </c>
      <c r="S6" s="633"/>
      <c r="T6" s="633"/>
      <c r="U6" s="435"/>
      <c r="V6" s="633" t="s">
        <v>79</v>
      </c>
      <c r="W6" s="633"/>
      <c r="X6" s="633"/>
    </row>
    <row r="7" spans="1:25" s="247" customFormat="1" ht="27.75" customHeight="1" x14ac:dyDescent="0.15">
      <c r="A7" s="608"/>
      <c r="B7" s="438" t="s">
        <v>0</v>
      </c>
      <c r="C7" s="439" t="s">
        <v>15</v>
      </c>
      <c r="D7" s="439" t="s">
        <v>16</v>
      </c>
      <c r="E7" s="440"/>
      <c r="F7" s="438" t="s">
        <v>0</v>
      </c>
      <c r="G7" s="439" t="s">
        <v>15</v>
      </c>
      <c r="H7" s="439" t="s">
        <v>16</v>
      </c>
      <c r="I7" s="437"/>
      <c r="J7" s="438" t="s">
        <v>0</v>
      </c>
      <c r="K7" s="439" t="s">
        <v>15</v>
      </c>
      <c r="L7" s="439" t="s">
        <v>16</v>
      </c>
      <c r="M7" s="440"/>
      <c r="N7" s="438" t="s">
        <v>0</v>
      </c>
      <c r="O7" s="439" t="s">
        <v>15</v>
      </c>
      <c r="P7" s="439" t="s">
        <v>16</v>
      </c>
      <c r="Q7" s="437"/>
      <c r="R7" s="438" t="s">
        <v>0</v>
      </c>
      <c r="S7" s="439" t="s">
        <v>15</v>
      </c>
      <c r="T7" s="439" t="s">
        <v>16</v>
      </c>
      <c r="U7" s="440"/>
      <c r="V7" s="438" t="s">
        <v>0</v>
      </c>
      <c r="W7" s="439" t="s">
        <v>15</v>
      </c>
      <c r="X7" s="439" t="s">
        <v>16</v>
      </c>
    </row>
    <row r="8" spans="1:25" s="119" customFormat="1" x14ac:dyDescent="0.2">
      <c r="A8" s="118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5" s="269" customFormat="1" x14ac:dyDescent="0.2">
      <c r="A9" s="122" t="s">
        <v>0</v>
      </c>
      <c r="B9" s="268">
        <f>SUM(B10:B25)</f>
        <v>2280</v>
      </c>
      <c r="C9" s="268">
        <f>SUM(C10:C25)</f>
        <v>1137</v>
      </c>
      <c r="D9" s="268">
        <f>SUM(D10:D25)</f>
        <v>1143</v>
      </c>
      <c r="E9" s="268"/>
      <c r="F9" s="268">
        <f>SUM(F10:F25)</f>
        <v>0</v>
      </c>
      <c r="G9" s="268">
        <f>SUM(G10:G25)</f>
        <v>0</v>
      </c>
      <c r="H9" s="268">
        <f>SUM(H10:H25)</f>
        <v>0</v>
      </c>
      <c r="I9" s="268"/>
      <c r="J9" s="268">
        <f>SUM(J10:J25)</f>
        <v>226</v>
      </c>
      <c r="K9" s="268">
        <f>SUM(K10:K25)</f>
        <v>119</v>
      </c>
      <c r="L9" s="268">
        <f>SUM(L10:L25)</f>
        <v>107</v>
      </c>
      <c r="M9" s="268"/>
      <c r="N9" s="268">
        <f>SUM(N10:N25)</f>
        <v>945</v>
      </c>
      <c r="O9" s="268">
        <f>SUM(O10:O25)</f>
        <v>489</v>
      </c>
      <c r="P9" s="268">
        <f>SUM(P10:P25)</f>
        <v>456</v>
      </c>
      <c r="Q9" s="268"/>
      <c r="R9" s="268">
        <f>SUM(R10:R25)</f>
        <v>499</v>
      </c>
      <c r="S9" s="268">
        <f>SUM(S10:S25)</f>
        <v>241</v>
      </c>
      <c r="T9" s="268">
        <f>SUM(T10:T25)</f>
        <v>258</v>
      </c>
      <c r="U9" s="268"/>
      <c r="V9" s="268">
        <f>SUM(V10:V25)</f>
        <v>610</v>
      </c>
      <c r="W9" s="268">
        <f>SUM(W10:W25)</f>
        <v>288</v>
      </c>
      <c r="X9" s="268">
        <f>SUM(X10:X25)</f>
        <v>322</v>
      </c>
    </row>
    <row r="10" spans="1:25" x14ac:dyDescent="0.2">
      <c r="A10" s="120">
        <v>14</v>
      </c>
      <c r="B10" s="251">
        <f t="shared" ref="B10:C10" si="0">+F10+J10+N10+R10+V10</f>
        <v>4</v>
      </c>
      <c r="C10" s="251">
        <f t="shared" si="0"/>
        <v>1</v>
      </c>
      <c r="D10" s="251">
        <f t="shared" ref="D10" si="1">+B10-C10</f>
        <v>3</v>
      </c>
      <c r="E10" s="250"/>
      <c r="F10" s="250"/>
      <c r="G10" s="250"/>
      <c r="H10" s="250"/>
      <c r="I10" s="250"/>
      <c r="J10" s="250">
        <v>3</v>
      </c>
      <c r="K10" s="250">
        <v>1</v>
      </c>
      <c r="L10" s="250">
        <v>2</v>
      </c>
      <c r="M10" s="250"/>
      <c r="N10" s="250">
        <v>1</v>
      </c>
      <c r="O10" s="250">
        <v>0</v>
      </c>
      <c r="P10" s="250">
        <v>1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</row>
    <row r="11" spans="1:25" x14ac:dyDescent="0.2">
      <c r="A11" s="120">
        <v>15</v>
      </c>
      <c r="B11" s="251">
        <f t="shared" ref="B11:B25" si="2">+F11+J11+N11+R11+V11</f>
        <v>8</v>
      </c>
      <c r="C11" s="251">
        <f t="shared" ref="C11:C25" si="3">+G11+K11+O11+S11+W11</f>
        <v>6</v>
      </c>
      <c r="D11" s="251">
        <f t="shared" ref="D11:D25" si="4">+B11-C11</f>
        <v>2</v>
      </c>
      <c r="E11" s="250"/>
      <c r="F11" s="252"/>
      <c r="G11" s="252"/>
      <c r="H11" s="252"/>
      <c r="I11" s="252"/>
      <c r="J11" s="252">
        <v>4</v>
      </c>
      <c r="K11" s="252">
        <v>3</v>
      </c>
      <c r="L11" s="252">
        <v>1</v>
      </c>
      <c r="M11" s="252"/>
      <c r="N11" s="252">
        <v>2</v>
      </c>
      <c r="O11" s="252">
        <v>2</v>
      </c>
      <c r="P11" s="252">
        <v>0</v>
      </c>
      <c r="Q11" s="252"/>
      <c r="R11" s="252">
        <v>2</v>
      </c>
      <c r="S11" s="252">
        <v>1</v>
      </c>
      <c r="T11" s="252">
        <v>1</v>
      </c>
      <c r="U11" s="252"/>
      <c r="V11" s="252">
        <v>0</v>
      </c>
      <c r="W11" s="252">
        <v>0</v>
      </c>
      <c r="X11" s="252">
        <v>0</v>
      </c>
    </row>
    <row r="12" spans="1:25" x14ac:dyDescent="0.2">
      <c r="A12" s="120">
        <v>16</v>
      </c>
      <c r="B12" s="251">
        <f t="shared" si="2"/>
        <v>114</v>
      </c>
      <c r="C12" s="251">
        <f t="shared" si="3"/>
        <v>50</v>
      </c>
      <c r="D12" s="251">
        <f t="shared" si="4"/>
        <v>64</v>
      </c>
      <c r="E12" s="250"/>
      <c r="F12" s="252"/>
      <c r="G12" s="252"/>
      <c r="H12" s="252"/>
      <c r="I12" s="252"/>
      <c r="J12" s="252">
        <v>48</v>
      </c>
      <c r="K12" s="252">
        <v>20</v>
      </c>
      <c r="L12" s="252">
        <v>28</v>
      </c>
      <c r="M12" s="252"/>
      <c r="N12" s="252">
        <v>48</v>
      </c>
      <c r="O12" s="252">
        <v>23</v>
      </c>
      <c r="P12" s="252">
        <v>25</v>
      </c>
      <c r="Q12" s="252"/>
      <c r="R12" s="252">
        <v>9</v>
      </c>
      <c r="S12" s="252">
        <v>4</v>
      </c>
      <c r="T12" s="252">
        <v>5</v>
      </c>
      <c r="U12" s="252"/>
      <c r="V12" s="252">
        <v>9</v>
      </c>
      <c r="W12" s="252">
        <v>3</v>
      </c>
      <c r="X12" s="252">
        <v>6</v>
      </c>
    </row>
    <row r="13" spans="1:25" x14ac:dyDescent="0.2">
      <c r="A13" s="120">
        <v>17</v>
      </c>
      <c r="B13" s="251">
        <f t="shared" si="2"/>
        <v>327</v>
      </c>
      <c r="C13" s="251">
        <f t="shared" si="3"/>
        <v>152</v>
      </c>
      <c r="D13" s="251">
        <f t="shared" si="4"/>
        <v>175</v>
      </c>
      <c r="E13" s="250"/>
      <c r="F13" s="250"/>
      <c r="G13" s="250"/>
      <c r="H13" s="250"/>
      <c r="I13" s="251"/>
      <c r="J13" s="250">
        <v>33</v>
      </c>
      <c r="K13" s="250">
        <v>19</v>
      </c>
      <c r="L13" s="250">
        <v>14</v>
      </c>
      <c r="M13" s="251"/>
      <c r="N13" s="250">
        <v>213</v>
      </c>
      <c r="O13" s="250">
        <v>104</v>
      </c>
      <c r="P13" s="250">
        <v>109</v>
      </c>
      <c r="Q13" s="251"/>
      <c r="R13" s="250">
        <v>41</v>
      </c>
      <c r="S13" s="250">
        <v>14</v>
      </c>
      <c r="T13" s="250">
        <v>27</v>
      </c>
      <c r="U13" s="251"/>
      <c r="V13" s="250">
        <v>40</v>
      </c>
      <c r="W13" s="250">
        <v>15</v>
      </c>
      <c r="X13" s="250">
        <v>25</v>
      </c>
    </row>
    <row r="14" spans="1:25" x14ac:dyDescent="0.2">
      <c r="A14" s="120">
        <v>18</v>
      </c>
      <c r="B14" s="251">
        <f t="shared" si="2"/>
        <v>412</v>
      </c>
      <c r="C14" s="251">
        <f t="shared" si="3"/>
        <v>201</v>
      </c>
      <c r="D14" s="251">
        <f t="shared" si="4"/>
        <v>211</v>
      </c>
      <c r="E14" s="250"/>
      <c r="F14" s="251"/>
      <c r="G14" s="251"/>
      <c r="H14" s="251"/>
      <c r="I14" s="251"/>
      <c r="J14" s="251">
        <v>41</v>
      </c>
      <c r="K14" s="251">
        <v>23</v>
      </c>
      <c r="L14" s="251">
        <v>18</v>
      </c>
      <c r="M14" s="251"/>
      <c r="N14" s="251">
        <v>189</v>
      </c>
      <c r="O14" s="251">
        <v>99</v>
      </c>
      <c r="P14" s="251">
        <v>90</v>
      </c>
      <c r="Q14" s="251"/>
      <c r="R14" s="251">
        <v>115</v>
      </c>
      <c r="S14" s="251">
        <v>56</v>
      </c>
      <c r="T14" s="251">
        <v>59</v>
      </c>
      <c r="U14" s="251"/>
      <c r="V14" s="251">
        <v>67</v>
      </c>
      <c r="W14" s="251">
        <v>23</v>
      </c>
      <c r="X14" s="251">
        <v>44</v>
      </c>
    </row>
    <row r="15" spans="1:25" x14ac:dyDescent="0.2">
      <c r="A15" s="120">
        <v>19</v>
      </c>
      <c r="B15" s="251">
        <f t="shared" si="2"/>
        <v>432</v>
      </c>
      <c r="C15" s="251">
        <f t="shared" si="3"/>
        <v>203</v>
      </c>
      <c r="D15" s="251">
        <f t="shared" si="4"/>
        <v>229</v>
      </c>
      <c r="E15" s="250"/>
      <c r="F15" s="251"/>
      <c r="G15" s="251"/>
      <c r="H15" s="251"/>
      <c r="I15" s="251"/>
      <c r="J15" s="251">
        <v>26</v>
      </c>
      <c r="K15" s="251">
        <v>16</v>
      </c>
      <c r="L15" s="251">
        <v>10</v>
      </c>
      <c r="M15" s="251"/>
      <c r="N15" s="251">
        <v>154</v>
      </c>
      <c r="O15" s="251">
        <v>79</v>
      </c>
      <c r="P15" s="251">
        <v>75</v>
      </c>
      <c r="Q15" s="251"/>
      <c r="R15" s="251">
        <v>114</v>
      </c>
      <c r="S15" s="251">
        <v>51</v>
      </c>
      <c r="T15" s="251">
        <v>63</v>
      </c>
      <c r="U15" s="251"/>
      <c r="V15" s="251">
        <v>138</v>
      </c>
      <c r="W15" s="251">
        <v>57</v>
      </c>
      <c r="X15" s="251">
        <v>81</v>
      </c>
    </row>
    <row r="16" spans="1:25" x14ac:dyDescent="0.2">
      <c r="A16" s="120">
        <v>20</v>
      </c>
      <c r="B16" s="251">
        <f t="shared" si="2"/>
        <v>350</v>
      </c>
      <c r="C16" s="251">
        <f t="shared" si="3"/>
        <v>197</v>
      </c>
      <c r="D16" s="251">
        <f t="shared" si="4"/>
        <v>153</v>
      </c>
      <c r="E16" s="250"/>
      <c r="F16" s="251"/>
      <c r="G16" s="251"/>
      <c r="H16" s="251"/>
      <c r="I16" s="251"/>
      <c r="J16" s="251">
        <v>27</v>
      </c>
      <c r="K16" s="251">
        <v>16</v>
      </c>
      <c r="L16" s="251">
        <v>11</v>
      </c>
      <c r="M16" s="251"/>
      <c r="N16" s="251">
        <v>122</v>
      </c>
      <c r="O16" s="251">
        <v>66</v>
      </c>
      <c r="P16" s="251">
        <v>56</v>
      </c>
      <c r="Q16" s="251"/>
      <c r="R16" s="251">
        <v>78</v>
      </c>
      <c r="S16" s="251">
        <v>41</v>
      </c>
      <c r="T16" s="251">
        <v>37</v>
      </c>
      <c r="U16" s="251"/>
      <c r="V16" s="251">
        <v>123</v>
      </c>
      <c r="W16" s="251">
        <v>74</v>
      </c>
      <c r="X16" s="251">
        <v>49</v>
      </c>
    </row>
    <row r="17" spans="1:24" x14ac:dyDescent="0.2">
      <c r="A17" s="120">
        <v>21</v>
      </c>
      <c r="B17" s="251">
        <f t="shared" si="2"/>
        <v>228</v>
      </c>
      <c r="C17" s="251">
        <f t="shared" si="3"/>
        <v>125</v>
      </c>
      <c r="D17" s="251">
        <f t="shared" si="4"/>
        <v>103</v>
      </c>
      <c r="E17" s="250"/>
      <c r="F17" s="251"/>
      <c r="G17" s="251"/>
      <c r="H17" s="251"/>
      <c r="I17" s="251"/>
      <c r="J17" s="251">
        <v>11</v>
      </c>
      <c r="K17" s="251">
        <v>5</v>
      </c>
      <c r="L17" s="251">
        <v>6</v>
      </c>
      <c r="M17" s="251"/>
      <c r="N17" s="251">
        <v>72</v>
      </c>
      <c r="O17" s="251">
        <v>44</v>
      </c>
      <c r="P17" s="251">
        <v>28</v>
      </c>
      <c r="Q17" s="251"/>
      <c r="R17" s="251">
        <v>54</v>
      </c>
      <c r="S17" s="251">
        <v>28</v>
      </c>
      <c r="T17" s="251">
        <v>26</v>
      </c>
      <c r="U17" s="251"/>
      <c r="V17" s="251">
        <v>91</v>
      </c>
      <c r="W17" s="251">
        <v>48</v>
      </c>
      <c r="X17" s="251">
        <v>43</v>
      </c>
    </row>
    <row r="18" spans="1:24" x14ac:dyDescent="0.2">
      <c r="A18" s="120">
        <v>22</v>
      </c>
      <c r="B18" s="251">
        <f t="shared" si="2"/>
        <v>147</v>
      </c>
      <c r="C18" s="251">
        <f t="shared" si="3"/>
        <v>73</v>
      </c>
      <c r="D18" s="251">
        <f t="shared" si="4"/>
        <v>74</v>
      </c>
      <c r="E18" s="250"/>
      <c r="F18" s="250"/>
      <c r="G18" s="250"/>
      <c r="H18" s="250"/>
      <c r="I18" s="252"/>
      <c r="J18" s="250">
        <v>9</v>
      </c>
      <c r="K18" s="250">
        <v>4</v>
      </c>
      <c r="L18" s="250">
        <v>5</v>
      </c>
      <c r="M18" s="252"/>
      <c r="N18" s="250">
        <v>49</v>
      </c>
      <c r="O18" s="250">
        <v>27</v>
      </c>
      <c r="P18" s="250">
        <v>22</v>
      </c>
      <c r="Q18" s="252"/>
      <c r="R18" s="250">
        <v>30</v>
      </c>
      <c r="S18" s="250">
        <v>16</v>
      </c>
      <c r="T18" s="250">
        <v>14</v>
      </c>
      <c r="U18" s="252"/>
      <c r="V18" s="250">
        <v>59</v>
      </c>
      <c r="W18" s="250">
        <v>26</v>
      </c>
      <c r="X18" s="250">
        <v>33</v>
      </c>
    </row>
    <row r="19" spans="1:24" x14ac:dyDescent="0.2">
      <c r="A19" s="120">
        <v>23</v>
      </c>
      <c r="B19" s="251">
        <f t="shared" si="2"/>
        <v>99</v>
      </c>
      <c r="C19" s="251">
        <f t="shared" si="3"/>
        <v>54</v>
      </c>
      <c r="D19" s="251">
        <f t="shared" si="4"/>
        <v>45</v>
      </c>
      <c r="E19" s="250"/>
      <c r="F19" s="251"/>
      <c r="G19" s="251"/>
      <c r="H19" s="251"/>
      <c r="I19" s="251"/>
      <c r="J19" s="251">
        <v>9</v>
      </c>
      <c r="K19" s="251">
        <v>5</v>
      </c>
      <c r="L19" s="251">
        <v>4</v>
      </c>
      <c r="M19" s="251"/>
      <c r="N19" s="251">
        <v>30</v>
      </c>
      <c r="O19" s="251">
        <v>14</v>
      </c>
      <c r="P19" s="251">
        <v>16</v>
      </c>
      <c r="Q19" s="251"/>
      <c r="R19" s="251">
        <v>23</v>
      </c>
      <c r="S19" s="251">
        <v>13</v>
      </c>
      <c r="T19" s="251">
        <v>10</v>
      </c>
      <c r="U19" s="251"/>
      <c r="V19" s="251">
        <v>37</v>
      </c>
      <c r="W19" s="251">
        <v>22</v>
      </c>
      <c r="X19" s="251">
        <v>15</v>
      </c>
    </row>
    <row r="20" spans="1:24" x14ac:dyDescent="0.2">
      <c r="A20" s="120">
        <v>24</v>
      </c>
      <c r="B20" s="251">
        <f t="shared" si="2"/>
        <v>69</v>
      </c>
      <c r="C20" s="251">
        <f t="shared" si="3"/>
        <v>36</v>
      </c>
      <c r="D20" s="251">
        <f t="shared" si="4"/>
        <v>33</v>
      </c>
      <c r="E20" s="250"/>
      <c r="F20" s="251"/>
      <c r="G20" s="251"/>
      <c r="H20" s="251"/>
      <c r="I20" s="251"/>
      <c r="J20" s="251">
        <v>7</v>
      </c>
      <c r="K20" s="251">
        <v>5</v>
      </c>
      <c r="L20" s="251">
        <v>2</v>
      </c>
      <c r="M20" s="251"/>
      <c r="N20" s="251">
        <v>22</v>
      </c>
      <c r="O20" s="251">
        <v>13</v>
      </c>
      <c r="P20" s="251">
        <v>9</v>
      </c>
      <c r="Q20" s="251"/>
      <c r="R20" s="251">
        <v>14</v>
      </c>
      <c r="S20" s="251">
        <v>7</v>
      </c>
      <c r="T20" s="251">
        <v>7</v>
      </c>
      <c r="U20" s="251"/>
      <c r="V20" s="251">
        <v>26</v>
      </c>
      <c r="W20" s="251">
        <v>11</v>
      </c>
      <c r="X20" s="251">
        <v>15</v>
      </c>
    </row>
    <row r="21" spans="1:24" x14ac:dyDescent="0.2">
      <c r="A21" s="116" t="s">
        <v>228</v>
      </c>
      <c r="B21" s="251">
        <f t="shared" si="2"/>
        <v>80</v>
      </c>
      <c r="C21" s="251">
        <f t="shared" si="3"/>
        <v>35</v>
      </c>
      <c r="D21" s="251">
        <f t="shared" si="4"/>
        <v>45</v>
      </c>
      <c r="E21" s="250"/>
      <c r="F21" s="251"/>
      <c r="G21" s="251"/>
      <c r="H21" s="251"/>
      <c r="I21" s="251"/>
      <c r="J21" s="251">
        <v>8</v>
      </c>
      <c r="K21" s="251">
        <v>2</v>
      </c>
      <c r="L21" s="251">
        <v>6</v>
      </c>
      <c r="M21" s="251"/>
      <c r="N21" s="251">
        <v>35</v>
      </c>
      <c r="O21" s="251">
        <v>15</v>
      </c>
      <c r="P21" s="251">
        <v>20</v>
      </c>
      <c r="Q21" s="251"/>
      <c r="R21" s="251">
        <v>17</v>
      </c>
      <c r="S21" s="251">
        <v>9</v>
      </c>
      <c r="T21" s="251">
        <v>8</v>
      </c>
      <c r="U21" s="251"/>
      <c r="V21" s="251">
        <v>20</v>
      </c>
      <c r="W21" s="251">
        <v>9</v>
      </c>
      <c r="X21" s="251">
        <v>11</v>
      </c>
    </row>
    <row r="22" spans="1:24" x14ac:dyDescent="0.2">
      <c r="A22" s="116" t="s">
        <v>229</v>
      </c>
      <c r="B22" s="251">
        <f t="shared" si="2"/>
        <v>6</v>
      </c>
      <c r="C22" s="251">
        <f t="shared" si="3"/>
        <v>3</v>
      </c>
      <c r="D22" s="251">
        <f t="shared" si="4"/>
        <v>3</v>
      </c>
      <c r="E22" s="250"/>
      <c r="F22" s="251"/>
      <c r="G22" s="251"/>
      <c r="H22" s="251"/>
      <c r="I22" s="251"/>
      <c r="J22" s="251">
        <v>0</v>
      </c>
      <c r="K22" s="251">
        <v>0</v>
      </c>
      <c r="L22" s="251">
        <v>0</v>
      </c>
      <c r="M22" s="251"/>
      <c r="N22" s="251">
        <v>4</v>
      </c>
      <c r="O22" s="251">
        <v>2</v>
      </c>
      <c r="P22" s="251">
        <v>2</v>
      </c>
      <c r="Q22" s="251"/>
      <c r="R22" s="251">
        <v>2</v>
      </c>
      <c r="S22" s="251">
        <v>1</v>
      </c>
      <c r="T22" s="251">
        <v>1</v>
      </c>
      <c r="U22" s="251"/>
      <c r="V22" s="251">
        <v>0</v>
      </c>
      <c r="W22" s="251">
        <v>0</v>
      </c>
      <c r="X22" s="251">
        <v>0</v>
      </c>
    </row>
    <row r="23" spans="1:24" x14ac:dyDescent="0.2">
      <c r="A23" s="116" t="s">
        <v>1032</v>
      </c>
      <c r="B23" s="251">
        <f t="shared" si="2"/>
        <v>2</v>
      </c>
      <c r="C23" s="251">
        <f t="shared" si="3"/>
        <v>0</v>
      </c>
      <c r="D23" s="251">
        <f t="shared" si="4"/>
        <v>2</v>
      </c>
      <c r="E23" s="250"/>
      <c r="F23" s="251">
        <v>0</v>
      </c>
      <c r="G23" s="251">
        <v>0</v>
      </c>
      <c r="H23" s="251">
        <v>0</v>
      </c>
      <c r="I23" s="251"/>
      <c r="J23" s="251">
        <v>0</v>
      </c>
      <c r="K23" s="251">
        <v>0</v>
      </c>
      <c r="L23" s="251">
        <v>0</v>
      </c>
      <c r="M23" s="251"/>
      <c r="N23" s="251">
        <v>2</v>
      </c>
      <c r="O23" s="251">
        <v>0</v>
      </c>
      <c r="P23" s="251">
        <v>2</v>
      </c>
      <c r="Q23" s="251"/>
      <c r="R23" s="251">
        <v>0</v>
      </c>
      <c r="S23" s="251">
        <v>0</v>
      </c>
      <c r="T23" s="251">
        <v>0</v>
      </c>
      <c r="U23" s="251"/>
      <c r="V23" s="251">
        <v>0</v>
      </c>
      <c r="W23" s="251">
        <v>0</v>
      </c>
      <c r="X23" s="251">
        <v>0</v>
      </c>
    </row>
    <row r="24" spans="1:24" x14ac:dyDescent="0.2">
      <c r="A24" s="116" t="s">
        <v>1033</v>
      </c>
      <c r="B24" s="251">
        <f t="shared" si="2"/>
        <v>1</v>
      </c>
      <c r="C24" s="251">
        <f t="shared" si="3"/>
        <v>1</v>
      </c>
      <c r="D24" s="251">
        <f t="shared" si="4"/>
        <v>0</v>
      </c>
      <c r="E24" s="250"/>
      <c r="F24" s="251"/>
      <c r="G24" s="251"/>
      <c r="H24" s="251"/>
      <c r="I24" s="251"/>
      <c r="J24" s="251">
        <v>0</v>
      </c>
      <c r="K24" s="251">
        <v>0</v>
      </c>
      <c r="L24" s="251">
        <v>0</v>
      </c>
      <c r="M24" s="251"/>
      <c r="N24" s="251">
        <v>1</v>
      </c>
      <c r="O24" s="251">
        <v>1</v>
      </c>
      <c r="P24" s="251">
        <v>0</v>
      </c>
      <c r="Q24" s="251"/>
      <c r="R24" s="251">
        <v>0</v>
      </c>
      <c r="S24" s="251">
        <v>0</v>
      </c>
      <c r="T24" s="251">
        <v>0</v>
      </c>
      <c r="U24" s="251"/>
      <c r="V24" s="251">
        <v>0</v>
      </c>
      <c r="W24" s="251">
        <v>0</v>
      </c>
      <c r="X24" s="251">
        <v>0</v>
      </c>
    </row>
    <row r="25" spans="1:24" ht="13.5" thickBot="1" x14ac:dyDescent="0.25">
      <c r="A25" s="116" t="s">
        <v>1034</v>
      </c>
      <c r="B25" s="251">
        <f t="shared" si="2"/>
        <v>1</v>
      </c>
      <c r="C25" s="251">
        <f t="shared" si="3"/>
        <v>0</v>
      </c>
      <c r="D25" s="251">
        <f t="shared" si="4"/>
        <v>1</v>
      </c>
      <c r="E25" s="250"/>
      <c r="F25" s="251">
        <v>0</v>
      </c>
      <c r="G25" s="251">
        <v>0</v>
      </c>
      <c r="H25" s="251">
        <v>0</v>
      </c>
      <c r="I25" s="251"/>
      <c r="J25" s="251">
        <v>0</v>
      </c>
      <c r="K25" s="251">
        <v>0</v>
      </c>
      <c r="L25" s="251">
        <v>0</v>
      </c>
      <c r="M25" s="251"/>
      <c r="N25" s="251">
        <v>1</v>
      </c>
      <c r="O25" s="251">
        <v>0</v>
      </c>
      <c r="P25" s="251">
        <v>1</v>
      </c>
      <c r="Q25" s="251"/>
      <c r="R25" s="251">
        <v>0</v>
      </c>
      <c r="S25" s="251">
        <v>0</v>
      </c>
      <c r="T25" s="251">
        <v>0</v>
      </c>
      <c r="U25" s="251"/>
      <c r="V25" s="251">
        <v>0</v>
      </c>
      <c r="W25" s="251">
        <v>0</v>
      </c>
      <c r="X25" s="251">
        <v>0</v>
      </c>
    </row>
    <row r="26" spans="1:24" ht="14.25" customHeight="1" x14ac:dyDescent="0.2">
      <c r="A26" s="606" t="s">
        <v>459</v>
      </c>
      <c r="B26" s="606"/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  <c r="P26" s="606"/>
      <c r="Q26" s="606"/>
      <c r="R26" s="606"/>
      <c r="S26" s="606"/>
      <c r="T26" s="606"/>
      <c r="U26" s="606"/>
      <c r="V26" s="606"/>
      <c r="W26" s="606"/>
      <c r="X26" s="606"/>
    </row>
    <row r="27" spans="1:24" ht="14.25" customHeight="1" x14ac:dyDescent="0.2">
      <c r="A27" s="607"/>
      <c r="B27" s="607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607"/>
      <c r="R27" s="607"/>
      <c r="S27" s="607"/>
      <c r="T27" s="607"/>
      <c r="U27" s="607"/>
      <c r="V27" s="607"/>
      <c r="W27" s="607"/>
      <c r="X27" s="607"/>
    </row>
    <row r="28" spans="1:24" ht="14.25" customHeight="1" x14ac:dyDescent="0.2">
      <c r="A28" s="28" t="s">
        <v>929</v>
      </c>
    </row>
    <row r="30" spans="1:24" x14ac:dyDescent="0.2"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</row>
  </sheetData>
  <mergeCells count="13">
    <mergeCell ref="A26:X27"/>
    <mergeCell ref="A1:X1"/>
    <mergeCell ref="A2:X2"/>
    <mergeCell ref="A3:X3"/>
    <mergeCell ref="A4:X4"/>
    <mergeCell ref="A5:X5"/>
    <mergeCell ref="V6:X6"/>
    <mergeCell ref="A6:A7"/>
    <mergeCell ref="B6:D6"/>
    <mergeCell ref="F6:H6"/>
    <mergeCell ref="J6:L6"/>
    <mergeCell ref="N6:P6"/>
    <mergeCell ref="R6:T6"/>
  </mergeCells>
  <conditionalFormatting sqref="B9:X25">
    <cfRule type="cellIs" dxfId="57" priority="33" operator="equal">
      <formula>0</formula>
    </cfRule>
  </conditionalFormatting>
  <hyperlinks>
    <hyperlink ref="Y2" location="Contenido!A1" display="Contenido" xr:uid="{00000000-0004-0000-7B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Hoja125">
    <tabColor theme="5" tint="0.59999389629810485"/>
    <pageSetUpPr fitToPage="1"/>
  </sheetPr>
  <dimension ref="A1:N24"/>
  <sheetViews>
    <sheetView showGridLines="0" zoomScaleNormal="100" zoomScaleSheetLayoutView="100" workbookViewId="0">
      <selection activeCell="X16" sqref="X16"/>
    </sheetView>
  </sheetViews>
  <sheetFormatPr baseColWidth="10" defaultColWidth="11" defaultRowHeight="12.75" x14ac:dyDescent="0.2"/>
  <cols>
    <col min="1" max="1" width="34.125" style="118" customWidth="1"/>
    <col min="2" max="4" width="5.75" style="125" customWidth="1"/>
    <col min="5" max="5" width="1.125" style="125" customWidth="1"/>
    <col min="6" max="8" width="5.75" style="125" customWidth="1"/>
    <col min="9" max="9" width="1" style="125" customWidth="1"/>
    <col min="10" max="12" width="5.75" style="125" customWidth="1"/>
    <col min="13" max="16384" width="11" style="102"/>
  </cols>
  <sheetData>
    <row r="1" spans="1:13" ht="15" customHeight="1" x14ac:dyDescent="0.25">
      <c r="A1" s="600" t="s">
        <v>798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3" ht="15" customHeight="1" x14ac:dyDescent="0.25">
      <c r="A2" s="601" t="s">
        <v>407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212" t="s">
        <v>573</v>
      </c>
    </row>
    <row r="3" spans="1:13" ht="15" customHeight="1" x14ac:dyDescent="0.25">
      <c r="A3" s="601" t="s">
        <v>408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13" ht="15" customHeight="1" x14ac:dyDescent="0.25">
      <c r="A4" s="601" t="s">
        <v>409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3" ht="15" x14ac:dyDescent="0.25">
      <c r="A5" s="601" t="s">
        <v>388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</row>
    <row r="6" spans="1:13" ht="15" x14ac:dyDescent="0.25">
      <c r="A6" s="601" t="s">
        <v>88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</row>
    <row r="7" spans="1:13" ht="15" x14ac:dyDescent="0.25">
      <c r="A7" s="600" t="s">
        <v>932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</row>
    <row r="8" spans="1:13" s="247" customFormat="1" ht="27.75" customHeight="1" x14ac:dyDescent="0.15">
      <c r="A8" s="603" t="s">
        <v>386</v>
      </c>
      <c r="B8" s="641" t="s">
        <v>399</v>
      </c>
      <c r="C8" s="641"/>
      <c r="D8" s="641"/>
      <c r="E8" s="444"/>
      <c r="F8" s="641" t="s">
        <v>400</v>
      </c>
      <c r="G8" s="641"/>
      <c r="H8" s="641"/>
      <c r="I8" s="444"/>
      <c r="J8" s="640" t="s">
        <v>401</v>
      </c>
      <c r="K8" s="640"/>
      <c r="L8" s="640"/>
    </row>
    <row r="9" spans="1:13" s="247" customFormat="1" ht="27.75" customHeight="1" x14ac:dyDescent="0.15">
      <c r="A9" s="603"/>
      <c r="B9" s="446" t="s">
        <v>0</v>
      </c>
      <c r="C9" s="446" t="s">
        <v>15</v>
      </c>
      <c r="D9" s="446" t="s">
        <v>16</v>
      </c>
      <c r="E9" s="447"/>
      <c r="F9" s="446" t="s">
        <v>0</v>
      </c>
      <c r="G9" s="446" t="s">
        <v>15</v>
      </c>
      <c r="H9" s="446" t="s">
        <v>16</v>
      </c>
      <c r="I9" s="446"/>
      <c r="J9" s="446" t="s">
        <v>0</v>
      </c>
      <c r="K9" s="446" t="s">
        <v>15</v>
      </c>
      <c r="L9" s="446" t="s">
        <v>16</v>
      </c>
    </row>
    <row r="10" spans="1:13" s="119" customFormat="1" x14ac:dyDescent="0.2">
      <c r="A10" s="164"/>
      <c r="B10" s="172"/>
      <c r="C10" s="172"/>
      <c r="D10" s="172"/>
      <c r="E10" s="178"/>
      <c r="F10" s="172"/>
      <c r="G10" s="172"/>
      <c r="H10" s="172"/>
      <c r="I10" s="172"/>
      <c r="J10" s="172"/>
      <c r="K10" s="172"/>
      <c r="L10" s="172"/>
    </row>
    <row r="11" spans="1:13" s="119" customFormat="1" x14ac:dyDescent="0.2">
      <c r="A11" s="118"/>
      <c r="B11" s="645" t="s">
        <v>339</v>
      </c>
      <c r="C11" s="645"/>
      <c r="D11" s="645"/>
      <c r="E11" s="645"/>
      <c r="F11" s="645"/>
      <c r="G11" s="645"/>
      <c r="H11" s="645"/>
      <c r="I11" s="645"/>
      <c r="J11" s="645"/>
      <c r="K11" s="645"/>
      <c r="L11" s="645"/>
    </row>
    <row r="12" spans="1:13" s="269" customFormat="1" ht="16.5" customHeight="1" x14ac:dyDescent="0.2">
      <c r="A12" s="528" t="s">
        <v>0</v>
      </c>
      <c r="B12" s="529">
        <f>+B14+B15+B16</f>
        <v>4</v>
      </c>
      <c r="C12" s="529">
        <f t="shared" ref="C12:H12" si="0">+C14+C15+C16</f>
        <v>2</v>
      </c>
      <c r="D12" s="529">
        <f t="shared" si="0"/>
        <v>2</v>
      </c>
      <c r="E12" s="529"/>
      <c r="F12" s="529">
        <f>+F14+F15+F16</f>
        <v>1</v>
      </c>
      <c r="G12" s="529">
        <f t="shared" si="0"/>
        <v>0</v>
      </c>
      <c r="H12" s="529">
        <f t="shared" si="0"/>
        <v>1</v>
      </c>
      <c r="I12" s="529"/>
      <c r="J12" s="529">
        <f>+J14+J15+J16</f>
        <v>1</v>
      </c>
      <c r="K12" s="529">
        <f t="shared" ref="K12:L12" si="1">+K14+K15+K16</f>
        <v>0</v>
      </c>
      <c r="L12" s="529">
        <f t="shared" si="1"/>
        <v>1</v>
      </c>
    </row>
    <row r="13" spans="1:13" x14ac:dyDescent="0.2">
      <c r="A13" s="174"/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</row>
    <row r="14" spans="1:13" ht="16.5" customHeight="1" x14ac:dyDescent="0.2">
      <c r="A14" s="174" t="s">
        <v>351</v>
      </c>
      <c r="B14" s="530">
        <v>1</v>
      </c>
      <c r="C14" s="530">
        <v>0</v>
      </c>
      <c r="D14" s="530">
        <v>1</v>
      </c>
      <c r="E14" s="530"/>
      <c r="F14" s="530"/>
      <c r="G14" s="530"/>
      <c r="H14" s="530"/>
      <c r="I14" s="530"/>
      <c r="J14" s="530">
        <v>1</v>
      </c>
      <c r="K14" s="530">
        <v>0</v>
      </c>
      <c r="L14" s="530">
        <v>1</v>
      </c>
    </row>
    <row r="15" spans="1:13" ht="16.5" customHeight="1" x14ac:dyDescent="0.2">
      <c r="A15" s="174" t="s">
        <v>362</v>
      </c>
      <c r="B15" s="530">
        <v>1</v>
      </c>
      <c r="C15" s="530">
        <v>1</v>
      </c>
      <c r="D15" s="530"/>
      <c r="E15" s="530"/>
      <c r="F15" s="530"/>
      <c r="G15" s="530"/>
      <c r="H15" s="530"/>
      <c r="I15" s="530"/>
      <c r="J15" s="530"/>
      <c r="K15" s="530"/>
      <c r="L15" s="530"/>
    </row>
    <row r="16" spans="1:13" ht="16.5" customHeight="1" x14ac:dyDescent="0.2">
      <c r="A16" s="118" t="s">
        <v>420</v>
      </c>
      <c r="B16" s="530">
        <v>2</v>
      </c>
      <c r="C16" s="530">
        <v>1</v>
      </c>
      <c r="D16" s="530">
        <v>1</v>
      </c>
      <c r="E16" s="530"/>
      <c r="F16" s="530">
        <v>1</v>
      </c>
      <c r="G16" s="530">
        <v>0</v>
      </c>
      <c r="H16" s="530">
        <v>1</v>
      </c>
      <c r="I16" s="530"/>
      <c r="J16" s="530"/>
      <c r="K16" s="530"/>
      <c r="L16" s="530"/>
    </row>
    <row r="17" spans="1:14" ht="16.5" customHeight="1" x14ac:dyDescent="0.2">
      <c r="A17" s="532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125"/>
      <c r="N17" s="125"/>
    </row>
    <row r="18" spans="1:14" ht="16.5" customHeight="1" x14ac:dyDescent="0.2">
      <c r="A18" s="531"/>
      <c r="B18" s="646" t="s">
        <v>9</v>
      </c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119"/>
      <c r="N18" s="119"/>
    </row>
    <row r="19" spans="1:14" ht="16.5" customHeight="1" x14ac:dyDescent="0.2">
      <c r="A19" s="528" t="s">
        <v>0</v>
      </c>
      <c r="B19" s="529">
        <f>+B21+B22</f>
        <v>2</v>
      </c>
      <c r="C19" s="529">
        <f t="shared" ref="C19:D19" si="2">+C21+C22</f>
        <v>0</v>
      </c>
      <c r="D19" s="529">
        <f t="shared" si="2"/>
        <v>2</v>
      </c>
      <c r="E19" s="529"/>
      <c r="F19" s="529">
        <f>+F21+F22</f>
        <v>1</v>
      </c>
      <c r="G19" s="529">
        <f t="shared" ref="G19:H19" si="3">+G21+G22</f>
        <v>0</v>
      </c>
      <c r="H19" s="529">
        <f t="shared" si="3"/>
        <v>1</v>
      </c>
      <c r="I19" s="529"/>
      <c r="J19" s="529">
        <f>+J21+J22</f>
        <v>1</v>
      </c>
      <c r="K19" s="529">
        <f t="shared" ref="K19:L19" si="4">+K21+K22</f>
        <v>0</v>
      </c>
      <c r="L19" s="529">
        <f t="shared" si="4"/>
        <v>1</v>
      </c>
      <c r="M19" s="269"/>
      <c r="N19" s="269"/>
    </row>
    <row r="20" spans="1:14" ht="16.5" customHeight="1" x14ac:dyDescent="0.2">
      <c r="A20" s="174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</row>
    <row r="21" spans="1:14" ht="16.5" customHeight="1" x14ac:dyDescent="0.2">
      <c r="A21" s="174" t="s">
        <v>351</v>
      </c>
      <c r="B21" s="530">
        <v>1</v>
      </c>
      <c r="C21" s="530">
        <v>0</v>
      </c>
      <c r="D21" s="530">
        <v>1</v>
      </c>
      <c r="E21" s="530"/>
      <c r="F21" s="530"/>
      <c r="G21" s="530"/>
      <c r="H21" s="530"/>
      <c r="I21" s="530"/>
      <c r="J21" s="530">
        <v>1</v>
      </c>
      <c r="K21" s="530">
        <v>0</v>
      </c>
      <c r="L21" s="530">
        <v>1</v>
      </c>
    </row>
    <row r="22" spans="1:14" s="125" customFormat="1" ht="15" customHeight="1" thickBot="1" x14ac:dyDescent="0.25">
      <c r="A22" s="174" t="s">
        <v>354</v>
      </c>
      <c r="B22" s="530">
        <v>1</v>
      </c>
      <c r="C22" s="530">
        <v>0</v>
      </c>
      <c r="D22" s="530">
        <v>1</v>
      </c>
      <c r="E22" s="530"/>
      <c r="F22" s="530">
        <v>1</v>
      </c>
      <c r="G22" s="530">
        <v>0</v>
      </c>
      <c r="H22" s="530">
        <v>1</v>
      </c>
      <c r="I22" s="530"/>
      <c r="J22" s="530"/>
      <c r="K22" s="530"/>
      <c r="L22" s="530"/>
      <c r="M22" s="102"/>
      <c r="N22" s="102"/>
    </row>
    <row r="23" spans="1:14" ht="12" x14ac:dyDescent="0.2">
      <c r="A23" s="177" t="s">
        <v>416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25"/>
      <c r="N23" s="125"/>
    </row>
    <row r="24" spans="1:14" ht="12" x14ac:dyDescent="0.2">
      <c r="A24" s="28" t="s">
        <v>929</v>
      </c>
      <c r="M24" s="125"/>
      <c r="N24" s="125"/>
    </row>
  </sheetData>
  <mergeCells count="13">
    <mergeCell ref="B11:L11"/>
    <mergeCell ref="B18:L18"/>
    <mergeCell ref="A1:L1"/>
    <mergeCell ref="A2:L2"/>
    <mergeCell ref="A3:L3"/>
    <mergeCell ref="A4:L4"/>
    <mergeCell ref="A5:L5"/>
    <mergeCell ref="A7:L7"/>
    <mergeCell ref="A8:A9"/>
    <mergeCell ref="B8:D8"/>
    <mergeCell ref="F8:H8"/>
    <mergeCell ref="J8:L8"/>
    <mergeCell ref="A6:L6"/>
  </mergeCells>
  <conditionalFormatting sqref="B12:L16 B19:L22">
    <cfRule type="cellIs" dxfId="56" priority="6" operator="equal">
      <formula>0</formula>
    </cfRule>
  </conditionalFormatting>
  <hyperlinks>
    <hyperlink ref="M2" location="Contenido!A1" display="Contenido" xr:uid="{00000000-0004-0000-7C00-000000000000}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Hoja126">
    <tabColor theme="5" tint="-0.249977111117893"/>
  </sheetPr>
  <dimension ref="A2:I17"/>
  <sheetViews>
    <sheetView showGridLines="0" zoomScaleNormal="100" zoomScaleSheetLayoutView="80" workbookViewId="0">
      <selection activeCell="I13" sqref="I13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6.5" customHeight="1" x14ac:dyDescent="0.2">
      <c r="A7" s="616" t="s">
        <v>589</v>
      </c>
      <c r="B7" s="616"/>
      <c r="C7" s="616"/>
      <c r="D7" s="616"/>
      <c r="E7" s="616"/>
      <c r="F7" s="616"/>
      <c r="G7" s="616"/>
      <c r="H7" s="616"/>
    </row>
    <row r="8" spans="1:9" ht="16.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6.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6.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6.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6.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6.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6.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6.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6.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6.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7D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Hoja127">
    <tabColor theme="5" tint="0.59999389629810485"/>
    <pageSetUpPr fitToPage="1"/>
  </sheetPr>
  <dimension ref="A1:U23"/>
  <sheetViews>
    <sheetView showGridLines="0" topLeftCell="A3" zoomScaleNormal="100" zoomScaleSheetLayoutView="100" workbookViewId="0">
      <selection activeCell="N13" sqref="N13:N14"/>
    </sheetView>
  </sheetViews>
  <sheetFormatPr baseColWidth="10" defaultColWidth="10" defaultRowHeight="12.75" x14ac:dyDescent="0.2"/>
  <cols>
    <col min="1" max="1" width="9.25" style="20" customWidth="1"/>
    <col min="2" max="4" width="6.25" style="30" customWidth="1"/>
    <col min="5" max="5" width="1.625" style="30" customWidth="1"/>
    <col min="6" max="8" width="6.25" style="20" customWidth="1"/>
    <col min="9" max="9" width="1.625" style="20" customWidth="1"/>
    <col min="10" max="12" width="6.25" style="30" customWidth="1"/>
    <col min="13" max="13" width="1.625" style="30" customWidth="1"/>
    <col min="14" max="16" width="6.25" style="20" customWidth="1"/>
    <col min="17" max="17" width="1.625" style="30" customWidth="1"/>
    <col min="18" max="20" width="6.25" style="30" customWidth="1"/>
    <col min="21" max="16384" width="10" style="20"/>
  </cols>
  <sheetData>
    <row r="1" spans="1:21" ht="15" x14ac:dyDescent="0.25">
      <c r="A1" s="635" t="s">
        <v>797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</row>
    <row r="2" spans="1:21" ht="15" x14ac:dyDescent="0.25">
      <c r="A2" s="635" t="s">
        <v>402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212" t="s">
        <v>573</v>
      </c>
    </row>
    <row r="3" spans="1:21" ht="15" x14ac:dyDescent="0.25">
      <c r="A3" s="634" t="s">
        <v>92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</row>
    <row r="4" spans="1:21" ht="15" x14ac:dyDescent="0.25">
      <c r="A4" s="634" t="s">
        <v>88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</row>
    <row r="5" spans="1:21" ht="15" x14ac:dyDescent="0.25">
      <c r="A5" s="635" t="s">
        <v>931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</row>
    <row r="6" spans="1:21" s="81" customFormat="1" ht="25.5" customHeight="1" x14ac:dyDescent="0.15">
      <c r="A6" s="636" t="s">
        <v>57</v>
      </c>
      <c r="B6" s="647" t="s">
        <v>0</v>
      </c>
      <c r="C6" s="647"/>
      <c r="D6" s="647"/>
      <c r="E6" s="435"/>
      <c r="F6" s="647" t="s">
        <v>614</v>
      </c>
      <c r="G6" s="633"/>
      <c r="H6" s="633"/>
      <c r="I6" s="436"/>
      <c r="J6" s="647" t="s">
        <v>192</v>
      </c>
      <c r="K6" s="647"/>
      <c r="L6" s="647"/>
      <c r="M6" s="437"/>
      <c r="N6" s="647" t="s">
        <v>193</v>
      </c>
      <c r="O6" s="633"/>
      <c r="P6" s="633"/>
      <c r="Q6" s="437"/>
      <c r="R6" s="647" t="s">
        <v>194</v>
      </c>
      <c r="S6" s="633"/>
      <c r="T6" s="633"/>
    </row>
    <row r="7" spans="1:21" s="81" customFormat="1" ht="27" customHeight="1" x14ac:dyDescent="0.15">
      <c r="A7" s="636"/>
      <c r="B7" s="438" t="s">
        <v>0</v>
      </c>
      <c r="C7" s="439" t="s">
        <v>15</v>
      </c>
      <c r="D7" s="439" t="s">
        <v>16</v>
      </c>
      <c r="E7" s="440"/>
      <c r="F7" s="438" t="s">
        <v>0</v>
      </c>
      <c r="G7" s="439" t="s">
        <v>15</v>
      </c>
      <c r="H7" s="439" t="s">
        <v>16</v>
      </c>
      <c r="I7" s="436"/>
      <c r="J7" s="438" t="s">
        <v>0</v>
      </c>
      <c r="K7" s="439" t="s">
        <v>15</v>
      </c>
      <c r="L7" s="439" t="s">
        <v>16</v>
      </c>
      <c r="M7" s="437"/>
      <c r="N7" s="438" t="s">
        <v>0</v>
      </c>
      <c r="O7" s="439" t="s">
        <v>15</v>
      </c>
      <c r="P7" s="439" t="s">
        <v>16</v>
      </c>
      <c r="Q7" s="437"/>
      <c r="R7" s="438" t="s">
        <v>0</v>
      </c>
      <c r="S7" s="439" t="s">
        <v>15</v>
      </c>
      <c r="T7" s="439" t="s">
        <v>16</v>
      </c>
    </row>
    <row r="8" spans="1:21" ht="15.75" customHeight="1" x14ac:dyDescent="0.2">
      <c r="A8" s="22">
        <v>2010</v>
      </c>
      <c r="B8" s="333">
        <v>25068</v>
      </c>
      <c r="C8" s="333">
        <v>6736</v>
      </c>
      <c r="D8" s="333">
        <v>18332</v>
      </c>
      <c r="E8" s="326"/>
      <c r="F8" s="326">
        <v>4779</v>
      </c>
      <c r="G8" s="326">
        <v>2166</v>
      </c>
      <c r="H8" s="326">
        <v>2613</v>
      </c>
      <c r="I8" s="326"/>
      <c r="J8" s="326">
        <v>19495</v>
      </c>
      <c r="K8" s="326">
        <v>4175</v>
      </c>
      <c r="L8" s="326">
        <v>15320</v>
      </c>
      <c r="M8" s="326"/>
      <c r="N8" s="326">
        <v>255</v>
      </c>
      <c r="O8" s="326">
        <v>136</v>
      </c>
      <c r="P8" s="326">
        <v>119</v>
      </c>
      <c r="Q8" s="326"/>
      <c r="R8" s="326">
        <v>539</v>
      </c>
      <c r="S8" s="326">
        <v>259</v>
      </c>
      <c r="T8" s="326">
        <v>280</v>
      </c>
    </row>
    <row r="9" spans="1:21" ht="15.75" customHeight="1" x14ac:dyDescent="0.2">
      <c r="A9" s="22">
        <v>2011</v>
      </c>
      <c r="B9" s="333">
        <v>28873</v>
      </c>
      <c r="C9" s="333">
        <v>8798</v>
      </c>
      <c r="D9" s="333">
        <v>20075</v>
      </c>
      <c r="E9" s="326"/>
      <c r="F9" s="326">
        <v>7381</v>
      </c>
      <c r="G9" s="326">
        <v>3580</v>
      </c>
      <c r="H9" s="326">
        <v>3801</v>
      </c>
      <c r="I9" s="326"/>
      <c r="J9" s="326">
        <v>20856</v>
      </c>
      <c r="K9" s="326">
        <v>4871</v>
      </c>
      <c r="L9" s="326">
        <v>15985</v>
      </c>
      <c r="M9" s="326"/>
      <c r="N9" s="326">
        <v>267</v>
      </c>
      <c r="O9" s="326">
        <v>139</v>
      </c>
      <c r="P9" s="326">
        <v>128</v>
      </c>
      <c r="Q9" s="326"/>
      <c r="R9" s="326">
        <v>369</v>
      </c>
      <c r="S9" s="326">
        <v>208</v>
      </c>
      <c r="T9" s="326">
        <v>161</v>
      </c>
    </row>
    <row r="10" spans="1:21" ht="15.75" customHeight="1" x14ac:dyDescent="0.2">
      <c r="A10" s="22">
        <v>2012</v>
      </c>
      <c r="B10" s="333">
        <v>27228</v>
      </c>
      <c r="C10" s="333">
        <v>7609</v>
      </c>
      <c r="D10" s="333">
        <v>19619</v>
      </c>
      <c r="E10" s="326"/>
      <c r="F10" s="326">
        <v>8574</v>
      </c>
      <c r="G10" s="326">
        <v>4303</v>
      </c>
      <c r="H10" s="326">
        <v>4271</v>
      </c>
      <c r="I10" s="326"/>
      <c r="J10" s="326">
        <v>17893</v>
      </c>
      <c r="K10" s="326">
        <v>2842</v>
      </c>
      <c r="L10" s="326">
        <v>15051</v>
      </c>
      <c r="M10" s="326"/>
      <c r="N10" s="326">
        <v>250</v>
      </c>
      <c r="O10" s="326">
        <v>140</v>
      </c>
      <c r="P10" s="326">
        <v>110</v>
      </c>
      <c r="Q10" s="326"/>
      <c r="R10" s="326">
        <v>511</v>
      </c>
      <c r="S10" s="326">
        <v>324</v>
      </c>
      <c r="T10" s="326">
        <v>187</v>
      </c>
    </row>
    <row r="11" spans="1:21" ht="15.75" customHeight="1" x14ac:dyDescent="0.2">
      <c r="A11" s="22">
        <v>2013</v>
      </c>
      <c r="B11" s="333">
        <v>25720</v>
      </c>
      <c r="C11" s="333">
        <v>6359</v>
      </c>
      <c r="D11" s="333">
        <v>19361</v>
      </c>
      <c r="E11" s="326"/>
      <c r="F11" s="326">
        <v>7741</v>
      </c>
      <c r="G11" s="326">
        <v>3909</v>
      </c>
      <c r="H11" s="326">
        <v>3832</v>
      </c>
      <c r="I11" s="326"/>
      <c r="J11" s="326">
        <v>17330</v>
      </c>
      <c r="K11" s="326">
        <v>2110</v>
      </c>
      <c r="L11" s="326">
        <v>15220</v>
      </c>
      <c r="M11" s="326"/>
      <c r="N11" s="326">
        <v>256</v>
      </c>
      <c r="O11" s="326">
        <v>149</v>
      </c>
      <c r="P11" s="326">
        <v>107</v>
      </c>
      <c r="Q11" s="326"/>
      <c r="R11" s="326">
        <v>393</v>
      </c>
      <c r="S11" s="326">
        <v>191</v>
      </c>
      <c r="T11" s="326">
        <v>202</v>
      </c>
    </row>
    <row r="12" spans="1:21" ht="15.75" customHeight="1" x14ac:dyDescent="0.2">
      <c r="A12" s="22">
        <v>2014</v>
      </c>
      <c r="B12" s="333">
        <f>+F12+J12+N12</f>
        <v>24896</v>
      </c>
      <c r="C12" s="333">
        <f t="shared" ref="C12:D20" si="0">+G12+K12+O12</f>
        <v>7627</v>
      </c>
      <c r="D12" s="333">
        <f t="shared" si="0"/>
        <v>17269</v>
      </c>
      <c r="E12" s="326"/>
      <c r="F12" s="326">
        <v>7185</v>
      </c>
      <c r="G12" s="326">
        <v>3712</v>
      </c>
      <c r="H12" s="326">
        <v>3473</v>
      </c>
      <c r="I12" s="326"/>
      <c r="J12" s="326">
        <v>17545</v>
      </c>
      <c r="K12" s="326">
        <v>3821</v>
      </c>
      <c r="L12" s="326">
        <v>13724</v>
      </c>
      <c r="M12" s="326"/>
      <c r="N12" s="326">
        <v>166</v>
      </c>
      <c r="O12" s="326">
        <v>94</v>
      </c>
      <c r="P12" s="326">
        <v>72</v>
      </c>
      <c r="Q12" s="326"/>
      <c r="R12" s="334"/>
      <c r="S12" s="334"/>
      <c r="T12" s="334"/>
    </row>
    <row r="13" spans="1:21" ht="15.75" customHeight="1" x14ac:dyDescent="0.2">
      <c r="A13" s="22">
        <v>2015</v>
      </c>
      <c r="B13" s="333">
        <f t="shared" ref="B13:B20" si="1">+F13+J13+N13</f>
        <v>23881</v>
      </c>
      <c r="C13" s="333">
        <f t="shared" si="0"/>
        <v>5790</v>
      </c>
      <c r="D13" s="333">
        <f t="shared" si="0"/>
        <v>18091</v>
      </c>
      <c r="E13" s="326"/>
      <c r="F13" s="326">
        <v>7197</v>
      </c>
      <c r="G13" s="326">
        <v>3647</v>
      </c>
      <c r="H13" s="326">
        <v>3550</v>
      </c>
      <c r="I13" s="326"/>
      <c r="J13" s="326">
        <v>16531</v>
      </c>
      <c r="K13" s="326">
        <v>2063</v>
      </c>
      <c r="L13" s="326">
        <v>14468</v>
      </c>
      <c r="M13" s="326"/>
      <c r="N13" s="326">
        <v>153</v>
      </c>
      <c r="O13" s="326">
        <v>80</v>
      </c>
      <c r="P13" s="326">
        <v>73</v>
      </c>
      <c r="Q13" s="326"/>
      <c r="R13" s="334"/>
      <c r="S13" s="334"/>
      <c r="T13" s="334"/>
    </row>
    <row r="14" spans="1:21" ht="15.75" customHeight="1" x14ac:dyDescent="0.2">
      <c r="A14" s="22">
        <v>2016</v>
      </c>
      <c r="B14" s="333">
        <f t="shared" si="1"/>
        <v>24278</v>
      </c>
      <c r="C14" s="333">
        <f t="shared" si="0"/>
        <v>6235</v>
      </c>
      <c r="D14" s="333">
        <f t="shared" si="0"/>
        <v>18043</v>
      </c>
      <c r="E14" s="326"/>
      <c r="F14" s="326">
        <v>7114</v>
      </c>
      <c r="G14" s="326">
        <v>3538</v>
      </c>
      <c r="H14" s="326">
        <v>3576</v>
      </c>
      <c r="I14" s="326"/>
      <c r="J14" s="326">
        <v>17084</v>
      </c>
      <c r="K14" s="326">
        <v>2654</v>
      </c>
      <c r="L14" s="326">
        <v>14430</v>
      </c>
      <c r="M14" s="326"/>
      <c r="N14" s="326">
        <v>80</v>
      </c>
      <c r="O14" s="326">
        <v>43</v>
      </c>
      <c r="P14" s="326">
        <v>37</v>
      </c>
      <c r="Q14" s="326"/>
      <c r="R14" s="334"/>
      <c r="S14" s="334"/>
      <c r="T14" s="334"/>
    </row>
    <row r="15" spans="1:21" ht="15.75" customHeight="1" x14ac:dyDescent="0.2">
      <c r="A15" s="22">
        <v>2017</v>
      </c>
      <c r="B15" s="333">
        <f t="shared" si="1"/>
        <v>24318</v>
      </c>
      <c r="C15" s="333">
        <f t="shared" si="0"/>
        <v>7042</v>
      </c>
      <c r="D15" s="333">
        <f t="shared" si="0"/>
        <v>17276</v>
      </c>
      <c r="E15" s="326"/>
      <c r="F15" s="326">
        <v>8327</v>
      </c>
      <c r="G15" s="326">
        <v>4035</v>
      </c>
      <c r="H15" s="326">
        <v>4292</v>
      </c>
      <c r="I15" s="326"/>
      <c r="J15" s="326">
        <v>15932</v>
      </c>
      <c r="K15" s="326">
        <v>2974</v>
      </c>
      <c r="L15" s="326">
        <v>12958</v>
      </c>
      <c r="M15" s="326"/>
      <c r="N15" s="326">
        <v>59</v>
      </c>
      <c r="O15" s="326">
        <v>33</v>
      </c>
      <c r="P15" s="326">
        <v>26</v>
      </c>
      <c r="Q15" s="326"/>
      <c r="R15" s="334"/>
      <c r="S15" s="334"/>
      <c r="T15" s="334"/>
    </row>
    <row r="16" spans="1:21" ht="15.75" customHeight="1" x14ac:dyDescent="0.2">
      <c r="A16" s="22">
        <v>2018</v>
      </c>
      <c r="B16" s="333">
        <f t="shared" si="1"/>
        <v>25900</v>
      </c>
      <c r="C16" s="333">
        <f t="shared" si="0"/>
        <v>7404</v>
      </c>
      <c r="D16" s="333">
        <f t="shared" si="0"/>
        <v>18496</v>
      </c>
      <c r="E16" s="326"/>
      <c r="F16" s="326">
        <v>8718</v>
      </c>
      <c r="G16" s="326">
        <v>4469</v>
      </c>
      <c r="H16" s="326">
        <v>4249</v>
      </c>
      <c r="I16" s="326"/>
      <c r="J16" s="326">
        <v>17131</v>
      </c>
      <c r="K16" s="326">
        <v>2905</v>
      </c>
      <c r="L16" s="326">
        <v>14226</v>
      </c>
      <c r="M16" s="326"/>
      <c r="N16" s="326">
        <v>51</v>
      </c>
      <c r="O16" s="326">
        <v>30</v>
      </c>
      <c r="P16" s="326">
        <v>21</v>
      </c>
      <c r="Q16" s="326"/>
      <c r="R16" s="334"/>
      <c r="S16" s="334"/>
      <c r="T16" s="334"/>
    </row>
    <row r="17" spans="1:20" ht="15.75" customHeight="1" x14ac:dyDescent="0.2">
      <c r="A17" s="22">
        <v>2019</v>
      </c>
      <c r="B17" s="333">
        <f t="shared" si="1"/>
        <v>26822</v>
      </c>
      <c r="C17" s="333">
        <f t="shared" si="0"/>
        <v>7198</v>
      </c>
      <c r="D17" s="333">
        <f t="shared" si="0"/>
        <v>19624</v>
      </c>
      <c r="E17" s="326"/>
      <c r="F17" s="326">
        <v>9533</v>
      </c>
      <c r="G17" s="326">
        <v>4505</v>
      </c>
      <c r="H17" s="326">
        <v>5028</v>
      </c>
      <c r="I17" s="326"/>
      <c r="J17" s="326">
        <v>17253</v>
      </c>
      <c r="K17" s="326">
        <v>2672</v>
      </c>
      <c r="L17" s="326">
        <v>14581</v>
      </c>
      <c r="M17" s="326"/>
      <c r="N17" s="326">
        <v>36</v>
      </c>
      <c r="O17" s="326">
        <v>21</v>
      </c>
      <c r="P17" s="326">
        <v>15</v>
      </c>
      <c r="Q17" s="326"/>
      <c r="R17" s="334"/>
      <c r="S17" s="334"/>
      <c r="T17" s="334"/>
    </row>
    <row r="18" spans="1:20" ht="15.75" customHeight="1" x14ac:dyDescent="0.2">
      <c r="A18" s="22">
        <v>2020</v>
      </c>
      <c r="B18" s="333">
        <f t="shared" si="1"/>
        <v>26390</v>
      </c>
      <c r="C18" s="333">
        <f t="shared" si="0"/>
        <v>7550</v>
      </c>
      <c r="D18" s="333">
        <f t="shared" si="0"/>
        <v>18840</v>
      </c>
      <c r="E18" s="326"/>
      <c r="F18" s="326">
        <f>+G18+H18</f>
        <v>9472</v>
      </c>
      <c r="G18" s="326">
        <v>4383</v>
      </c>
      <c r="H18" s="326">
        <v>5089</v>
      </c>
      <c r="I18" s="326"/>
      <c r="J18" s="326">
        <f>+K18+L18</f>
        <v>16869</v>
      </c>
      <c r="K18" s="326">
        <v>3144</v>
      </c>
      <c r="L18" s="326">
        <v>13725</v>
      </c>
      <c r="M18" s="326"/>
      <c r="N18" s="326">
        <f>+O18+P18</f>
        <v>49</v>
      </c>
      <c r="O18" s="326">
        <v>23</v>
      </c>
      <c r="P18" s="326">
        <v>26</v>
      </c>
      <c r="Q18" s="326"/>
      <c r="R18" s="334"/>
      <c r="S18" s="334"/>
      <c r="T18" s="334"/>
    </row>
    <row r="19" spans="1:20" ht="15.75" customHeight="1" x14ac:dyDescent="0.2">
      <c r="A19" s="22">
        <v>2021</v>
      </c>
      <c r="B19" s="333">
        <f t="shared" ref="B19" si="2">+F19+J19+N19</f>
        <v>22733</v>
      </c>
      <c r="C19" s="333">
        <f t="shared" ref="C19" si="3">+G19+K19+O19</f>
        <v>6429</v>
      </c>
      <c r="D19" s="333">
        <f t="shared" ref="D19" si="4">+H19+L19+P19</f>
        <v>16304</v>
      </c>
      <c r="E19" s="326"/>
      <c r="F19" s="326">
        <v>9284</v>
      </c>
      <c r="G19" s="326">
        <v>3873</v>
      </c>
      <c r="H19" s="326">
        <v>5411</v>
      </c>
      <c r="I19" s="326"/>
      <c r="J19" s="326">
        <v>13397</v>
      </c>
      <c r="K19" s="326">
        <v>2532</v>
      </c>
      <c r="L19" s="326">
        <v>10865</v>
      </c>
      <c r="M19" s="326"/>
      <c r="N19" s="326">
        <v>52</v>
      </c>
      <c r="O19" s="326">
        <v>24</v>
      </c>
      <c r="P19" s="326">
        <v>28</v>
      </c>
      <c r="Q19" s="326"/>
      <c r="R19" s="334"/>
      <c r="S19" s="334"/>
      <c r="T19" s="334"/>
    </row>
    <row r="20" spans="1:20" ht="15.75" customHeight="1" thickBot="1" x14ac:dyDescent="0.25">
      <c r="A20" s="31">
        <v>2022</v>
      </c>
      <c r="B20" s="335">
        <f t="shared" si="1"/>
        <v>21348</v>
      </c>
      <c r="C20" s="335">
        <f t="shared" si="0"/>
        <v>6202</v>
      </c>
      <c r="D20" s="335">
        <f t="shared" si="0"/>
        <v>15146</v>
      </c>
      <c r="E20" s="327"/>
      <c r="F20" s="327">
        <v>8026</v>
      </c>
      <c r="G20" s="327">
        <v>3448</v>
      </c>
      <c r="H20" s="327">
        <v>4578</v>
      </c>
      <c r="I20" s="327"/>
      <c r="J20" s="327">
        <v>13254</v>
      </c>
      <c r="K20" s="327">
        <v>2720</v>
      </c>
      <c r="L20" s="327">
        <v>10534</v>
      </c>
      <c r="M20" s="327"/>
      <c r="N20" s="327">
        <v>68</v>
      </c>
      <c r="O20" s="327">
        <v>34</v>
      </c>
      <c r="P20" s="327">
        <v>34</v>
      </c>
      <c r="Q20" s="327"/>
      <c r="R20" s="336"/>
      <c r="S20" s="336"/>
      <c r="T20" s="336"/>
    </row>
    <row r="21" spans="1:20" ht="15" customHeight="1" x14ac:dyDescent="0.2">
      <c r="A21" s="28" t="s">
        <v>929</v>
      </c>
    </row>
    <row r="22" spans="1:20" x14ac:dyDescent="0.2">
      <c r="A22" s="26"/>
      <c r="F22" s="29"/>
      <c r="G22" s="29"/>
      <c r="H22" s="29"/>
      <c r="N22" s="29"/>
      <c r="O22" s="29"/>
      <c r="P22" s="29"/>
    </row>
    <row r="23" spans="1:20" x14ac:dyDescent="0.2">
      <c r="A23" s="26"/>
      <c r="F23" s="29"/>
      <c r="G23" s="29"/>
      <c r="H23" s="29"/>
      <c r="N23" s="29"/>
      <c r="O23" s="29"/>
      <c r="P23" s="29"/>
    </row>
  </sheetData>
  <mergeCells count="11">
    <mergeCell ref="F6:H6"/>
    <mergeCell ref="N6:P6"/>
    <mergeCell ref="A1:T1"/>
    <mergeCell ref="A2:T2"/>
    <mergeCell ref="A3:T3"/>
    <mergeCell ref="A4:T4"/>
    <mergeCell ref="A5:T5"/>
    <mergeCell ref="R6:T6"/>
    <mergeCell ref="J6:L6"/>
    <mergeCell ref="B6:D6"/>
    <mergeCell ref="A6:A7"/>
  </mergeCells>
  <hyperlinks>
    <hyperlink ref="U2" location="Contenido!A1" display="Contenido" xr:uid="{00000000-0004-0000-7E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Hoja128">
    <tabColor theme="5" tint="0.59999389629810485"/>
    <pageSetUpPr fitToPage="1"/>
  </sheetPr>
  <dimension ref="A1:U22"/>
  <sheetViews>
    <sheetView showGridLines="0" zoomScaleNormal="100" zoomScaleSheetLayoutView="100" workbookViewId="0">
      <selection activeCell="N13" sqref="N13:N14"/>
    </sheetView>
  </sheetViews>
  <sheetFormatPr baseColWidth="10" defaultColWidth="10" defaultRowHeight="12.75" x14ac:dyDescent="0.2"/>
  <cols>
    <col min="1" max="1" width="9.25" style="20" customWidth="1"/>
    <col min="2" max="4" width="6.375" style="30" customWidth="1"/>
    <col min="5" max="5" width="1.5" style="30" customWidth="1"/>
    <col min="6" max="8" width="6.375" style="30" customWidth="1"/>
    <col min="9" max="9" width="1.5" style="30" customWidth="1"/>
    <col min="10" max="12" width="6.375" style="30" customWidth="1"/>
    <col min="13" max="13" width="1.5" style="30" customWidth="1"/>
    <col min="14" max="16" width="6.375" style="30" customWidth="1"/>
    <col min="17" max="17" width="1.5" style="20" customWidth="1"/>
    <col min="18" max="20" width="6.375" style="20" customWidth="1"/>
    <col min="21" max="16384" width="10" style="20"/>
  </cols>
  <sheetData>
    <row r="1" spans="1:21" ht="15" x14ac:dyDescent="0.25">
      <c r="A1" s="634" t="s">
        <v>796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</row>
    <row r="2" spans="1:21" ht="15" x14ac:dyDescent="0.25">
      <c r="A2" s="635" t="s">
        <v>402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212" t="s">
        <v>573</v>
      </c>
    </row>
    <row r="3" spans="1:21" ht="15" x14ac:dyDescent="0.25">
      <c r="A3" s="634" t="s">
        <v>45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</row>
    <row r="4" spans="1:21" ht="15" x14ac:dyDescent="0.25">
      <c r="A4" s="634" t="s">
        <v>93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</row>
    <row r="5" spans="1:21" ht="15" x14ac:dyDescent="0.25">
      <c r="A5" s="634" t="s">
        <v>88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</row>
    <row r="6" spans="1:21" ht="15" x14ac:dyDescent="0.25">
      <c r="A6" s="635" t="s">
        <v>931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</row>
    <row r="7" spans="1:21" s="81" customFormat="1" ht="18" customHeight="1" x14ac:dyDescent="0.15">
      <c r="A7" s="636" t="s">
        <v>57</v>
      </c>
      <c r="B7" s="633" t="s">
        <v>0</v>
      </c>
      <c r="C7" s="633"/>
      <c r="D7" s="633"/>
      <c r="E7" s="435"/>
      <c r="F7" s="633" t="s">
        <v>47</v>
      </c>
      <c r="G7" s="633"/>
      <c r="H7" s="633"/>
      <c r="I7" s="437"/>
      <c r="J7" s="633" t="s">
        <v>48</v>
      </c>
      <c r="K7" s="633"/>
      <c r="L7" s="633"/>
      <c r="M7" s="437"/>
      <c r="N7" s="633" t="s">
        <v>49</v>
      </c>
      <c r="O7" s="633"/>
      <c r="P7" s="633"/>
      <c r="Q7" s="436"/>
      <c r="R7" s="633" t="s">
        <v>50</v>
      </c>
      <c r="S7" s="633"/>
      <c r="T7" s="633"/>
    </row>
    <row r="8" spans="1:21" s="81" customFormat="1" ht="27" customHeight="1" x14ac:dyDescent="0.15">
      <c r="A8" s="636"/>
      <c r="B8" s="438" t="s">
        <v>0</v>
      </c>
      <c r="C8" s="439" t="s">
        <v>15</v>
      </c>
      <c r="D8" s="439" t="s">
        <v>16</v>
      </c>
      <c r="E8" s="440"/>
      <c r="F8" s="438" t="s">
        <v>0</v>
      </c>
      <c r="G8" s="439" t="s">
        <v>15</v>
      </c>
      <c r="H8" s="439" t="s">
        <v>16</v>
      </c>
      <c r="I8" s="436"/>
      <c r="J8" s="438" t="s">
        <v>0</v>
      </c>
      <c r="K8" s="439" t="s">
        <v>15</v>
      </c>
      <c r="L8" s="439" t="s">
        <v>16</v>
      </c>
      <c r="M8" s="437"/>
      <c r="N8" s="438" t="s">
        <v>0</v>
      </c>
      <c r="O8" s="439" t="s">
        <v>15</v>
      </c>
      <c r="P8" s="439" t="s">
        <v>16</v>
      </c>
      <c r="Q8" s="437"/>
      <c r="R8" s="438" t="s">
        <v>0</v>
      </c>
      <c r="S8" s="439" t="s">
        <v>15</v>
      </c>
      <c r="T8" s="439" t="s">
        <v>16</v>
      </c>
    </row>
    <row r="9" spans="1:21" ht="14.25" customHeight="1" x14ac:dyDescent="0.2">
      <c r="A9" s="22">
        <v>2010</v>
      </c>
      <c r="B9" s="326">
        <f t="shared" ref="B9:B18" si="0">+F9+J9+N9+R9</f>
        <v>4779</v>
      </c>
      <c r="C9" s="326">
        <v>2166</v>
      </c>
      <c r="D9" s="326">
        <v>2613</v>
      </c>
      <c r="E9" s="326"/>
      <c r="F9" s="326">
        <v>96</v>
      </c>
      <c r="G9" s="326">
        <v>33</v>
      </c>
      <c r="H9" s="326">
        <v>63</v>
      </c>
      <c r="I9" s="326"/>
      <c r="J9" s="326">
        <v>2524</v>
      </c>
      <c r="K9" s="326">
        <v>1303</v>
      </c>
      <c r="L9" s="326">
        <v>1221</v>
      </c>
      <c r="M9" s="326"/>
      <c r="N9" s="326">
        <v>1163</v>
      </c>
      <c r="O9" s="326">
        <v>495</v>
      </c>
      <c r="P9" s="326">
        <v>668</v>
      </c>
      <c r="Q9" s="326"/>
      <c r="R9" s="326">
        <v>996</v>
      </c>
      <c r="S9" s="326">
        <v>335</v>
      </c>
      <c r="T9" s="326">
        <v>661</v>
      </c>
    </row>
    <row r="10" spans="1:21" ht="14.25" customHeight="1" x14ac:dyDescent="0.2">
      <c r="A10" s="22">
        <v>2011</v>
      </c>
      <c r="B10" s="326">
        <f t="shared" si="0"/>
        <v>7381</v>
      </c>
      <c r="C10" s="326">
        <v>3580</v>
      </c>
      <c r="D10" s="326">
        <v>3801</v>
      </c>
      <c r="E10" s="326"/>
      <c r="F10" s="326">
        <v>39</v>
      </c>
      <c r="G10" s="326">
        <v>28</v>
      </c>
      <c r="H10" s="326">
        <v>11</v>
      </c>
      <c r="I10" s="326"/>
      <c r="J10" s="326">
        <v>4341</v>
      </c>
      <c r="K10" s="326">
        <v>2368</v>
      </c>
      <c r="L10" s="326">
        <v>1973</v>
      </c>
      <c r="M10" s="326"/>
      <c r="N10" s="326">
        <v>1793</v>
      </c>
      <c r="O10" s="326">
        <v>754</v>
      </c>
      <c r="P10" s="326">
        <v>1039</v>
      </c>
      <c r="Q10" s="326"/>
      <c r="R10" s="326">
        <v>1208</v>
      </c>
      <c r="S10" s="326">
        <v>430</v>
      </c>
      <c r="T10" s="326">
        <v>778</v>
      </c>
    </row>
    <row r="11" spans="1:21" ht="14.25" customHeight="1" x14ac:dyDescent="0.2">
      <c r="A11" s="22">
        <v>2012</v>
      </c>
      <c r="B11" s="326">
        <f t="shared" si="0"/>
        <v>8574</v>
      </c>
      <c r="C11" s="326">
        <v>4303</v>
      </c>
      <c r="D11" s="326">
        <v>4271</v>
      </c>
      <c r="E11" s="326"/>
      <c r="F11" s="326">
        <v>101</v>
      </c>
      <c r="G11" s="326">
        <v>74</v>
      </c>
      <c r="H11" s="326">
        <v>27</v>
      </c>
      <c r="I11" s="326"/>
      <c r="J11" s="326">
        <v>5330</v>
      </c>
      <c r="K11" s="326">
        <v>2961</v>
      </c>
      <c r="L11" s="326">
        <v>2369</v>
      </c>
      <c r="M11" s="326"/>
      <c r="N11" s="326">
        <v>2187</v>
      </c>
      <c r="O11" s="326">
        <v>957</v>
      </c>
      <c r="P11" s="326">
        <v>1230</v>
      </c>
      <c r="Q11" s="326"/>
      <c r="R11" s="326">
        <v>956</v>
      </c>
      <c r="S11" s="326">
        <v>311</v>
      </c>
      <c r="T11" s="326">
        <v>645</v>
      </c>
    </row>
    <row r="12" spans="1:21" ht="14.25" customHeight="1" x14ac:dyDescent="0.2">
      <c r="A12" s="22">
        <v>2013</v>
      </c>
      <c r="B12" s="326">
        <f t="shared" si="0"/>
        <v>7741</v>
      </c>
      <c r="C12" s="326">
        <v>3909</v>
      </c>
      <c r="D12" s="326">
        <v>3832</v>
      </c>
      <c r="E12" s="326"/>
      <c r="F12" s="326">
        <v>251</v>
      </c>
      <c r="G12" s="326">
        <v>150</v>
      </c>
      <c r="H12" s="326">
        <v>101</v>
      </c>
      <c r="I12" s="326"/>
      <c r="J12" s="326">
        <v>4198</v>
      </c>
      <c r="K12" s="326">
        <v>2406</v>
      </c>
      <c r="L12" s="326">
        <v>1792</v>
      </c>
      <c r="M12" s="326"/>
      <c r="N12" s="326">
        <v>2292</v>
      </c>
      <c r="O12" s="326">
        <v>1022</v>
      </c>
      <c r="P12" s="326">
        <v>1270</v>
      </c>
      <c r="Q12" s="326"/>
      <c r="R12" s="326">
        <v>1000</v>
      </c>
      <c r="S12" s="326">
        <v>331</v>
      </c>
      <c r="T12" s="326">
        <v>669</v>
      </c>
    </row>
    <row r="13" spans="1:21" ht="14.25" customHeight="1" x14ac:dyDescent="0.2">
      <c r="A13" s="22">
        <v>2014</v>
      </c>
      <c r="B13" s="326">
        <f t="shared" si="0"/>
        <v>7185</v>
      </c>
      <c r="C13" s="326">
        <v>3712</v>
      </c>
      <c r="D13" s="326">
        <v>3473</v>
      </c>
      <c r="E13" s="326"/>
      <c r="F13" s="326">
        <v>84</v>
      </c>
      <c r="G13" s="326">
        <v>67</v>
      </c>
      <c r="H13" s="326">
        <v>17</v>
      </c>
      <c r="I13" s="326"/>
      <c r="J13" s="326">
        <v>3978</v>
      </c>
      <c r="K13" s="326">
        <v>2280</v>
      </c>
      <c r="L13" s="326">
        <v>1698</v>
      </c>
      <c r="M13" s="326"/>
      <c r="N13" s="326">
        <v>2223</v>
      </c>
      <c r="O13" s="326">
        <v>1106</v>
      </c>
      <c r="P13" s="326">
        <v>1117</v>
      </c>
      <c r="Q13" s="326"/>
      <c r="R13" s="326">
        <v>900</v>
      </c>
      <c r="S13" s="326">
        <v>259</v>
      </c>
      <c r="T13" s="326">
        <v>641</v>
      </c>
    </row>
    <row r="14" spans="1:21" ht="14.25" customHeight="1" x14ac:dyDescent="0.2">
      <c r="A14" s="22">
        <v>2015</v>
      </c>
      <c r="B14" s="326">
        <f t="shared" si="0"/>
        <v>7197</v>
      </c>
      <c r="C14" s="326">
        <v>3647</v>
      </c>
      <c r="D14" s="326">
        <v>3550</v>
      </c>
      <c r="E14" s="326"/>
      <c r="F14" s="326">
        <v>98</v>
      </c>
      <c r="G14" s="326">
        <v>62</v>
      </c>
      <c r="H14" s="326">
        <v>36</v>
      </c>
      <c r="I14" s="326"/>
      <c r="J14" s="326">
        <v>4077</v>
      </c>
      <c r="K14" s="326">
        <v>2303</v>
      </c>
      <c r="L14" s="326">
        <v>1774</v>
      </c>
      <c r="M14" s="326"/>
      <c r="N14" s="326">
        <v>2026</v>
      </c>
      <c r="O14" s="326">
        <v>915</v>
      </c>
      <c r="P14" s="326">
        <v>1111</v>
      </c>
      <c r="Q14" s="326"/>
      <c r="R14" s="326">
        <v>996</v>
      </c>
      <c r="S14" s="326">
        <v>367</v>
      </c>
      <c r="T14" s="326">
        <v>629</v>
      </c>
    </row>
    <row r="15" spans="1:21" ht="14.25" customHeight="1" x14ac:dyDescent="0.2">
      <c r="A15" s="22">
        <v>2016</v>
      </c>
      <c r="B15" s="326">
        <f t="shared" si="0"/>
        <v>7114</v>
      </c>
      <c r="C15" s="326">
        <v>3538</v>
      </c>
      <c r="D15" s="326">
        <v>3576</v>
      </c>
      <c r="E15" s="326"/>
      <c r="F15" s="326">
        <v>212</v>
      </c>
      <c r="G15" s="326">
        <v>85</v>
      </c>
      <c r="H15" s="326">
        <v>127</v>
      </c>
      <c r="I15" s="326"/>
      <c r="J15" s="326">
        <v>4056</v>
      </c>
      <c r="K15" s="326">
        <v>2276</v>
      </c>
      <c r="L15" s="326">
        <v>1780</v>
      </c>
      <c r="M15" s="326"/>
      <c r="N15" s="326">
        <v>2019</v>
      </c>
      <c r="O15" s="326">
        <v>960</v>
      </c>
      <c r="P15" s="326">
        <v>1059</v>
      </c>
      <c r="Q15" s="326"/>
      <c r="R15" s="326">
        <v>827</v>
      </c>
      <c r="S15" s="326">
        <v>217</v>
      </c>
      <c r="T15" s="326">
        <v>610</v>
      </c>
    </row>
    <row r="16" spans="1:21" ht="14.25" customHeight="1" x14ac:dyDescent="0.2">
      <c r="A16" s="22">
        <v>2017</v>
      </c>
      <c r="B16" s="326">
        <f t="shared" si="0"/>
        <v>8327</v>
      </c>
      <c r="C16" s="326">
        <v>4035</v>
      </c>
      <c r="D16" s="326">
        <v>4292</v>
      </c>
      <c r="E16" s="326"/>
      <c r="F16" s="326">
        <v>234</v>
      </c>
      <c r="G16" s="326">
        <v>97</v>
      </c>
      <c r="H16" s="326">
        <v>137</v>
      </c>
      <c r="I16" s="326"/>
      <c r="J16" s="326">
        <v>4808</v>
      </c>
      <c r="K16" s="326">
        <v>2542</v>
      </c>
      <c r="L16" s="326">
        <v>2266</v>
      </c>
      <c r="M16" s="326"/>
      <c r="N16" s="326">
        <v>2407</v>
      </c>
      <c r="O16" s="326">
        <v>1147</v>
      </c>
      <c r="P16" s="326">
        <v>1260</v>
      </c>
      <c r="Q16" s="326"/>
      <c r="R16" s="326">
        <v>878</v>
      </c>
      <c r="S16" s="326">
        <v>249</v>
      </c>
      <c r="T16" s="326">
        <v>629</v>
      </c>
    </row>
    <row r="17" spans="1:20" ht="14.25" customHeight="1" x14ac:dyDescent="0.2">
      <c r="A17" s="22">
        <v>2018</v>
      </c>
      <c r="B17" s="326">
        <f t="shared" si="0"/>
        <v>8718</v>
      </c>
      <c r="C17" s="326">
        <v>4469</v>
      </c>
      <c r="D17" s="326">
        <v>4249</v>
      </c>
      <c r="E17" s="326"/>
      <c r="F17" s="326">
        <v>223</v>
      </c>
      <c r="G17" s="326">
        <v>128</v>
      </c>
      <c r="H17" s="326">
        <v>95</v>
      </c>
      <c r="I17" s="326"/>
      <c r="J17" s="326">
        <v>4855</v>
      </c>
      <c r="K17" s="326">
        <v>2719</v>
      </c>
      <c r="L17" s="326">
        <v>2136</v>
      </c>
      <c r="M17" s="326"/>
      <c r="N17" s="326">
        <v>2686</v>
      </c>
      <c r="O17" s="326">
        <v>1355</v>
      </c>
      <c r="P17" s="326">
        <v>1331</v>
      </c>
      <c r="Q17" s="326"/>
      <c r="R17" s="326">
        <v>954</v>
      </c>
      <c r="S17" s="326">
        <v>267</v>
      </c>
      <c r="T17" s="326">
        <v>687</v>
      </c>
    </row>
    <row r="18" spans="1:20" ht="14.25" customHeight="1" x14ac:dyDescent="0.2">
      <c r="A18" s="22">
        <v>2019</v>
      </c>
      <c r="B18" s="326">
        <f t="shared" si="0"/>
        <v>9533</v>
      </c>
      <c r="C18" s="326">
        <v>4505</v>
      </c>
      <c r="D18" s="326">
        <v>5028</v>
      </c>
      <c r="E18" s="326"/>
      <c r="F18" s="326">
        <v>266</v>
      </c>
      <c r="G18" s="326">
        <v>92</v>
      </c>
      <c r="H18" s="326">
        <v>174</v>
      </c>
      <c r="I18" s="326"/>
      <c r="J18" s="326">
        <v>4433</v>
      </c>
      <c r="K18" s="326">
        <v>2316</v>
      </c>
      <c r="L18" s="326">
        <v>2117</v>
      </c>
      <c r="M18" s="326"/>
      <c r="N18" s="326">
        <v>3483</v>
      </c>
      <c r="O18" s="326">
        <v>1691</v>
      </c>
      <c r="P18" s="326">
        <v>1792</v>
      </c>
      <c r="Q18" s="326"/>
      <c r="R18" s="326">
        <v>1351</v>
      </c>
      <c r="S18" s="326">
        <v>406</v>
      </c>
      <c r="T18" s="326">
        <v>945</v>
      </c>
    </row>
    <row r="19" spans="1:20" ht="14.25" customHeight="1" x14ac:dyDescent="0.2">
      <c r="A19" s="22">
        <v>2020</v>
      </c>
      <c r="B19" s="326">
        <f>+F19+J19+N19+R19</f>
        <v>9472</v>
      </c>
      <c r="C19" s="326">
        <f t="shared" ref="C19:D21" si="1">+G19+K19+O19+S19</f>
        <v>4383</v>
      </c>
      <c r="D19" s="326">
        <f t="shared" si="1"/>
        <v>5089</v>
      </c>
      <c r="E19" s="326"/>
      <c r="F19" s="326">
        <f>+G19+H19</f>
        <v>432</v>
      </c>
      <c r="G19" s="326">
        <v>276</v>
      </c>
      <c r="H19" s="326">
        <v>156</v>
      </c>
      <c r="I19" s="326"/>
      <c r="J19" s="326">
        <f>+K19+L19</f>
        <v>4163</v>
      </c>
      <c r="K19" s="326">
        <v>2081</v>
      </c>
      <c r="L19" s="326">
        <v>2082</v>
      </c>
      <c r="M19" s="326"/>
      <c r="N19" s="326">
        <f>+O19+P19</f>
        <v>3300</v>
      </c>
      <c r="O19" s="326">
        <v>1531</v>
      </c>
      <c r="P19" s="326">
        <v>1769</v>
      </c>
      <c r="Q19" s="326"/>
      <c r="R19" s="326">
        <f>+S19+T19</f>
        <v>1577</v>
      </c>
      <c r="S19" s="326">
        <v>495</v>
      </c>
      <c r="T19" s="326">
        <v>1082</v>
      </c>
    </row>
    <row r="20" spans="1:20" ht="14.25" customHeight="1" x14ac:dyDescent="0.2">
      <c r="A20" s="22">
        <v>2021</v>
      </c>
      <c r="B20" s="326">
        <f>+F20+J20+N20+R20</f>
        <v>9284</v>
      </c>
      <c r="C20" s="326">
        <f t="shared" ref="C20" si="2">+G20+K20+O20+S20</f>
        <v>3873</v>
      </c>
      <c r="D20" s="326">
        <f t="shared" ref="D20" si="3">+H20+L20+P20+T20</f>
        <v>5411</v>
      </c>
      <c r="E20" s="326"/>
      <c r="F20" s="326">
        <v>276</v>
      </c>
      <c r="G20" s="326">
        <v>104</v>
      </c>
      <c r="H20" s="326">
        <v>172</v>
      </c>
      <c r="I20" s="326"/>
      <c r="J20" s="326">
        <v>3376</v>
      </c>
      <c r="K20" s="326">
        <v>1599</v>
      </c>
      <c r="L20" s="326">
        <v>1777</v>
      </c>
      <c r="M20" s="326"/>
      <c r="N20" s="326">
        <v>3758</v>
      </c>
      <c r="O20" s="326">
        <v>1642</v>
      </c>
      <c r="P20" s="326">
        <v>2116</v>
      </c>
      <c r="Q20" s="326"/>
      <c r="R20" s="326">
        <v>1874</v>
      </c>
      <c r="S20" s="326">
        <v>528</v>
      </c>
      <c r="T20" s="326">
        <v>1346</v>
      </c>
    </row>
    <row r="21" spans="1:20" ht="14.25" customHeight="1" thickBot="1" x14ac:dyDescent="0.25">
      <c r="A21" s="31">
        <v>2022</v>
      </c>
      <c r="B21" s="327">
        <f>+F21+J21+N21+R21</f>
        <v>8026</v>
      </c>
      <c r="C21" s="327">
        <f t="shared" si="1"/>
        <v>3448</v>
      </c>
      <c r="D21" s="327">
        <f t="shared" si="1"/>
        <v>4578</v>
      </c>
      <c r="E21" s="327"/>
      <c r="F21" s="327">
        <v>202</v>
      </c>
      <c r="G21" s="327">
        <v>59</v>
      </c>
      <c r="H21" s="327">
        <v>143</v>
      </c>
      <c r="I21" s="327"/>
      <c r="J21" s="327">
        <v>3083</v>
      </c>
      <c r="K21" s="327">
        <v>1502</v>
      </c>
      <c r="L21" s="327">
        <v>1581</v>
      </c>
      <c r="M21" s="327"/>
      <c r="N21" s="327">
        <v>3125</v>
      </c>
      <c r="O21" s="327">
        <v>1365</v>
      </c>
      <c r="P21" s="327">
        <v>1760</v>
      </c>
      <c r="Q21" s="327"/>
      <c r="R21" s="327">
        <v>1616</v>
      </c>
      <c r="S21" s="327">
        <v>522</v>
      </c>
      <c r="T21" s="327">
        <v>1094</v>
      </c>
    </row>
    <row r="22" spans="1:20" ht="15" customHeight="1" x14ac:dyDescent="0.2">
      <c r="A22" s="28" t="s">
        <v>929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mergeCells count="12">
    <mergeCell ref="F7:H7"/>
    <mergeCell ref="A1:T1"/>
    <mergeCell ref="A2:T2"/>
    <mergeCell ref="A3:T3"/>
    <mergeCell ref="A4:T4"/>
    <mergeCell ref="A5:T5"/>
    <mergeCell ref="A6:T6"/>
    <mergeCell ref="B7:D7"/>
    <mergeCell ref="N7:P7"/>
    <mergeCell ref="R7:T7"/>
    <mergeCell ref="J7:L7"/>
    <mergeCell ref="A7:A8"/>
  </mergeCells>
  <hyperlinks>
    <hyperlink ref="U2" location="Contenido!A1" display="Contenido" xr:uid="{00000000-0004-0000-7F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Hoja129">
    <tabColor theme="5" tint="0.59999389629810485"/>
    <pageSetUpPr fitToPage="1"/>
  </sheetPr>
  <dimension ref="A1:E20"/>
  <sheetViews>
    <sheetView showGridLines="0" zoomScaleNormal="100" zoomScaleSheetLayoutView="100" workbookViewId="0">
      <selection activeCell="K14" sqref="K14"/>
    </sheetView>
  </sheetViews>
  <sheetFormatPr baseColWidth="10" defaultColWidth="10" defaultRowHeight="12.75" x14ac:dyDescent="0.2"/>
  <cols>
    <col min="1" max="1" width="19" style="20" customWidth="1"/>
    <col min="2" max="4" width="9.625" style="30" customWidth="1"/>
    <col min="5" max="16384" width="10" style="20"/>
  </cols>
  <sheetData>
    <row r="1" spans="1:5" ht="15" x14ac:dyDescent="0.25">
      <c r="A1" s="635" t="s">
        <v>795</v>
      </c>
      <c r="B1" s="635"/>
      <c r="C1" s="635"/>
      <c r="D1" s="635"/>
    </row>
    <row r="2" spans="1:5" ht="15" x14ac:dyDescent="0.25">
      <c r="A2" s="635" t="s">
        <v>403</v>
      </c>
      <c r="B2" s="635"/>
      <c r="C2" s="635"/>
      <c r="D2" s="635"/>
      <c r="E2" s="212" t="s">
        <v>573</v>
      </c>
    </row>
    <row r="3" spans="1:5" ht="15" x14ac:dyDescent="0.25">
      <c r="A3" s="635" t="s">
        <v>32</v>
      </c>
      <c r="B3" s="635"/>
      <c r="C3" s="635"/>
      <c r="D3" s="635"/>
    </row>
    <row r="4" spans="1:5" ht="15" x14ac:dyDescent="0.25">
      <c r="A4" s="634" t="s">
        <v>90</v>
      </c>
      <c r="B4" s="634"/>
      <c r="C4" s="634"/>
      <c r="D4" s="634"/>
    </row>
    <row r="5" spans="1:5" ht="15" x14ac:dyDescent="0.25">
      <c r="A5" s="634" t="s">
        <v>88</v>
      </c>
      <c r="B5" s="634"/>
      <c r="C5" s="634"/>
      <c r="D5" s="634"/>
    </row>
    <row r="6" spans="1:5" ht="15" x14ac:dyDescent="0.25">
      <c r="A6" s="635" t="s">
        <v>928</v>
      </c>
      <c r="B6" s="635"/>
      <c r="C6" s="635"/>
      <c r="D6" s="635"/>
    </row>
    <row r="7" spans="1:5" s="81" customFormat="1" ht="22.5" customHeight="1" x14ac:dyDescent="0.15">
      <c r="A7" s="441" t="s">
        <v>34</v>
      </c>
      <c r="B7" s="442" t="s">
        <v>0</v>
      </c>
      <c r="C7" s="443" t="s">
        <v>35</v>
      </c>
      <c r="D7" s="443" t="s">
        <v>36</v>
      </c>
    </row>
    <row r="8" spans="1:5" x14ac:dyDescent="0.2">
      <c r="A8" s="22"/>
      <c r="B8" s="22"/>
      <c r="C8" s="22"/>
      <c r="D8" s="22"/>
    </row>
    <row r="9" spans="1:5" s="33" customFormat="1" ht="14.25" customHeight="1" x14ac:dyDescent="0.2">
      <c r="A9" s="23" t="s">
        <v>0</v>
      </c>
      <c r="B9" s="337">
        <f>+B17+B18+B11</f>
        <v>21348</v>
      </c>
      <c r="C9" s="337">
        <f>+C17+C18+C11</f>
        <v>6202</v>
      </c>
      <c r="D9" s="337">
        <f>+D17+D18+D11</f>
        <v>15146</v>
      </c>
    </row>
    <row r="10" spans="1:5" x14ac:dyDescent="0.2">
      <c r="A10" s="25"/>
      <c r="B10" s="24"/>
      <c r="C10" s="24"/>
      <c r="D10" s="24"/>
    </row>
    <row r="11" spans="1:5" ht="14.25" customHeight="1" x14ac:dyDescent="0.2">
      <c r="A11" s="23" t="s">
        <v>37</v>
      </c>
      <c r="B11" s="24">
        <f t="shared" ref="B11" si="0">+C11+D11</f>
        <v>8026</v>
      </c>
      <c r="C11" s="24">
        <f>+C12+C13+C14</f>
        <v>3448</v>
      </c>
      <c r="D11" s="24">
        <f>+D12+D13+D14</f>
        <v>4578</v>
      </c>
    </row>
    <row r="12" spans="1:5" ht="14.25" customHeight="1" x14ac:dyDescent="0.2">
      <c r="A12" s="27" t="s">
        <v>38</v>
      </c>
      <c r="B12" s="24">
        <v>202</v>
      </c>
      <c r="C12" s="24">
        <v>59</v>
      </c>
      <c r="D12" s="24">
        <v>143</v>
      </c>
    </row>
    <row r="13" spans="1:5" ht="14.25" customHeight="1" x14ac:dyDescent="0.2">
      <c r="A13" s="27" t="s">
        <v>39</v>
      </c>
      <c r="B13" s="24">
        <v>3083</v>
      </c>
      <c r="C13" s="24">
        <v>1502</v>
      </c>
      <c r="D13" s="24">
        <v>1581</v>
      </c>
    </row>
    <row r="14" spans="1:5" ht="14.25" customHeight="1" x14ac:dyDescent="0.2">
      <c r="A14" s="27" t="s">
        <v>40</v>
      </c>
      <c r="B14" s="24">
        <f>+C14+D14</f>
        <v>4741</v>
      </c>
      <c r="C14" s="24">
        <f>+C15+C16</f>
        <v>1887</v>
      </c>
      <c r="D14" s="24">
        <f t="shared" ref="D14" si="1">+D15+D16</f>
        <v>2854</v>
      </c>
    </row>
    <row r="15" spans="1:5" ht="14.25" customHeight="1" x14ac:dyDescent="0.2">
      <c r="A15" s="338" t="s">
        <v>41</v>
      </c>
      <c r="B15" s="24">
        <v>3125</v>
      </c>
      <c r="C15" s="24">
        <v>1365</v>
      </c>
      <c r="D15" s="24">
        <v>1760</v>
      </c>
    </row>
    <row r="16" spans="1:5" ht="14.25" customHeight="1" x14ac:dyDescent="0.2">
      <c r="A16" s="338" t="s">
        <v>42</v>
      </c>
      <c r="B16" s="24">
        <v>1616</v>
      </c>
      <c r="C16" s="24">
        <v>522</v>
      </c>
      <c r="D16" s="24">
        <v>1094</v>
      </c>
    </row>
    <row r="17" spans="1:4" ht="14.25" customHeight="1" x14ac:dyDescent="0.2">
      <c r="A17" s="23" t="s">
        <v>43</v>
      </c>
      <c r="B17" s="24">
        <v>13254</v>
      </c>
      <c r="C17" s="24">
        <v>2720</v>
      </c>
      <c r="D17" s="24">
        <v>10534</v>
      </c>
    </row>
    <row r="18" spans="1:4" ht="14.25" customHeight="1" thickBot="1" x14ac:dyDescent="0.25">
      <c r="A18" s="107" t="s">
        <v>44</v>
      </c>
      <c r="B18" s="413">
        <v>68</v>
      </c>
      <c r="C18" s="413">
        <v>34</v>
      </c>
      <c r="D18" s="413">
        <v>34</v>
      </c>
    </row>
    <row r="19" spans="1:4" ht="15" customHeight="1" x14ac:dyDescent="0.2">
      <c r="A19" s="648" t="s">
        <v>929</v>
      </c>
      <c r="B19" s="648"/>
      <c r="C19" s="648"/>
      <c r="D19" s="648"/>
    </row>
    <row r="20" spans="1:4" x14ac:dyDescent="0.2">
      <c r="A20" s="649"/>
      <c r="B20" s="649"/>
      <c r="C20" s="649"/>
      <c r="D20" s="649"/>
    </row>
  </sheetData>
  <mergeCells count="7">
    <mergeCell ref="A19:D20"/>
    <mergeCell ref="A6:D6"/>
    <mergeCell ref="A1:D1"/>
    <mergeCell ref="A2:D2"/>
    <mergeCell ref="A3:D3"/>
    <mergeCell ref="A4:D4"/>
    <mergeCell ref="A5:D5"/>
  </mergeCells>
  <hyperlinks>
    <hyperlink ref="E2" location="Contenido!A1" display="Contenido" xr:uid="{00000000-0004-0000-8000-000000000000}"/>
  </hyperlinks>
  <printOptions horizontalCentered="1"/>
  <pageMargins left="0.59055118110236227" right="0.59055118110236227" top="0.59055118110236227" bottom="0.59055118110236227" header="0" footer="0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 codeName="Hoja13">
    <tabColor theme="5" tint="0.59999389629810485"/>
    <pageSetUpPr fitToPage="1"/>
  </sheetPr>
  <dimension ref="A1:L21"/>
  <sheetViews>
    <sheetView showGridLines="0" zoomScaleNormal="100" zoomScaleSheetLayoutView="100" workbookViewId="0">
      <selection activeCell="I22" sqref="I22"/>
    </sheetView>
  </sheetViews>
  <sheetFormatPr baseColWidth="10" defaultColWidth="7.625" defaultRowHeight="12.75" x14ac:dyDescent="0.2"/>
  <cols>
    <col min="1" max="1" width="26.5" style="59" customWidth="1"/>
    <col min="2" max="8" width="8.75" style="73" customWidth="1"/>
    <col min="9" max="11" width="8.3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893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204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212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 s="231" customFormat="1" x14ac:dyDescent="0.2">
      <c r="A9" s="64" t="s">
        <v>99</v>
      </c>
      <c r="B9" s="226">
        <v>669</v>
      </c>
      <c r="C9" s="226">
        <v>611</v>
      </c>
      <c r="D9" s="226">
        <v>621</v>
      </c>
      <c r="E9" s="226">
        <v>639</v>
      </c>
      <c r="F9" s="226">
        <v>631</v>
      </c>
      <c r="G9" s="226">
        <v>597</v>
      </c>
      <c r="H9" s="226">
        <v>621</v>
      </c>
      <c r="I9" s="226">
        <v>661</v>
      </c>
      <c r="J9" s="226">
        <f>J10</f>
        <v>638</v>
      </c>
      <c r="K9" s="226">
        <f>K10</f>
        <v>575</v>
      </c>
    </row>
    <row r="10" spans="1:12" x14ac:dyDescent="0.2">
      <c r="A10" s="85" t="s">
        <v>545</v>
      </c>
      <c r="B10" s="228">
        <v>669</v>
      </c>
      <c r="C10" s="228">
        <v>611</v>
      </c>
      <c r="D10" s="228">
        <v>621</v>
      </c>
      <c r="E10" s="228">
        <v>639</v>
      </c>
      <c r="F10" s="228">
        <v>631</v>
      </c>
      <c r="G10" s="228">
        <v>597</v>
      </c>
      <c r="H10" s="228">
        <v>621</v>
      </c>
      <c r="I10" s="228">
        <v>661</v>
      </c>
      <c r="J10" s="228">
        <f>SUM(J11:J13)</f>
        <v>638</v>
      </c>
      <c r="K10" s="228">
        <f>SUM(K11:K13)</f>
        <v>575</v>
      </c>
    </row>
    <row r="11" spans="1:12" x14ac:dyDescent="0.2">
      <c r="A11" s="66" t="s">
        <v>78</v>
      </c>
      <c r="B11" s="228">
        <v>310</v>
      </c>
      <c r="C11" s="228">
        <v>250</v>
      </c>
      <c r="D11" s="228">
        <v>223</v>
      </c>
      <c r="E11" s="228">
        <v>276</v>
      </c>
      <c r="F11" s="228">
        <v>258</v>
      </c>
      <c r="G11" s="228">
        <v>201</v>
      </c>
      <c r="H11" s="228">
        <v>280</v>
      </c>
      <c r="I11" s="228">
        <v>308</v>
      </c>
      <c r="J11" s="228">
        <f>J17</f>
        <v>264</v>
      </c>
      <c r="K11" s="228">
        <f>K17</f>
        <v>273</v>
      </c>
    </row>
    <row r="12" spans="1:12" x14ac:dyDescent="0.2">
      <c r="A12" s="66" t="s">
        <v>79</v>
      </c>
      <c r="B12" s="228">
        <v>171</v>
      </c>
      <c r="C12" s="228">
        <v>217</v>
      </c>
      <c r="D12" s="228">
        <v>204</v>
      </c>
      <c r="E12" s="228">
        <v>181</v>
      </c>
      <c r="F12" s="228">
        <v>211</v>
      </c>
      <c r="G12" s="228">
        <v>207</v>
      </c>
      <c r="H12" s="228">
        <v>150</v>
      </c>
      <c r="I12" s="228">
        <v>216</v>
      </c>
      <c r="J12" s="228">
        <f t="shared" ref="J12:K13" si="0">J18</f>
        <v>198</v>
      </c>
      <c r="K12" s="228">
        <f t="shared" si="0"/>
        <v>169</v>
      </c>
    </row>
    <row r="13" spans="1:12" x14ac:dyDescent="0.2">
      <c r="A13" s="66" t="s">
        <v>104</v>
      </c>
      <c r="B13" s="228">
        <v>188</v>
      </c>
      <c r="C13" s="228">
        <v>144</v>
      </c>
      <c r="D13" s="228">
        <v>194</v>
      </c>
      <c r="E13" s="228">
        <v>182</v>
      </c>
      <c r="F13" s="228">
        <v>162</v>
      </c>
      <c r="G13" s="228">
        <v>189</v>
      </c>
      <c r="H13" s="228">
        <v>191</v>
      </c>
      <c r="I13" s="228">
        <v>137</v>
      </c>
      <c r="J13" s="228">
        <f t="shared" si="0"/>
        <v>176</v>
      </c>
      <c r="K13" s="228">
        <f t="shared" si="0"/>
        <v>133</v>
      </c>
    </row>
    <row r="14" spans="1:12" ht="6.75" customHeight="1" x14ac:dyDescent="0.2"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12" s="231" customFormat="1" x14ac:dyDescent="0.2">
      <c r="A15" s="64" t="s">
        <v>179</v>
      </c>
      <c r="B15" s="226">
        <v>669</v>
      </c>
      <c r="C15" s="226">
        <v>611</v>
      </c>
      <c r="D15" s="226">
        <v>621</v>
      </c>
      <c r="E15" s="226">
        <v>639</v>
      </c>
      <c r="F15" s="226">
        <v>631</v>
      </c>
      <c r="G15" s="226">
        <v>597</v>
      </c>
      <c r="H15" s="226">
        <v>621</v>
      </c>
      <c r="I15" s="226">
        <v>661</v>
      </c>
      <c r="J15" s="226">
        <f>J16</f>
        <v>638</v>
      </c>
      <c r="K15" s="226">
        <f>K16</f>
        <v>575</v>
      </c>
      <c r="L15" s="232"/>
    </row>
    <row r="16" spans="1:12" x14ac:dyDescent="0.2">
      <c r="A16" s="85" t="s">
        <v>545</v>
      </c>
      <c r="B16" s="228">
        <v>669</v>
      </c>
      <c r="C16" s="228">
        <v>611</v>
      </c>
      <c r="D16" s="228">
        <v>621</v>
      </c>
      <c r="E16" s="228">
        <v>639</v>
      </c>
      <c r="F16" s="228">
        <v>631</v>
      </c>
      <c r="G16" s="228">
        <v>597</v>
      </c>
      <c r="H16" s="228">
        <v>621</v>
      </c>
      <c r="I16" s="228">
        <v>661</v>
      </c>
      <c r="J16" s="228">
        <f>SUM(J17:J19)</f>
        <v>638</v>
      </c>
      <c r="K16" s="228">
        <f>SUM(K17:K19)</f>
        <v>575</v>
      </c>
    </row>
    <row r="17" spans="1:12" x14ac:dyDescent="0.2">
      <c r="A17" s="66" t="s">
        <v>78</v>
      </c>
      <c r="B17" s="228">
        <v>310</v>
      </c>
      <c r="C17" s="228">
        <v>250</v>
      </c>
      <c r="D17" s="228">
        <v>223</v>
      </c>
      <c r="E17" s="228">
        <v>276</v>
      </c>
      <c r="F17" s="228">
        <v>258</v>
      </c>
      <c r="G17" s="228">
        <v>201</v>
      </c>
      <c r="H17" s="228">
        <v>280</v>
      </c>
      <c r="I17" s="228">
        <v>308</v>
      </c>
      <c r="J17" s="228">
        <v>264</v>
      </c>
      <c r="K17" s="228">
        <v>273</v>
      </c>
    </row>
    <row r="18" spans="1:12" x14ac:dyDescent="0.2">
      <c r="A18" s="66" t="s">
        <v>79</v>
      </c>
      <c r="B18" s="228">
        <v>171</v>
      </c>
      <c r="C18" s="228">
        <v>217</v>
      </c>
      <c r="D18" s="228">
        <v>204</v>
      </c>
      <c r="E18" s="228">
        <v>181</v>
      </c>
      <c r="F18" s="228">
        <v>211</v>
      </c>
      <c r="G18" s="228">
        <v>207</v>
      </c>
      <c r="H18" s="228">
        <v>150</v>
      </c>
      <c r="I18" s="228">
        <v>216</v>
      </c>
      <c r="J18" s="228">
        <v>198</v>
      </c>
      <c r="K18" s="228">
        <v>169</v>
      </c>
    </row>
    <row r="19" spans="1:12" ht="13.5" thickBot="1" x14ac:dyDescent="0.25">
      <c r="A19" s="70" t="s">
        <v>104</v>
      </c>
      <c r="B19" s="233">
        <v>188</v>
      </c>
      <c r="C19" s="233">
        <v>144</v>
      </c>
      <c r="D19" s="233">
        <v>194</v>
      </c>
      <c r="E19" s="233">
        <v>182</v>
      </c>
      <c r="F19" s="233">
        <v>162</v>
      </c>
      <c r="G19" s="233">
        <v>189</v>
      </c>
      <c r="H19" s="233">
        <v>191</v>
      </c>
      <c r="I19" s="233">
        <v>137</v>
      </c>
      <c r="J19" s="233">
        <v>176</v>
      </c>
      <c r="K19" s="233">
        <v>133</v>
      </c>
    </row>
    <row r="20" spans="1:12" ht="15" customHeight="1" x14ac:dyDescent="0.2">
      <c r="A20" s="19" t="s">
        <v>929</v>
      </c>
      <c r="L20" s="84"/>
    </row>
    <row r="21" spans="1:12" x14ac:dyDescent="0.2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</sheetData>
  <mergeCells count="6">
    <mergeCell ref="A6:K6"/>
    <mergeCell ref="A1:K1"/>
    <mergeCell ref="A2:K2"/>
    <mergeCell ref="A3:K3"/>
    <mergeCell ref="A4:K4"/>
    <mergeCell ref="A5:K5"/>
  </mergeCells>
  <hyperlinks>
    <hyperlink ref="L2" location="Contenido!A1" display="Contenido" xr:uid="{00000000-0004-0000-0C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Hoja130">
    <tabColor theme="5" tint="0.59999389629810485"/>
    <pageSetUpPr fitToPage="1"/>
  </sheetPr>
  <dimension ref="A1:U23"/>
  <sheetViews>
    <sheetView showGridLines="0" zoomScaleNormal="100" zoomScaleSheetLayoutView="100" workbookViewId="0">
      <selection activeCell="W11" sqref="W11"/>
    </sheetView>
  </sheetViews>
  <sheetFormatPr baseColWidth="10" defaultColWidth="10" defaultRowHeight="12.75" x14ac:dyDescent="0.2"/>
  <cols>
    <col min="1" max="1" width="13.25" style="20" customWidth="1"/>
    <col min="2" max="4" width="6.375" style="30" customWidth="1"/>
    <col min="5" max="5" width="1.125" style="30" customWidth="1"/>
    <col min="6" max="8" width="6.375" style="30" customWidth="1"/>
    <col min="9" max="9" width="1.125" style="30" customWidth="1"/>
    <col min="10" max="12" width="6.375" style="30" customWidth="1"/>
    <col min="13" max="13" width="1.125" style="30" customWidth="1"/>
    <col min="14" max="16" width="6.375" style="30" customWidth="1"/>
    <col min="17" max="17" width="1.125" style="20" customWidth="1"/>
    <col min="18" max="19" width="6.375" style="20" customWidth="1"/>
    <col min="20" max="20" width="6.375" style="30" customWidth="1"/>
    <col min="21" max="16384" width="10" style="20"/>
  </cols>
  <sheetData>
    <row r="1" spans="1:21" ht="15" x14ac:dyDescent="0.25">
      <c r="A1" s="635" t="s">
        <v>794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</row>
    <row r="2" spans="1:21" ht="15" x14ac:dyDescent="0.25">
      <c r="A2" s="635" t="s">
        <v>402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212" t="s">
        <v>573</v>
      </c>
    </row>
    <row r="3" spans="1:21" ht="15" x14ac:dyDescent="0.25">
      <c r="A3" s="634" t="s">
        <v>45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</row>
    <row r="4" spans="1:21" ht="15" x14ac:dyDescent="0.25">
      <c r="A4" s="634" t="s">
        <v>91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</row>
    <row r="5" spans="1:21" ht="15" x14ac:dyDescent="0.25">
      <c r="A5" s="634" t="s">
        <v>33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</row>
    <row r="6" spans="1:21" ht="15" x14ac:dyDescent="0.25">
      <c r="A6" s="635" t="s">
        <v>968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</row>
    <row r="7" spans="1:21" s="81" customFormat="1" ht="16.5" customHeight="1" x14ac:dyDescent="0.15">
      <c r="A7" s="644" t="s">
        <v>46</v>
      </c>
      <c r="B7" s="633" t="s">
        <v>0</v>
      </c>
      <c r="C7" s="633"/>
      <c r="D7" s="633"/>
      <c r="E7" s="435"/>
      <c r="F7" s="633" t="s">
        <v>47</v>
      </c>
      <c r="G7" s="633"/>
      <c r="H7" s="633"/>
      <c r="I7" s="437"/>
      <c r="J7" s="633" t="s">
        <v>48</v>
      </c>
      <c r="K7" s="633"/>
      <c r="L7" s="633"/>
      <c r="M7" s="437"/>
      <c r="N7" s="633" t="s">
        <v>49</v>
      </c>
      <c r="O7" s="633"/>
      <c r="P7" s="633"/>
      <c r="Q7" s="436"/>
      <c r="R7" s="633" t="s">
        <v>50</v>
      </c>
      <c r="S7" s="633"/>
      <c r="T7" s="633"/>
    </row>
    <row r="8" spans="1:21" s="81" customFormat="1" ht="27" customHeight="1" x14ac:dyDescent="0.15">
      <c r="A8" s="644"/>
      <c r="B8" s="438" t="s">
        <v>0</v>
      </c>
      <c r="C8" s="439" t="s">
        <v>15</v>
      </c>
      <c r="D8" s="439" t="s">
        <v>16</v>
      </c>
      <c r="E8" s="440"/>
      <c r="F8" s="438" t="s">
        <v>0</v>
      </c>
      <c r="G8" s="439" t="s">
        <v>15</v>
      </c>
      <c r="H8" s="439" t="s">
        <v>16</v>
      </c>
      <c r="I8" s="436"/>
      <c r="J8" s="438" t="s">
        <v>0</v>
      </c>
      <c r="K8" s="439" t="s">
        <v>15</v>
      </c>
      <c r="L8" s="439" t="s">
        <v>16</v>
      </c>
      <c r="M8" s="437"/>
      <c r="N8" s="438" t="s">
        <v>0</v>
      </c>
      <c r="O8" s="439" t="s">
        <v>15</v>
      </c>
      <c r="P8" s="439" t="s">
        <v>16</v>
      </c>
      <c r="Q8" s="437"/>
      <c r="R8" s="438" t="s">
        <v>0</v>
      </c>
      <c r="S8" s="439" t="s">
        <v>15</v>
      </c>
      <c r="T8" s="439" t="s">
        <v>16</v>
      </c>
    </row>
    <row r="9" spans="1:21" x14ac:dyDescent="0.2">
      <c r="A9" s="22"/>
      <c r="Q9" s="30"/>
      <c r="R9" s="30"/>
      <c r="S9" s="30"/>
    </row>
    <row r="10" spans="1:21" s="33" customFormat="1" x14ac:dyDescent="0.2">
      <c r="A10" s="32" t="s">
        <v>0</v>
      </c>
      <c r="B10" s="339">
        <f>SUM(B12:B20)</f>
        <v>8026</v>
      </c>
      <c r="C10" s="339">
        <f>SUM(C12:C20)</f>
        <v>3448</v>
      </c>
      <c r="D10" s="339">
        <f>SUM(D12:D20)</f>
        <v>4578</v>
      </c>
      <c r="E10" s="339"/>
      <c r="F10" s="339">
        <f>SUM(F12:F20)</f>
        <v>202</v>
      </c>
      <c r="G10" s="339">
        <f>SUM(G12:G20)</f>
        <v>59</v>
      </c>
      <c r="H10" s="339">
        <f>SUM(H12:H20)</f>
        <v>143</v>
      </c>
      <c r="I10" s="339"/>
      <c r="J10" s="339">
        <f>SUM(J12:J20)</f>
        <v>3083</v>
      </c>
      <c r="K10" s="339">
        <f>SUM(K12:K20)</f>
        <v>1502</v>
      </c>
      <c r="L10" s="339">
        <f>SUM(L12:L20)</f>
        <v>1581</v>
      </c>
      <c r="M10" s="339"/>
      <c r="N10" s="339">
        <f>SUM(N12:N20)</f>
        <v>3125</v>
      </c>
      <c r="O10" s="339">
        <f>SUM(O12:O20)</f>
        <v>1365</v>
      </c>
      <c r="P10" s="339">
        <f>SUM(P12:P20)</f>
        <v>1760</v>
      </c>
      <c r="Q10" s="339"/>
      <c r="R10" s="339">
        <f>SUM(R12:R20)</f>
        <v>1616</v>
      </c>
      <c r="S10" s="339">
        <f>SUM(S12:S20)</f>
        <v>522</v>
      </c>
      <c r="T10" s="339">
        <f>SUM(T12:T20)</f>
        <v>1094</v>
      </c>
    </row>
    <row r="11" spans="1:21" x14ac:dyDescent="0.2">
      <c r="A11" s="3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</row>
    <row r="12" spans="1:21" x14ac:dyDescent="0.2">
      <c r="A12" s="26" t="s">
        <v>51</v>
      </c>
      <c r="B12" s="326">
        <f>+F12+J12+N12+R12</f>
        <v>417</v>
      </c>
      <c r="C12" s="326">
        <f t="shared" ref="C12:D20" si="0">+G12+K12+O12+S12</f>
        <v>159</v>
      </c>
      <c r="D12" s="326">
        <f t="shared" si="0"/>
        <v>258</v>
      </c>
      <c r="E12" s="326"/>
      <c r="F12" s="326">
        <v>0</v>
      </c>
      <c r="G12" s="326">
        <v>0</v>
      </c>
      <c r="H12" s="326">
        <v>0</v>
      </c>
      <c r="I12" s="326"/>
      <c r="J12" s="326">
        <v>228</v>
      </c>
      <c r="K12" s="326">
        <v>89</v>
      </c>
      <c r="L12" s="326">
        <v>139</v>
      </c>
      <c r="M12" s="326"/>
      <c r="N12" s="326">
        <v>189</v>
      </c>
      <c r="O12" s="326">
        <v>70</v>
      </c>
      <c r="P12" s="326">
        <v>119</v>
      </c>
      <c r="Q12" s="326"/>
      <c r="R12" s="326">
        <v>0</v>
      </c>
      <c r="S12" s="326">
        <v>0</v>
      </c>
      <c r="T12" s="326">
        <v>0</v>
      </c>
    </row>
    <row r="13" spans="1:21" x14ac:dyDescent="0.2">
      <c r="A13" s="26" t="s">
        <v>29</v>
      </c>
      <c r="B13" s="326">
        <f t="shared" ref="B13:B20" si="1">+F13+J13+N13+R13</f>
        <v>566</v>
      </c>
      <c r="C13" s="326">
        <f t="shared" si="0"/>
        <v>262</v>
      </c>
      <c r="D13" s="326">
        <f t="shared" si="0"/>
        <v>304</v>
      </c>
      <c r="E13" s="326"/>
      <c r="F13" s="326">
        <v>0</v>
      </c>
      <c r="G13" s="326">
        <v>0</v>
      </c>
      <c r="H13" s="326">
        <v>0</v>
      </c>
      <c r="I13" s="326"/>
      <c r="J13" s="326">
        <v>338</v>
      </c>
      <c r="K13" s="326">
        <v>153</v>
      </c>
      <c r="L13" s="326">
        <v>185</v>
      </c>
      <c r="M13" s="326"/>
      <c r="N13" s="326">
        <v>228</v>
      </c>
      <c r="O13" s="326">
        <v>109</v>
      </c>
      <c r="P13" s="326">
        <v>119</v>
      </c>
      <c r="Q13" s="326"/>
      <c r="R13" s="326">
        <v>0</v>
      </c>
      <c r="S13" s="326">
        <v>0</v>
      </c>
      <c r="T13" s="326">
        <v>0</v>
      </c>
    </row>
    <row r="14" spans="1:21" x14ac:dyDescent="0.2">
      <c r="A14" s="26" t="s">
        <v>52</v>
      </c>
      <c r="B14" s="326">
        <f t="shared" si="1"/>
        <v>261</v>
      </c>
      <c r="C14" s="326">
        <f t="shared" si="0"/>
        <v>78</v>
      </c>
      <c r="D14" s="326">
        <f t="shared" si="0"/>
        <v>183</v>
      </c>
      <c r="E14" s="326"/>
      <c r="F14" s="326">
        <v>16</v>
      </c>
      <c r="G14" s="326">
        <v>4</v>
      </c>
      <c r="H14" s="326">
        <v>12</v>
      </c>
      <c r="I14" s="326"/>
      <c r="J14" s="326">
        <v>74</v>
      </c>
      <c r="K14" s="326">
        <v>31</v>
      </c>
      <c r="L14" s="326">
        <v>43</v>
      </c>
      <c r="M14" s="326"/>
      <c r="N14" s="326">
        <v>56</v>
      </c>
      <c r="O14" s="326">
        <v>19</v>
      </c>
      <c r="P14" s="326">
        <v>37</v>
      </c>
      <c r="Q14" s="326"/>
      <c r="R14" s="326">
        <v>115</v>
      </c>
      <c r="S14" s="326">
        <v>24</v>
      </c>
      <c r="T14" s="326">
        <v>91</v>
      </c>
    </row>
    <row r="15" spans="1:21" x14ac:dyDescent="0.2">
      <c r="A15" s="26" t="s">
        <v>30</v>
      </c>
      <c r="B15" s="326">
        <f t="shared" si="1"/>
        <v>613</v>
      </c>
      <c r="C15" s="326">
        <f t="shared" si="0"/>
        <v>318</v>
      </c>
      <c r="D15" s="326">
        <f t="shared" si="0"/>
        <v>295</v>
      </c>
      <c r="E15" s="326"/>
      <c r="F15" s="326">
        <v>0</v>
      </c>
      <c r="G15" s="326">
        <v>0</v>
      </c>
      <c r="H15" s="326">
        <v>0</v>
      </c>
      <c r="I15" s="326"/>
      <c r="J15" s="326">
        <v>318</v>
      </c>
      <c r="K15" s="326">
        <v>182</v>
      </c>
      <c r="L15" s="326">
        <v>136</v>
      </c>
      <c r="M15" s="326"/>
      <c r="N15" s="326">
        <v>295</v>
      </c>
      <c r="O15" s="326">
        <v>136</v>
      </c>
      <c r="P15" s="326">
        <v>159</v>
      </c>
      <c r="Q15" s="326"/>
      <c r="R15" s="326">
        <v>0</v>
      </c>
      <c r="S15" s="326">
        <v>0</v>
      </c>
      <c r="T15" s="326">
        <v>0</v>
      </c>
    </row>
    <row r="16" spans="1:21" x14ac:dyDescent="0.2">
      <c r="A16" s="26" t="s">
        <v>31</v>
      </c>
      <c r="B16" s="326">
        <f t="shared" si="1"/>
        <v>1704</v>
      </c>
      <c r="C16" s="326">
        <f t="shared" si="0"/>
        <v>801</v>
      </c>
      <c r="D16" s="326">
        <f t="shared" si="0"/>
        <v>903</v>
      </c>
      <c r="E16" s="326"/>
      <c r="F16" s="326">
        <v>35</v>
      </c>
      <c r="G16" s="326">
        <v>18</v>
      </c>
      <c r="H16" s="326">
        <v>17</v>
      </c>
      <c r="I16" s="326"/>
      <c r="J16" s="326">
        <v>620</v>
      </c>
      <c r="K16" s="326">
        <v>309</v>
      </c>
      <c r="L16" s="326">
        <v>311</v>
      </c>
      <c r="M16" s="326"/>
      <c r="N16" s="326">
        <v>533</v>
      </c>
      <c r="O16" s="326">
        <v>246</v>
      </c>
      <c r="P16" s="326">
        <v>287</v>
      </c>
      <c r="Q16" s="326"/>
      <c r="R16" s="326">
        <v>516</v>
      </c>
      <c r="S16" s="326">
        <v>228</v>
      </c>
      <c r="T16" s="326">
        <v>288</v>
      </c>
    </row>
    <row r="17" spans="1:20" x14ac:dyDescent="0.2">
      <c r="A17" s="26" t="s">
        <v>53</v>
      </c>
      <c r="B17" s="326">
        <f t="shared" si="1"/>
        <v>1687</v>
      </c>
      <c r="C17" s="326">
        <f t="shared" si="0"/>
        <v>842</v>
      </c>
      <c r="D17" s="326">
        <f t="shared" si="0"/>
        <v>845</v>
      </c>
      <c r="E17" s="326"/>
      <c r="F17" s="326">
        <v>0</v>
      </c>
      <c r="G17" s="326">
        <v>0</v>
      </c>
      <c r="H17" s="326">
        <v>0</v>
      </c>
      <c r="I17" s="326"/>
      <c r="J17" s="326">
        <v>594</v>
      </c>
      <c r="K17" s="326">
        <v>349</v>
      </c>
      <c r="L17" s="326">
        <v>245</v>
      </c>
      <c r="M17" s="326"/>
      <c r="N17" s="326">
        <v>876</v>
      </c>
      <c r="O17" s="326">
        <v>436</v>
      </c>
      <c r="P17" s="326">
        <v>440</v>
      </c>
      <c r="Q17" s="326"/>
      <c r="R17" s="326">
        <v>217</v>
      </c>
      <c r="S17" s="326">
        <v>57</v>
      </c>
      <c r="T17" s="326">
        <v>160</v>
      </c>
    </row>
    <row r="18" spans="1:20" x14ac:dyDescent="0.2">
      <c r="A18" s="26" t="s">
        <v>54</v>
      </c>
      <c r="B18" s="326">
        <f t="shared" si="1"/>
        <v>780</v>
      </c>
      <c r="C18" s="326">
        <f t="shared" si="0"/>
        <v>278</v>
      </c>
      <c r="D18" s="326">
        <f t="shared" si="0"/>
        <v>502</v>
      </c>
      <c r="E18" s="326"/>
      <c r="F18" s="326">
        <v>53</v>
      </c>
      <c r="G18" s="326">
        <v>14</v>
      </c>
      <c r="H18" s="326">
        <v>39</v>
      </c>
      <c r="I18" s="326"/>
      <c r="J18" s="326">
        <v>160</v>
      </c>
      <c r="K18" s="326">
        <v>71</v>
      </c>
      <c r="L18" s="326">
        <v>89</v>
      </c>
      <c r="M18" s="326"/>
      <c r="N18" s="326">
        <v>226</v>
      </c>
      <c r="O18" s="326">
        <v>94</v>
      </c>
      <c r="P18" s="326">
        <v>132</v>
      </c>
      <c r="Q18" s="326"/>
      <c r="R18" s="326">
        <v>341</v>
      </c>
      <c r="S18" s="326">
        <v>99</v>
      </c>
      <c r="T18" s="326">
        <v>242</v>
      </c>
    </row>
    <row r="19" spans="1:20" x14ac:dyDescent="0.2">
      <c r="A19" s="26" t="s">
        <v>55</v>
      </c>
      <c r="B19" s="326">
        <f t="shared" si="1"/>
        <v>1516</v>
      </c>
      <c r="C19" s="326">
        <f t="shared" si="0"/>
        <v>506</v>
      </c>
      <c r="D19" s="326">
        <f t="shared" si="0"/>
        <v>1010</v>
      </c>
      <c r="E19" s="326"/>
      <c r="F19" s="326">
        <v>98</v>
      </c>
      <c r="G19" s="326">
        <v>23</v>
      </c>
      <c r="H19" s="326">
        <v>75</v>
      </c>
      <c r="I19" s="326"/>
      <c r="J19" s="326">
        <v>626</v>
      </c>
      <c r="K19" s="326">
        <v>255</v>
      </c>
      <c r="L19" s="326">
        <v>371</v>
      </c>
      <c r="M19" s="326"/>
      <c r="N19" s="326">
        <v>517</v>
      </c>
      <c r="O19" s="326">
        <v>159</v>
      </c>
      <c r="P19" s="326">
        <v>358</v>
      </c>
      <c r="Q19" s="326"/>
      <c r="R19" s="326">
        <v>275</v>
      </c>
      <c r="S19" s="326">
        <v>69</v>
      </c>
      <c r="T19" s="326">
        <v>206</v>
      </c>
    </row>
    <row r="20" spans="1:20" ht="13.5" thickBot="1" x14ac:dyDescent="0.25">
      <c r="A20" s="21" t="s">
        <v>56</v>
      </c>
      <c r="B20" s="327">
        <f t="shared" si="1"/>
        <v>482</v>
      </c>
      <c r="C20" s="327">
        <f t="shared" si="0"/>
        <v>204</v>
      </c>
      <c r="D20" s="327">
        <f t="shared" si="0"/>
        <v>278</v>
      </c>
      <c r="E20" s="327"/>
      <c r="F20" s="327">
        <v>0</v>
      </c>
      <c r="G20" s="327">
        <v>0</v>
      </c>
      <c r="H20" s="327">
        <v>0</v>
      </c>
      <c r="I20" s="327"/>
      <c r="J20" s="327">
        <v>125</v>
      </c>
      <c r="K20" s="327">
        <v>63</v>
      </c>
      <c r="L20" s="327">
        <v>62</v>
      </c>
      <c r="M20" s="327"/>
      <c r="N20" s="327">
        <v>205</v>
      </c>
      <c r="O20" s="327">
        <v>96</v>
      </c>
      <c r="P20" s="327">
        <v>109</v>
      </c>
      <c r="Q20" s="327"/>
      <c r="R20" s="327">
        <v>152</v>
      </c>
      <c r="S20" s="327">
        <v>45</v>
      </c>
      <c r="T20" s="327">
        <v>107</v>
      </c>
    </row>
    <row r="21" spans="1:20" ht="15" customHeight="1" x14ac:dyDescent="0.2">
      <c r="A21" s="28" t="s">
        <v>929</v>
      </c>
      <c r="Q21" s="30"/>
      <c r="R21" s="30"/>
      <c r="S21" s="30"/>
    </row>
    <row r="22" spans="1:20" x14ac:dyDescent="0.2">
      <c r="A22" s="30"/>
      <c r="L22" s="20"/>
      <c r="M22" s="20"/>
      <c r="N22" s="20"/>
      <c r="Q22" s="30"/>
      <c r="R22" s="30"/>
      <c r="S22" s="30"/>
    </row>
    <row r="23" spans="1:20" x14ac:dyDescent="0.2">
      <c r="A23" s="30"/>
      <c r="Q23" s="30"/>
      <c r="R23" s="30"/>
      <c r="S23" s="30"/>
    </row>
  </sheetData>
  <mergeCells count="12">
    <mergeCell ref="A6:T6"/>
    <mergeCell ref="A7:A8"/>
    <mergeCell ref="B7:D7"/>
    <mergeCell ref="F7:H7"/>
    <mergeCell ref="J7:L7"/>
    <mergeCell ref="N7:P7"/>
    <mergeCell ref="R7:T7"/>
    <mergeCell ref="A1:T1"/>
    <mergeCell ref="A2:T2"/>
    <mergeCell ref="A3:T3"/>
    <mergeCell ref="A4:T4"/>
    <mergeCell ref="A5:T5"/>
  </mergeCells>
  <conditionalFormatting sqref="B10:T20">
    <cfRule type="cellIs" dxfId="55" priority="1" operator="equal">
      <formula>0</formula>
    </cfRule>
  </conditionalFormatting>
  <hyperlinks>
    <hyperlink ref="U2" location="Contenido!A1" display="Contenido" xr:uid="{00000000-0004-0000-81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Hoja131">
    <tabColor theme="5" tint="0.59999389629810485"/>
    <pageSetUpPr fitToPage="1"/>
  </sheetPr>
  <dimension ref="A1:V33"/>
  <sheetViews>
    <sheetView showGridLines="0" zoomScaleNormal="100" zoomScaleSheetLayoutView="100" workbookViewId="0">
      <selection activeCell="N13" sqref="N13:N14"/>
    </sheetView>
  </sheetViews>
  <sheetFormatPr baseColWidth="10" defaultColWidth="11" defaultRowHeight="12.75" x14ac:dyDescent="0.2"/>
  <cols>
    <col min="1" max="1" width="10.125" style="118" customWidth="1"/>
    <col min="2" max="4" width="5.625" style="125" customWidth="1"/>
    <col min="5" max="5" width="1.25" style="125" customWidth="1"/>
    <col min="6" max="8" width="5.25" style="125" customWidth="1"/>
    <col min="9" max="9" width="1.25" style="125" customWidth="1"/>
    <col min="10" max="12" width="5.25" style="125" customWidth="1"/>
    <col min="13" max="13" width="1.25" style="125" customWidth="1"/>
    <col min="14" max="16" width="5.25" style="125" customWidth="1"/>
    <col min="17" max="17" width="1.25" style="125" customWidth="1"/>
    <col min="18" max="20" width="5.25" style="125" customWidth="1"/>
    <col min="21" max="16384" width="11" style="102"/>
  </cols>
  <sheetData>
    <row r="1" spans="1:22" ht="15" customHeight="1" x14ac:dyDescent="0.25">
      <c r="A1" s="600" t="s">
        <v>793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</row>
    <row r="2" spans="1:22" ht="15" customHeight="1" x14ac:dyDescent="0.25">
      <c r="A2" s="601" t="s">
        <v>404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12"/>
      <c r="U2" s="212" t="s">
        <v>573</v>
      </c>
    </row>
    <row r="3" spans="1:22" ht="15" x14ac:dyDescent="0.25">
      <c r="A3" s="601" t="s">
        <v>679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</row>
    <row r="4" spans="1:22" s="20" customFormat="1" ht="15" x14ac:dyDescent="0.25">
      <c r="A4" s="634" t="s">
        <v>45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214"/>
      <c r="V4" s="214"/>
    </row>
    <row r="5" spans="1:22" ht="15" x14ac:dyDescent="0.25">
      <c r="A5" s="601" t="s">
        <v>88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1:22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</row>
    <row r="7" spans="1:22" s="247" customFormat="1" ht="17.25" customHeight="1" x14ac:dyDescent="0.15">
      <c r="A7" s="608" t="s">
        <v>248</v>
      </c>
      <c r="B7" s="640" t="s">
        <v>0</v>
      </c>
      <c r="C7" s="640"/>
      <c r="D7" s="640"/>
      <c r="E7" s="444"/>
      <c r="F7" s="650" t="s">
        <v>47</v>
      </c>
      <c r="G7" s="650"/>
      <c r="H7" s="650"/>
      <c r="I7" s="445"/>
      <c r="J7" s="650" t="s">
        <v>48</v>
      </c>
      <c r="K7" s="650"/>
      <c r="L7" s="650"/>
      <c r="M7" s="445"/>
      <c r="N7" s="650" t="s">
        <v>970</v>
      </c>
      <c r="O7" s="650"/>
      <c r="P7" s="650"/>
      <c r="Q7" s="445"/>
      <c r="R7" s="650" t="s">
        <v>971</v>
      </c>
      <c r="S7" s="650"/>
      <c r="T7" s="650"/>
    </row>
    <row r="8" spans="1:22" s="247" customFormat="1" ht="27.75" customHeight="1" x14ac:dyDescent="0.15">
      <c r="A8" s="608"/>
      <c r="B8" s="446" t="s">
        <v>0</v>
      </c>
      <c r="C8" s="446" t="s">
        <v>15</v>
      </c>
      <c r="D8" s="446" t="s">
        <v>16</v>
      </c>
      <c r="E8" s="447"/>
      <c r="F8" s="446" t="s">
        <v>0</v>
      </c>
      <c r="G8" s="446" t="s">
        <v>15</v>
      </c>
      <c r="H8" s="446" t="s">
        <v>16</v>
      </c>
      <c r="I8" s="446"/>
      <c r="J8" s="446" t="s">
        <v>0</v>
      </c>
      <c r="K8" s="446" t="s">
        <v>15</v>
      </c>
      <c r="L8" s="446" t="s">
        <v>16</v>
      </c>
      <c r="M8" s="447"/>
      <c r="N8" s="446" t="s">
        <v>0</v>
      </c>
      <c r="O8" s="446" t="s">
        <v>15</v>
      </c>
      <c r="P8" s="446" t="s">
        <v>16</v>
      </c>
      <c r="Q8" s="447"/>
      <c r="R8" s="446" t="s">
        <v>0</v>
      </c>
      <c r="S8" s="446" t="s">
        <v>15</v>
      </c>
      <c r="T8" s="446" t="s">
        <v>16</v>
      </c>
    </row>
    <row r="9" spans="1:22" s="119" customFormat="1" x14ac:dyDescent="0.2">
      <c r="A9" s="118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spans="1:22" s="269" customFormat="1" x14ac:dyDescent="0.2">
      <c r="A10" s="122" t="s">
        <v>0</v>
      </c>
      <c r="B10" s="268">
        <f>SUM(B11:B28)</f>
        <v>8026</v>
      </c>
      <c r="C10" s="268">
        <f>SUM(C11:C28)</f>
        <v>3448</v>
      </c>
      <c r="D10" s="268">
        <f>SUM(D11:D28)</f>
        <v>4578</v>
      </c>
      <c r="E10" s="268"/>
      <c r="F10" s="268">
        <f>SUM(F11:F28)</f>
        <v>202</v>
      </c>
      <c r="G10" s="268">
        <f>SUM(G11:G28)</f>
        <v>59</v>
      </c>
      <c r="H10" s="268">
        <f>SUM(H11:H28)</f>
        <v>143</v>
      </c>
      <c r="I10" s="268"/>
      <c r="J10" s="268">
        <f>SUM(J11:J28)</f>
        <v>3083</v>
      </c>
      <c r="K10" s="268">
        <f>SUM(K11:K28)</f>
        <v>1502</v>
      </c>
      <c r="L10" s="268">
        <f>SUM(L11:L28)</f>
        <v>1581</v>
      </c>
      <c r="M10" s="268"/>
      <c r="N10" s="268">
        <f>SUM(N11:N28)</f>
        <v>3125</v>
      </c>
      <c r="O10" s="268">
        <f>SUM(O11:O28)</f>
        <v>1365</v>
      </c>
      <c r="P10" s="268">
        <f>SUM(P11:P28)</f>
        <v>1760</v>
      </c>
      <c r="Q10" s="268"/>
      <c r="R10" s="268">
        <f>SUM(R11:R28)</f>
        <v>1616</v>
      </c>
      <c r="S10" s="268">
        <f>SUM(S11:S28)</f>
        <v>522</v>
      </c>
      <c r="T10" s="268">
        <f>SUM(T11:T28)</f>
        <v>1094</v>
      </c>
    </row>
    <row r="11" spans="1:22" x14ac:dyDescent="0.2">
      <c r="A11" s="120">
        <v>13</v>
      </c>
      <c r="B11" s="251">
        <f>+F11+J11+N11+R11</f>
        <v>1</v>
      </c>
      <c r="C11" s="251">
        <f>+G11+K11+O11+S11</f>
        <v>0</v>
      </c>
      <c r="D11" s="251">
        <f t="shared" ref="D11" si="0">+B11-C11</f>
        <v>1</v>
      </c>
      <c r="E11" s="250"/>
      <c r="F11" s="250">
        <v>0</v>
      </c>
      <c r="G11" s="250">
        <v>0</v>
      </c>
      <c r="H11" s="250">
        <v>0</v>
      </c>
      <c r="I11" s="250"/>
      <c r="J11" s="250">
        <v>1</v>
      </c>
      <c r="K11" s="250">
        <v>0</v>
      </c>
      <c r="L11" s="250">
        <v>1</v>
      </c>
      <c r="M11" s="250"/>
      <c r="N11" s="250">
        <v>0</v>
      </c>
      <c r="O11" s="250">
        <v>0</v>
      </c>
      <c r="P11" s="250">
        <v>0</v>
      </c>
      <c r="Q11" s="250"/>
      <c r="R11" s="250">
        <v>0</v>
      </c>
      <c r="S11" s="250">
        <v>0</v>
      </c>
      <c r="T11" s="250">
        <v>0</v>
      </c>
    </row>
    <row r="12" spans="1:22" x14ac:dyDescent="0.2">
      <c r="A12" s="120">
        <v>14</v>
      </c>
      <c r="B12" s="251">
        <f t="shared" ref="B12:B28" si="1">+F12+J12+N12+R12</f>
        <v>19</v>
      </c>
      <c r="C12" s="251">
        <f t="shared" ref="C12:C28" si="2">+G12+K12+O12+S12</f>
        <v>11</v>
      </c>
      <c r="D12" s="251">
        <f t="shared" ref="D12:D28" si="3">+B12-C12</f>
        <v>8</v>
      </c>
      <c r="E12" s="250"/>
      <c r="F12" s="250">
        <v>3</v>
      </c>
      <c r="G12" s="250">
        <v>3</v>
      </c>
      <c r="H12" s="250">
        <v>0</v>
      </c>
      <c r="I12" s="250"/>
      <c r="J12" s="250">
        <v>16</v>
      </c>
      <c r="K12" s="250">
        <v>8</v>
      </c>
      <c r="L12" s="250">
        <v>8</v>
      </c>
      <c r="M12" s="250"/>
      <c r="N12" s="250">
        <v>0</v>
      </c>
      <c r="O12" s="250">
        <v>0</v>
      </c>
      <c r="P12" s="250">
        <v>0</v>
      </c>
      <c r="Q12" s="250"/>
      <c r="R12" s="250">
        <v>0</v>
      </c>
      <c r="S12" s="250">
        <v>0</v>
      </c>
      <c r="T12" s="250">
        <v>0</v>
      </c>
    </row>
    <row r="13" spans="1:22" x14ac:dyDescent="0.2">
      <c r="A13" s="120">
        <v>15</v>
      </c>
      <c r="B13" s="251">
        <f t="shared" si="1"/>
        <v>283</v>
      </c>
      <c r="C13" s="251">
        <f t="shared" si="2"/>
        <v>153</v>
      </c>
      <c r="D13" s="251">
        <f t="shared" si="3"/>
        <v>130</v>
      </c>
      <c r="E13" s="252"/>
      <c r="F13" s="252">
        <v>3</v>
      </c>
      <c r="G13" s="252">
        <v>2</v>
      </c>
      <c r="H13" s="252">
        <v>1</v>
      </c>
      <c r="I13" s="252"/>
      <c r="J13" s="252">
        <v>246</v>
      </c>
      <c r="K13" s="252">
        <v>139</v>
      </c>
      <c r="L13" s="252">
        <v>107</v>
      </c>
      <c r="M13" s="252"/>
      <c r="N13" s="252">
        <v>34</v>
      </c>
      <c r="O13" s="252">
        <v>12</v>
      </c>
      <c r="P13" s="252">
        <v>22</v>
      </c>
      <c r="Q13" s="252"/>
      <c r="R13" s="252">
        <v>0</v>
      </c>
      <c r="S13" s="252">
        <v>0</v>
      </c>
      <c r="T13" s="252">
        <v>0</v>
      </c>
    </row>
    <row r="14" spans="1:22" x14ac:dyDescent="0.2">
      <c r="A14" s="120">
        <v>16</v>
      </c>
      <c r="B14" s="251">
        <f t="shared" si="1"/>
        <v>478</v>
      </c>
      <c r="C14" s="251">
        <f t="shared" si="2"/>
        <v>286</v>
      </c>
      <c r="D14" s="251">
        <f t="shared" si="3"/>
        <v>192</v>
      </c>
      <c r="E14" s="252"/>
      <c r="F14" s="252">
        <v>6</v>
      </c>
      <c r="G14" s="252">
        <v>1</v>
      </c>
      <c r="H14" s="252">
        <v>5</v>
      </c>
      <c r="I14" s="252"/>
      <c r="J14" s="252">
        <v>336</v>
      </c>
      <c r="K14" s="252">
        <v>216</v>
      </c>
      <c r="L14" s="252">
        <v>120</v>
      </c>
      <c r="M14" s="252"/>
      <c r="N14" s="252">
        <v>129</v>
      </c>
      <c r="O14" s="252">
        <v>65</v>
      </c>
      <c r="P14" s="252">
        <v>64</v>
      </c>
      <c r="Q14" s="252"/>
      <c r="R14" s="252">
        <v>7</v>
      </c>
      <c r="S14" s="252">
        <v>4</v>
      </c>
      <c r="T14" s="252">
        <v>3</v>
      </c>
    </row>
    <row r="15" spans="1:22" x14ac:dyDescent="0.2">
      <c r="A15" s="120">
        <v>17</v>
      </c>
      <c r="B15" s="251">
        <f t="shared" si="1"/>
        <v>689</v>
      </c>
      <c r="C15" s="251">
        <f t="shared" si="2"/>
        <v>383</v>
      </c>
      <c r="D15" s="251">
        <f t="shared" si="3"/>
        <v>306</v>
      </c>
      <c r="E15" s="251"/>
      <c r="F15" s="250">
        <v>1</v>
      </c>
      <c r="G15" s="250">
        <v>1</v>
      </c>
      <c r="H15" s="250">
        <v>0</v>
      </c>
      <c r="I15" s="251"/>
      <c r="J15" s="250">
        <v>298</v>
      </c>
      <c r="K15" s="250">
        <v>174</v>
      </c>
      <c r="L15" s="250">
        <v>124</v>
      </c>
      <c r="M15" s="251"/>
      <c r="N15" s="250">
        <v>301</v>
      </c>
      <c r="O15" s="250">
        <v>167</v>
      </c>
      <c r="P15" s="250">
        <v>134</v>
      </c>
      <c r="Q15" s="251"/>
      <c r="R15" s="250">
        <v>89</v>
      </c>
      <c r="S15" s="250">
        <v>41</v>
      </c>
      <c r="T15" s="250">
        <v>48</v>
      </c>
    </row>
    <row r="16" spans="1:22" x14ac:dyDescent="0.2">
      <c r="A16" s="120">
        <v>18</v>
      </c>
      <c r="B16" s="251">
        <f t="shared" si="1"/>
        <v>650</v>
      </c>
      <c r="C16" s="251">
        <f t="shared" si="2"/>
        <v>343</v>
      </c>
      <c r="D16" s="251">
        <f t="shared" si="3"/>
        <v>307</v>
      </c>
      <c r="E16" s="251"/>
      <c r="F16" s="251">
        <v>0</v>
      </c>
      <c r="G16" s="251">
        <v>0</v>
      </c>
      <c r="H16" s="251">
        <v>0</v>
      </c>
      <c r="I16" s="251"/>
      <c r="J16" s="251">
        <v>188</v>
      </c>
      <c r="K16" s="251">
        <v>111</v>
      </c>
      <c r="L16" s="251">
        <v>77</v>
      </c>
      <c r="M16" s="251"/>
      <c r="N16" s="251">
        <v>325</v>
      </c>
      <c r="O16" s="251">
        <v>171</v>
      </c>
      <c r="P16" s="251">
        <v>154</v>
      </c>
      <c r="Q16" s="251"/>
      <c r="R16" s="251">
        <v>137</v>
      </c>
      <c r="S16" s="251">
        <v>61</v>
      </c>
      <c r="T16" s="251">
        <v>76</v>
      </c>
    </row>
    <row r="17" spans="1:20" x14ac:dyDescent="0.2">
      <c r="A17" s="120">
        <v>19</v>
      </c>
      <c r="B17" s="251">
        <f t="shared" si="1"/>
        <v>597</v>
      </c>
      <c r="C17" s="251">
        <f t="shared" si="2"/>
        <v>272</v>
      </c>
      <c r="D17" s="251">
        <f t="shared" si="3"/>
        <v>325</v>
      </c>
      <c r="E17" s="251"/>
      <c r="F17" s="251">
        <v>5</v>
      </c>
      <c r="G17" s="251">
        <v>3</v>
      </c>
      <c r="H17" s="251">
        <v>2</v>
      </c>
      <c r="I17" s="251"/>
      <c r="J17" s="251">
        <v>141</v>
      </c>
      <c r="K17" s="251">
        <v>68</v>
      </c>
      <c r="L17" s="251">
        <v>73</v>
      </c>
      <c r="M17" s="251"/>
      <c r="N17" s="251">
        <v>297</v>
      </c>
      <c r="O17" s="251">
        <v>145</v>
      </c>
      <c r="P17" s="251">
        <v>152</v>
      </c>
      <c r="Q17" s="251"/>
      <c r="R17" s="251">
        <v>154</v>
      </c>
      <c r="S17" s="251">
        <v>56</v>
      </c>
      <c r="T17" s="251">
        <v>98</v>
      </c>
    </row>
    <row r="18" spans="1:20" x14ac:dyDescent="0.2">
      <c r="A18" s="120">
        <v>20</v>
      </c>
      <c r="B18" s="251">
        <f t="shared" si="1"/>
        <v>446</v>
      </c>
      <c r="C18" s="251">
        <f t="shared" si="2"/>
        <v>204</v>
      </c>
      <c r="D18" s="251">
        <f t="shared" si="3"/>
        <v>242</v>
      </c>
      <c r="E18" s="251"/>
      <c r="F18" s="251">
        <v>4</v>
      </c>
      <c r="G18" s="251">
        <v>3</v>
      </c>
      <c r="H18" s="251">
        <v>1</v>
      </c>
      <c r="I18" s="251"/>
      <c r="J18" s="251">
        <v>130</v>
      </c>
      <c r="K18" s="251">
        <v>63</v>
      </c>
      <c r="L18" s="251">
        <v>67</v>
      </c>
      <c r="M18" s="251"/>
      <c r="N18" s="251">
        <v>197</v>
      </c>
      <c r="O18" s="251">
        <v>93</v>
      </c>
      <c r="P18" s="251">
        <v>104</v>
      </c>
      <c r="Q18" s="251"/>
      <c r="R18" s="251">
        <v>115</v>
      </c>
      <c r="S18" s="251">
        <v>45</v>
      </c>
      <c r="T18" s="251">
        <v>70</v>
      </c>
    </row>
    <row r="19" spans="1:20" x14ac:dyDescent="0.2">
      <c r="A19" s="120">
        <v>21</v>
      </c>
      <c r="B19" s="251">
        <f t="shared" si="1"/>
        <v>352</v>
      </c>
      <c r="C19" s="251">
        <f t="shared" si="2"/>
        <v>174</v>
      </c>
      <c r="D19" s="251">
        <f t="shared" si="3"/>
        <v>178</v>
      </c>
      <c r="E19" s="251"/>
      <c r="F19" s="251">
        <v>2</v>
      </c>
      <c r="G19" s="251">
        <v>1</v>
      </c>
      <c r="H19" s="251">
        <v>1</v>
      </c>
      <c r="I19" s="251"/>
      <c r="J19" s="251">
        <v>97</v>
      </c>
      <c r="K19" s="251">
        <v>48</v>
      </c>
      <c r="L19" s="251">
        <v>49</v>
      </c>
      <c r="M19" s="251"/>
      <c r="N19" s="251">
        <v>135</v>
      </c>
      <c r="O19" s="251">
        <v>76</v>
      </c>
      <c r="P19" s="251">
        <v>59</v>
      </c>
      <c r="Q19" s="251"/>
      <c r="R19" s="251">
        <v>118</v>
      </c>
      <c r="S19" s="251">
        <v>49</v>
      </c>
      <c r="T19" s="251">
        <v>69</v>
      </c>
    </row>
    <row r="20" spans="1:20" x14ac:dyDescent="0.2">
      <c r="A20" s="120">
        <v>22</v>
      </c>
      <c r="B20" s="251">
        <f t="shared" si="1"/>
        <v>359</v>
      </c>
      <c r="C20" s="251">
        <f t="shared" si="2"/>
        <v>161</v>
      </c>
      <c r="D20" s="251">
        <f t="shared" si="3"/>
        <v>198</v>
      </c>
      <c r="E20" s="252"/>
      <c r="F20" s="250">
        <v>4</v>
      </c>
      <c r="G20" s="250">
        <v>1</v>
      </c>
      <c r="H20" s="250">
        <v>3</v>
      </c>
      <c r="I20" s="252"/>
      <c r="J20" s="250">
        <v>132</v>
      </c>
      <c r="K20" s="250">
        <v>65</v>
      </c>
      <c r="L20" s="250">
        <v>67</v>
      </c>
      <c r="M20" s="252"/>
      <c r="N20" s="250">
        <v>125</v>
      </c>
      <c r="O20" s="250">
        <v>56</v>
      </c>
      <c r="P20" s="250">
        <v>69</v>
      </c>
      <c r="Q20" s="252"/>
      <c r="R20" s="250">
        <v>98</v>
      </c>
      <c r="S20" s="250">
        <v>39</v>
      </c>
      <c r="T20" s="250">
        <v>59</v>
      </c>
    </row>
    <row r="21" spans="1:20" x14ac:dyDescent="0.2">
      <c r="A21" s="120">
        <v>23</v>
      </c>
      <c r="B21" s="251">
        <f t="shared" si="1"/>
        <v>231</v>
      </c>
      <c r="C21" s="251">
        <f t="shared" si="2"/>
        <v>95</v>
      </c>
      <c r="D21" s="251">
        <f t="shared" si="3"/>
        <v>136</v>
      </c>
      <c r="E21" s="251"/>
      <c r="F21" s="251">
        <v>1</v>
      </c>
      <c r="G21" s="251">
        <v>1</v>
      </c>
      <c r="H21" s="251">
        <v>0</v>
      </c>
      <c r="I21" s="251"/>
      <c r="J21" s="251">
        <v>83</v>
      </c>
      <c r="K21" s="251">
        <v>43</v>
      </c>
      <c r="L21" s="251">
        <v>40</v>
      </c>
      <c r="M21" s="251"/>
      <c r="N21" s="251">
        <v>88</v>
      </c>
      <c r="O21" s="251">
        <v>32</v>
      </c>
      <c r="P21" s="251">
        <v>56</v>
      </c>
      <c r="Q21" s="251"/>
      <c r="R21" s="251">
        <v>59</v>
      </c>
      <c r="S21" s="251">
        <v>19</v>
      </c>
      <c r="T21" s="251">
        <v>40</v>
      </c>
    </row>
    <row r="22" spans="1:20" x14ac:dyDescent="0.2">
      <c r="A22" s="120">
        <v>24</v>
      </c>
      <c r="B22" s="251">
        <f t="shared" si="1"/>
        <v>263</v>
      </c>
      <c r="C22" s="251">
        <f t="shared" si="2"/>
        <v>104</v>
      </c>
      <c r="D22" s="251">
        <f t="shared" si="3"/>
        <v>159</v>
      </c>
      <c r="E22" s="251"/>
      <c r="F22" s="251">
        <v>6</v>
      </c>
      <c r="G22" s="251">
        <v>0</v>
      </c>
      <c r="H22" s="251">
        <v>6</v>
      </c>
      <c r="I22" s="251"/>
      <c r="J22" s="251">
        <v>76</v>
      </c>
      <c r="K22" s="251">
        <v>42</v>
      </c>
      <c r="L22" s="251">
        <v>34</v>
      </c>
      <c r="M22" s="251"/>
      <c r="N22" s="251">
        <v>102</v>
      </c>
      <c r="O22" s="251">
        <v>38</v>
      </c>
      <c r="P22" s="251">
        <v>64</v>
      </c>
      <c r="Q22" s="251"/>
      <c r="R22" s="251">
        <v>79</v>
      </c>
      <c r="S22" s="251">
        <v>24</v>
      </c>
      <c r="T22" s="251">
        <v>55</v>
      </c>
    </row>
    <row r="23" spans="1:20" x14ac:dyDescent="0.2">
      <c r="A23" s="116" t="s">
        <v>228</v>
      </c>
      <c r="B23" s="251">
        <f t="shared" si="1"/>
        <v>1126</v>
      </c>
      <c r="C23" s="251">
        <f t="shared" si="2"/>
        <v>438</v>
      </c>
      <c r="D23" s="251">
        <f t="shared" si="3"/>
        <v>688</v>
      </c>
      <c r="E23" s="251"/>
      <c r="F23" s="251">
        <v>26</v>
      </c>
      <c r="G23" s="251">
        <v>9</v>
      </c>
      <c r="H23" s="251">
        <v>17</v>
      </c>
      <c r="I23" s="251"/>
      <c r="J23" s="251">
        <v>388</v>
      </c>
      <c r="K23" s="251">
        <v>176</v>
      </c>
      <c r="L23" s="251">
        <v>212</v>
      </c>
      <c r="M23" s="251"/>
      <c r="N23" s="251">
        <v>434</v>
      </c>
      <c r="O23" s="251">
        <v>188</v>
      </c>
      <c r="P23" s="251">
        <v>246</v>
      </c>
      <c r="Q23" s="251"/>
      <c r="R23" s="251">
        <v>278</v>
      </c>
      <c r="S23" s="251">
        <v>65</v>
      </c>
      <c r="T23" s="251">
        <v>213</v>
      </c>
    </row>
    <row r="24" spans="1:20" x14ac:dyDescent="0.2">
      <c r="A24" s="116" t="s">
        <v>229</v>
      </c>
      <c r="B24" s="251">
        <f t="shared" si="1"/>
        <v>851</v>
      </c>
      <c r="C24" s="251">
        <f t="shared" si="2"/>
        <v>281</v>
      </c>
      <c r="D24" s="251">
        <f t="shared" si="3"/>
        <v>570</v>
      </c>
      <c r="E24" s="251"/>
      <c r="F24" s="251">
        <v>15</v>
      </c>
      <c r="G24" s="251">
        <v>4</v>
      </c>
      <c r="H24" s="251">
        <v>11</v>
      </c>
      <c r="I24" s="251"/>
      <c r="J24" s="251">
        <v>328</v>
      </c>
      <c r="K24" s="251">
        <v>124</v>
      </c>
      <c r="L24" s="251">
        <v>204</v>
      </c>
      <c r="M24" s="251"/>
      <c r="N24" s="251">
        <v>332</v>
      </c>
      <c r="O24" s="251">
        <v>119</v>
      </c>
      <c r="P24" s="251">
        <v>213</v>
      </c>
      <c r="Q24" s="251"/>
      <c r="R24" s="251">
        <v>176</v>
      </c>
      <c r="S24" s="251">
        <v>34</v>
      </c>
      <c r="T24" s="251">
        <v>142</v>
      </c>
    </row>
    <row r="25" spans="1:20" x14ac:dyDescent="0.2">
      <c r="A25" s="116" t="s">
        <v>230</v>
      </c>
      <c r="B25" s="251">
        <f t="shared" si="1"/>
        <v>730</v>
      </c>
      <c r="C25" s="251">
        <f t="shared" si="2"/>
        <v>247</v>
      </c>
      <c r="D25" s="251">
        <f t="shared" si="3"/>
        <v>483</v>
      </c>
      <c r="E25" s="251"/>
      <c r="F25" s="251">
        <v>35</v>
      </c>
      <c r="G25" s="251">
        <v>11</v>
      </c>
      <c r="H25" s="251">
        <v>24</v>
      </c>
      <c r="I25" s="251"/>
      <c r="J25" s="251">
        <v>271</v>
      </c>
      <c r="K25" s="251">
        <v>106</v>
      </c>
      <c r="L25" s="251">
        <v>165</v>
      </c>
      <c r="M25" s="251"/>
      <c r="N25" s="251">
        <v>276</v>
      </c>
      <c r="O25" s="251">
        <v>86</v>
      </c>
      <c r="P25" s="251">
        <v>190</v>
      </c>
      <c r="Q25" s="251"/>
      <c r="R25" s="251">
        <v>148</v>
      </c>
      <c r="S25" s="251">
        <v>44</v>
      </c>
      <c r="T25" s="251">
        <v>104</v>
      </c>
    </row>
    <row r="26" spans="1:20" x14ac:dyDescent="0.2">
      <c r="A26" s="116" t="s">
        <v>231</v>
      </c>
      <c r="B26" s="251">
        <f t="shared" si="1"/>
        <v>466</v>
      </c>
      <c r="C26" s="251">
        <f t="shared" si="2"/>
        <v>145</v>
      </c>
      <c r="D26" s="251">
        <f t="shared" si="3"/>
        <v>321</v>
      </c>
      <c r="E26" s="251"/>
      <c r="F26" s="251">
        <v>30</v>
      </c>
      <c r="G26" s="251">
        <v>4</v>
      </c>
      <c r="H26" s="251">
        <v>26</v>
      </c>
      <c r="I26" s="251"/>
      <c r="J26" s="251">
        <v>172</v>
      </c>
      <c r="K26" s="251">
        <v>59</v>
      </c>
      <c r="L26" s="251">
        <v>113</v>
      </c>
      <c r="M26" s="251"/>
      <c r="N26" s="251">
        <v>168</v>
      </c>
      <c r="O26" s="251">
        <v>56</v>
      </c>
      <c r="P26" s="251">
        <v>112</v>
      </c>
      <c r="Q26" s="251"/>
      <c r="R26" s="251">
        <v>96</v>
      </c>
      <c r="S26" s="251">
        <v>26</v>
      </c>
      <c r="T26" s="251">
        <v>70</v>
      </c>
    </row>
    <row r="27" spans="1:20" x14ac:dyDescent="0.2">
      <c r="A27" s="116" t="s">
        <v>232</v>
      </c>
      <c r="B27" s="251">
        <f t="shared" si="1"/>
        <v>224</v>
      </c>
      <c r="C27" s="251">
        <f t="shared" si="2"/>
        <v>75</v>
      </c>
      <c r="D27" s="251">
        <f t="shared" si="3"/>
        <v>149</v>
      </c>
      <c r="E27" s="251"/>
      <c r="F27" s="251">
        <v>20</v>
      </c>
      <c r="G27" s="251">
        <v>3</v>
      </c>
      <c r="H27" s="251">
        <v>17</v>
      </c>
      <c r="I27" s="251"/>
      <c r="J27" s="251">
        <v>98</v>
      </c>
      <c r="K27" s="251">
        <v>37</v>
      </c>
      <c r="L27" s="251">
        <v>61</v>
      </c>
      <c r="M27" s="251"/>
      <c r="N27" s="251">
        <v>78</v>
      </c>
      <c r="O27" s="251">
        <v>28</v>
      </c>
      <c r="P27" s="251">
        <v>50</v>
      </c>
      <c r="Q27" s="251"/>
      <c r="R27" s="251">
        <v>28</v>
      </c>
      <c r="S27" s="251">
        <v>7</v>
      </c>
      <c r="T27" s="251">
        <v>21</v>
      </c>
    </row>
    <row r="28" spans="1:20" ht="13.5" thickBot="1" x14ac:dyDescent="0.25">
      <c r="A28" s="116" t="s">
        <v>233</v>
      </c>
      <c r="B28" s="251">
        <f t="shared" si="1"/>
        <v>261</v>
      </c>
      <c r="C28" s="251">
        <f t="shared" si="2"/>
        <v>76</v>
      </c>
      <c r="D28" s="251">
        <f t="shared" si="3"/>
        <v>185</v>
      </c>
      <c r="E28" s="251"/>
      <c r="F28" s="251">
        <v>41</v>
      </c>
      <c r="G28" s="251">
        <v>12</v>
      </c>
      <c r="H28" s="251">
        <v>29</v>
      </c>
      <c r="I28" s="251"/>
      <c r="J28" s="251">
        <v>82</v>
      </c>
      <c r="K28" s="251">
        <v>23</v>
      </c>
      <c r="L28" s="251">
        <v>59</v>
      </c>
      <c r="M28" s="251"/>
      <c r="N28" s="251">
        <v>104</v>
      </c>
      <c r="O28" s="251">
        <v>33</v>
      </c>
      <c r="P28" s="251">
        <v>71</v>
      </c>
      <c r="Q28" s="251"/>
      <c r="R28" s="251">
        <v>34</v>
      </c>
      <c r="S28" s="251">
        <v>8</v>
      </c>
      <c r="T28" s="251">
        <v>26</v>
      </c>
    </row>
    <row r="29" spans="1:20" ht="15" customHeight="1" x14ac:dyDescent="0.2">
      <c r="A29" s="606" t="s">
        <v>969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</row>
    <row r="30" spans="1:20" ht="15" customHeight="1" x14ac:dyDescent="0.2">
      <c r="A30" s="607"/>
      <c r="B30" s="607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607"/>
      <c r="R30" s="607"/>
      <c r="S30" s="607"/>
      <c r="T30" s="607"/>
    </row>
    <row r="31" spans="1:20" ht="15" customHeight="1" x14ac:dyDescent="0.2">
      <c r="A31" s="28" t="s">
        <v>929</v>
      </c>
    </row>
    <row r="33" spans="6:20" x14ac:dyDescent="0.2">
      <c r="F33" s="382">
        <f>SUM(F24:F28)</f>
        <v>141</v>
      </c>
      <c r="G33" s="382">
        <f t="shared" ref="G33:P33" si="4">SUM(G24:G28)</f>
        <v>34</v>
      </c>
      <c r="H33" s="382">
        <f t="shared" si="4"/>
        <v>107</v>
      </c>
      <c r="I33" s="382">
        <f t="shared" si="4"/>
        <v>0</v>
      </c>
      <c r="J33" s="382">
        <f t="shared" si="4"/>
        <v>951</v>
      </c>
      <c r="K33" s="382">
        <f t="shared" si="4"/>
        <v>349</v>
      </c>
      <c r="L33" s="382">
        <f t="shared" si="4"/>
        <v>602</v>
      </c>
      <c r="M33" s="382">
        <f t="shared" si="4"/>
        <v>0</v>
      </c>
      <c r="N33" s="382">
        <f t="shared" si="4"/>
        <v>958</v>
      </c>
      <c r="O33" s="382">
        <f t="shared" si="4"/>
        <v>322</v>
      </c>
      <c r="P33" s="382">
        <f t="shared" si="4"/>
        <v>636</v>
      </c>
      <c r="Q33" s="382">
        <f t="shared" ref="Q33:T33" si="5">SUM(Q24:Q28)</f>
        <v>0</v>
      </c>
      <c r="R33" s="382">
        <f t="shared" si="5"/>
        <v>482</v>
      </c>
      <c r="S33" s="382">
        <f t="shared" si="5"/>
        <v>119</v>
      </c>
      <c r="T33" s="382">
        <f t="shared" si="5"/>
        <v>363</v>
      </c>
    </row>
  </sheetData>
  <mergeCells count="13">
    <mergeCell ref="R7:T7"/>
    <mergeCell ref="A29:T30"/>
    <mergeCell ref="A1:T1"/>
    <mergeCell ref="A2:T2"/>
    <mergeCell ref="A3:T3"/>
    <mergeCell ref="A4:T4"/>
    <mergeCell ref="A5:T5"/>
    <mergeCell ref="A6:T6"/>
    <mergeCell ref="A7:A8"/>
    <mergeCell ref="B7:D7"/>
    <mergeCell ref="F7:H7"/>
    <mergeCell ref="J7:L7"/>
    <mergeCell ref="N7:P7"/>
  </mergeCells>
  <conditionalFormatting sqref="B11:P11 B12:D28">
    <cfRule type="cellIs" dxfId="54" priority="34" operator="equal">
      <formula>0</formula>
    </cfRule>
  </conditionalFormatting>
  <conditionalFormatting sqref="B10:T10">
    <cfRule type="cellIs" dxfId="53" priority="18" operator="equal">
      <formula>0</formula>
    </cfRule>
  </conditionalFormatting>
  <conditionalFormatting sqref="E12:P15">
    <cfRule type="cellIs" dxfId="52" priority="17" operator="equal">
      <formula>0</formula>
    </cfRule>
  </conditionalFormatting>
  <conditionalFormatting sqref="E20:T20">
    <cfRule type="cellIs" dxfId="51" priority="19" operator="equal">
      <formula>0</formula>
    </cfRule>
  </conditionalFormatting>
  <conditionalFormatting sqref="Q11:T15">
    <cfRule type="cellIs" dxfId="50" priority="16" operator="equal">
      <formula>0</formula>
    </cfRule>
  </conditionalFormatting>
  <hyperlinks>
    <hyperlink ref="U2" location="Contenido!A1" display="Contenido" xr:uid="{00000000-0004-0000-82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>
    <tabColor theme="5" tint="0.59999389629810485"/>
    <pageSetUpPr fitToPage="1"/>
  </sheetPr>
  <dimension ref="A1:L34"/>
  <sheetViews>
    <sheetView showGridLines="0" topLeftCell="A3" zoomScaleNormal="100" zoomScaleSheetLayoutView="100" workbookViewId="0">
      <selection activeCell="N13" sqref="N13:N14"/>
    </sheetView>
  </sheetViews>
  <sheetFormatPr baseColWidth="10" defaultColWidth="11" defaultRowHeight="12.75" x14ac:dyDescent="0.2"/>
  <cols>
    <col min="1" max="1" width="10.125" style="118" customWidth="1"/>
    <col min="2" max="4" width="6" style="125" customWidth="1"/>
    <col min="5" max="5" width="1" style="125" customWidth="1"/>
    <col min="6" max="8" width="6" style="125" customWidth="1"/>
    <col min="9" max="9" width="1" style="125" customWidth="1"/>
    <col min="10" max="12" width="6" style="125" customWidth="1"/>
    <col min="13" max="16384" width="11" style="102"/>
  </cols>
  <sheetData>
    <row r="1" spans="1:12" ht="15" customHeight="1" x14ac:dyDescent="0.25">
      <c r="A1" s="600" t="s">
        <v>793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2" ht="15" customHeight="1" x14ac:dyDescent="0.25">
      <c r="A2" s="601" t="s">
        <v>1038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</row>
    <row r="3" spans="1:12" ht="15" customHeight="1" x14ac:dyDescent="0.25">
      <c r="A3" s="601" t="s">
        <v>1039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12" ht="15" x14ac:dyDescent="0.25">
      <c r="A4" s="601" t="s">
        <v>679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2" ht="15" x14ac:dyDescent="0.25">
      <c r="A5" s="601" t="s">
        <v>94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</row>
    <row r="6" spans="1:12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</row>
    <row r="7" spans="1:12" s="247" customFormat="1" ht="17.25" customHeight="1" x14ac:dyDescent="0.15">
      <c r="A7" s="608" t="s">
        <v>248</v>
      </c>
      <c r="B7" s="640" t="s">
        <v>0</v>
      </c>
      <c r="C7" s="640"/>
      <c r="D7" s="640"/>
      <c r="E7" s="444"/>
      <c r="F7" s="650" t="s">
        <v>43</v>
      </c>
      <c r="G7" s="650"/>
      <c r="H7" s="650"/>
      <c r="I7" s="445"/>
      <c r="J7" s="650" t="s">
        <v>74</v>
      </c>
      <c r="K7" s="650"/>
      <c r="L7" s="650"/>
    </row>
    <row r="8" spans="1:12" s="247" customFormat="1" ht="27.75" customHeight="1" x14ac:dyDescent="0.15">
      <c r="A8" s="608"/>
      <c r="B8" s="446" t="s">
        <v>0</v>
      </c>
      <c r="C8" s="446" t="s">
        <v>15</v>
      </c>
      <c r="D8" s="446" t="s">
        <v>16</v>
      </c>
      <c r="E8" s="447"/>
      <c r="F8" s="446" t="s">
        <v>0</v>
      </c>
      <c r="G8" s="446" t="s">
        <v>15</v>
      </c>
      <c r="H8" s="446" t="s">
        <v>16</v>
      </c>
      <c r="I8" s="446"/>
      <c r="J8" s="446" t="s">
        <v>0</v>
      </c>
      <c r="K8" s="446" t="s">
        <v>15</v>
      </c>
      <c r="L8" s="446" t="s">
        <v>16</v>
      </c>
    </row>
    <row r="9" spans="1:12" s="119" customFormat="1" x14ac:dyDescent="0.2">
      <c r="A9" s="118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2" s="269" customFormat="1" x14ac:dyDescent="0.2">
      <c r="A10" s="122" t="s">
        <v>0</v>
      </c>
      <c r="B10" s="268">
        <f>SUM(B11:B29)</f>
        <v>29594</v>
      </c>
      <c r="C10" s="268">
        <f>SUM(C11:C29)</f>
        <v>7448</v>
      </c>
      <c r="D10" s="268">
        <f>SUM(D11:D29)</f>
        <v>22146</v>
      </c>
      <c r="E10" s="268"/>
      <c r="F10" s="268">
        <f>SUM(F11:F29)</f>
        <v>13254</v>
      </c>
      <c r="G10" s="268">
        <f>SUM(G11:G29)</f>
        <v>2720</v>
      </c>
      <c r="H10" s="268">
        <f>SUM(H11:H29)</f>
        <v>10534</v>
      </c>
      <c r="I10" s="268"/>
      <c r="J10" s="268">
        <f>SUM(J11:J29)</f>
        <v>16340</v>
      </c>
      <c r="K10" s="268">
        <f>SUM(K11:K29)</f>
        <v>4728</v>
      </c>
      <c r="L10" s="268">
        <f>SUM(L11:L29)</f>
        <v>11612</v>
      </c>
    </row>
    <row r="11" spans="1:12" x14ac:dyDescent="0.2">
      <c r="A11" s="120">
        <v>12</v>
      </c>
      <c r="B11" s="251">
        <f>+F11+J11</f>
        <v>5</v>
      </c>
      <c r="C11" s="251">
        <f t="shared" ref="C11:D11" si="0">+G11+K11</f>
        <v>3</v>
      </c>
      <c r="D11" s="251">
        <f t="shared" si="0"/>
        <v>2</v>
      </c>
      <c r="E11" s="250"/>
      <c r="F11" s="250">
        <v>0</v>
      </c>
      <c r="G11" s="250">
        <v>0</v>
      </c>
      <c r="H11" s="250">
        <v>0</v>
      </c>
      <c r="I11" s="250"/>
      <c r="J11" s="250">
        <v>5</v>
      </c>
      <c r="K11" s="250">
        <v>3</v>
      </c>
      <c r="L11" s="250">
        <v>2</v>
      </c>
    </row>
    <row r="12" spans="1:12" x14ac:dyDescent="0.2">
      <c r="A12" s="120">
        <v>13</v>
      </c>
      <c r="B12" s="251">
        <f t="shared" ref="B12:B29" si="1">+F12+J12</f>
        <v>11</v>
      </c>
      <c r="C12" s="251">
        <f t="shared" ref="C12:C29" si="2">+G12+K12</f>
        <v>3</v>
      </c>
      <c r="D12" s="251">
        <f t="shared" ref="D12:D29" si="3">+H12+L12</f>
        <v>8</v>
      </c>
      <c r="E12" s="250"/>
      <c r="F12" s="250">
        <v>2</v>
      </c>
      <c r="G12" s="250">
        <v>0</v>
      </c>
      <c r="H12" s="250">
        <v>2</v>
      </c>
      <c r="I12" s="250"/>
      <c r="J12" s="250">
        <v>9</v>
      </c>
      <c r="K12" s="250">
        <v>3</v>
      </c>
      <c r="L12" s="250">
        <v>6</v>
      </c>
    </row>
    <row r="13" spans="1:12" x14ac:dyDescent="0.2">
      <c r="A13" s="120">
        <v>14</v>
      </c>
      <c r="B13" s="251">
        <f t="shared" si="1"/>
        <v>61</v>
      </c>
      <c r="C13" s="251">
        <f t="shared" si="2"/>
        <v>30</v>
      </c>
      <c r="D13" s="251">
        <f t="shared" si="3"/>
        <v>31</v>
      </c>
      <c r="E13" s="250"/>
      <c r="F13" s="250">
        <v>15</v>
      </c>
      <c r="G13" s="250">
        <v>3</v>
      </c>
      <c r="H13" s="250">
        <v>12</v>
      </c>
      <c r="I13" s="250"/>
      <c r="J13" s="250">
        <v>46</v>
      </c>
      <c r="K13" s="250">
        <v>27</v>
      </c>
      <c r="L13" s="250">
        <v>19</v>
      </c>
    </row>
    <row r="14" spans="1:12" x14ac:dyDescent="0.2">
      <c r="A14" s="120">
        <v>15</v>
      </c>
      <c r="B14" s="251">
        <f t="shared" si="1"/>
        <v>548</v>
      </c>
      <c r="C14" s="251">
        <f t="shared" si="2"/>
        <v>233</v>
      </c>
      <c r="D14" s="251">
        <f t="shared" si="3"/>
        <v>315</v>
      </c>
      <c r="E14" s="252"/>
      <c r="F14" s="252">
        <v>186</v>
      </c>
      <c r="G14" s="252">
        <v>67</v>
      </c>
      <c r="H14" s="252">
        <v>119</v>
      </c>
      <c r="I14" s="252"/>
      <c r="J14" s="252">
        <v>362</v>
      </c>
      <c r="K14" s="252">
        <v>166</v>
      </c>
      <c r="L14" s="252">
        <v>196</v>
      </c>
    </row>
    <row r="15" spans="1:12" x14ac:dyDescent="0.2">
      <c r="A15" s="120">
        <v>16</v>
      </c>
      <c r="B15" s="251">
        <f t="shared" si="1"/>
        <v>801</v>
      </c>
      <c r="C15" s="251">
        <f t="shared" si="2"/>
        <v>336</v>
      </c>
      <c r="D15" s="251">
        <f t="shared" si="3"/>
        <v>465</v>
      </c>
      <c r="E15" s="252"/>
      <c r="F15" s="252">
        <v>309</v>
      </c>
      <c r="G15" s="252">
        <v>129</v>
      </c>
      <c r="H15" s="252">
        <v>180</v>
      </c>
      <c r="I15" s="252"/>
      <c r="J15" s="252">
        <v>492</v>
      </c>
      <c r="K15" s="252">
        <v>207</v>
      </c>
      <c r="L15" s="252">
        <v>285</v>
      </c>
    </row>
    <row r="16" spans="1:12" x14ac:dyDescent="0.2">
      <c r="A16" s="120">
        <v>17</v>
      </c>
      <c r="B16" s="251">
        <f t="shared" si="1"/>
        <v>1309</v>
      </c>
      <c r="C16" s="251">
        <f t="shared" si="2"/>
        <v>562</v>
      </c>
      <c r="D16" s="251">
        <f t="shared" si="3"/>
        <v>747</v>
      </c>
      <c r="E16" s="251"/>
      <c r="F16" s="250">
        <v>539</v>
      </c>
      <c r="G16" s="250">
        <v>235</v>
      </c>
      <c r="H16" s="250">
        <v>304</v>
      </c>
      <c r="I16" s="251"/>
      <c r="J16" s="250">
        <v>770</v>
      </c>
      <c r="K16" s="250">
        <v>327</v>
      </c>
      <c r="L16" s="250">
        <v>443</v>
      </c>
    </row>
    <row r="17" spans="1:12" x14ac:dyDescent="0.2">
      <c r="A17" s="120">
        <v>18</v>
      </c>
      <c r="B17" s="251">
        <f t="shared" si="1"/>
        <v>1421</v>
      </c>
      <c r="C17" s="251">
        <f t="shared" si="2"/>
        <v>570</v>
      </c>
      <c r="D17" s="251">
        <f t="shared" si="3"/>
        <v>851</v>
      </c>
      <c r="E17" s="251"/>
      <c r="F17" s="251">
        <v>594</v>
      </c>
      <c r="G17" s="251">
        <v>228</v>
      </c>
      <c r="H17" s="251">
        <v>366</v>
      </c>
      <c r="I17" s="251"/>
      <c r="J17" s="251">
        <v>827</v>
      </c>
      <c r="K17" s="251">
        <v>342</v>
      </c>
      <c r="L17" s="251">
        <v>485</v>
      </c>
    </row>
    <row r="18" spans="1:12" x14ac:dyDescent="0.2">
      <c r="A18" s="120">
        <v>19</v>
      </c>
      <c r="B18" s="251">
        <f t="shared" si="1"/>
        <v>1220</v>
      </c>
      <c r="C18" s="251">
        <f t="shared" si="2"/>
        <v>480</v>
      </c>
      <c r="D18" s="251">
        <f t="shared" si="3"/>
        <v>740</v>
      </c>
      <c r="E18" s="251"/>
      <c r="F18" s="251">
        <v>505</v>
      </c>
      <c r="G18" s="251">
        <v>170</v>
      </c>
      <c r="H18" s="251">
        <v>335</v>
      </c>
      <c r="I18" s="251"/>
      <c r="J18" s="251">
        <v>715</v>
      </c>
      <c r="K18" s="251">
        <v>310</v>
      </c>
      <c r="L18" s="251">
        <v>405</v>
      </c>
    </row>
    <row r="19" spans="1:12" x14ac:dyDescent="0.2">
      <c r="A19" s="120">
        <v>20</v>
      </c>
      <c r="B19" s="251">
        <f t="shared" si="1"/>
        <v>1074</v>
      </c>
      <c r="C19" s="251">
        <f t="shared" si="2"/>
        <v>411</v>
      </c>
      <c r="D19" s="251">
        <f t="shared" si="3"/>
        <v>663</v>
      </c>
      <c r="E19" s="251"/>
      <c r="F19" s="251">
        <v>425</v>
      </c>
      <c r="G19" s="251">
        <v>152</v>
      </c>
      <c r="H19" s="251">
        <v>273</v>
      </c>
      <c r="I19" s="251"/>
      <c r="J19" s="251">
        <v>649</v>
      </c>
      <c r="K19" s="251">
        <v>259</v>
      </c>
      <c r="L19" s="251">
        <v>390</v>
      </c>
    </row>
    <row r="20" spans="1:12" x14ac:dyDescent="0.2">
      <c r="A20" s="120">
        <v>21</v>
      </c>
      <c r="B20" s="251">
        <f t="shared" si="1"/>
        <v>1075</v>
      </c>
      <c r="C20" s="251">
        <f t="shared" si="2"/>
        <v>347</v>
      </c>
      <c r="D20" s="251">
        <f t="shared" si="3"/>
        <v>728</v>
      </c>
      <c r="E20" s="251"/>
      <c r="F20" s="251">
        <v>389</v>
      </c>
      <c r="G20" s="251">
        <v>128</v>
      </c>
      <c r="H20" s="251">
        <v>261</v>
      </c>
      <c r="I20" s="251"/>
      <c r="J20" s="251">
        <v>686</v>
      </c>
      <c r="K20" s="251">
        <v>219</v>
      </c>
      <c r="L20" s="251">
        <v>467</v>
      </c>
    </row>
    <row r="21" spans="1:12" x14ac:dyDescent="0.2">
      <c r="A21" s="120">
        <v>22</v>
      </c>
      <c r="B21" s="251">
        <f t="shared" si="1"/>
        <v>954</v>
      </c>
      <c r="C21" s="251">
        <f t="shared" si="2"/>
        <v>304</v>
      </c>
      <c r="D21" s="251">
        <f t="shared" si="3"/>
        <v>650</v>
      </c>
      <c r="E21" s="252"/>
      <c r="F21" s="250">
        <v>356</v>
      </c>
      <c r="G21" s="250">
        <v>101</v>
      </c>
      <c r="H21" s="250">
        <v>255</v>
      </c>
      <c r="I21" s="252"/>
      <c r="J21" s="250">
        <v>598</v>
      </c>
      <c r="K21" s="250">
        <v>203</v>
      </c>
      <c r="L21" s="250">
        <v>395</v>
      </c>
    </row>
    <row r="22" spans="1:12" x14ac:dyDescent="0.2">
      <c r="A22" s="120">
        <v>23</v>
      </c>
      <c r="B22" s="251">
        <f t="shared" si="1"/>
        <v>810</v>
      </c>
      <c r="C22" s="251">
        <f t="shared" si="2"/>
        <v>256</v>
      </c>
      <c r="D22" s="251">
        <f t="shared" si="3"/>
        <v>554</v>
      </c>
      <c r="E22" s="251"/>
      <c r="F22" s="251">
        <v>290</v>
      </c>
      <c r="G22" s="251">
        <v>79</v>
      </c>
      <c r="H22" s="251">
        <v>211</v>
      </c>
      <c r="I22" s="251"/>
      <c r="J22" s="251">
        <v>520</v>
      </c>
      <c r="K22" s="251">
        <v>177</v>
      </c>
      <c r="L22" s="251">
        <v>343</v>
      </c>
    </row>
    <row r="23" spans="1:12" x14ac:dyDescent="0.2">
      <c r="A23" s="120">
        <v>24</v>
      </c>
      <c r="B23" s="251">
        <f t="shared" si="1"/>
        <v>781</v>
      </c>
      <c r="C23" s="251">
        <f t="shared" si="2"/>
        <v>234</v>
      </c>
      <c r="D23" s="251">
        <f t="shared" si="3"/>
        <v>547</v>
      </c>
      <c r="E23" s="251"/>
      <c r="F23" s="251">
        <v>295</v>
      </c>
      <c r="G23" s="251">
        <v>74</v>
      </c>
      <c r="H23" s="251">
        <v>221</v>
      </c>
      <c r="I23" s="251"/>
      <c r="J23" s="251">
        <v>486</v>
      </c>
      <c r="K23" s="251">
        <v>160</v>
      </c>
      <c r="L23" s="251">
        <v>326</v>
      </c>
    </row>
    <row r="24" spans="1:12" x14ac:dyDescent="0.2">
      <c r="A24" s="116" t="s">
        <v>228</v>
      </c>
      <c r="B24" s="251">
        <f t="shared" si="1"/>
        <v>3809</v>
      </c>
      <c r="C24" s="251">
        <f t="shared" si="2"/>
        <v>1072</v>
      </c>
      <c r="D24" s="251">
        <f t="shared" si="3"/>
        <v>2737</v>
      </c>
      <c r="E24" s="251"/>
      <c r="F24" s="251">
        <v>1410</v>
      </c>
      <c r="G24" s="251">
        <v>344</v>
      </c>
      <c r="H24" s="251">
        <v>1066</v>
      </c>
      <c r="I24" s="251"/>
      <c r="J24" s="251">
        <v>2399</v>
      </c>
      <c r="K24" s="251">
        <v>728</v>
      </c>
      <c r="L24" s="251">
        <v>1671</v>
      </c>
    </row>
    <row r="25" spans="1:12" x14ac:dyDescent="0.2">
      <c r="A25" s="116" t="s">
        <v>229</v>
      </c>
      <c r="B25" s="251">
        <f t="shared" si="1"/>
        <v>3592</v>
      </c>
      <c r="C25" s="251">
        <f t="shared" si="2"/>
        <v>819</v>
      </c>
      <c r="D25" s="251">
        <f t="shared" si="3"/>
        <v>2773</v>
      </c>
      <c r="E25" s="251"/>
      <c r="F25" s="251">
        <v>1376</v>
      </c>
      <c r="G25" s="251">
        <v>253</v>
      </c>
      <c r="H25" s="251">
        <v>1123</v>
      </c>
      <c r="I25" s="251"/>
      <c r="J25" s="251">
        <v>2216</v>
      </c>
      <c r="K25" s="251">
        <v>566</v>
      </c>
      <c r="L25" s="251">
        <v>1650</v>
      </c>
    </row>
    <row r="26" spans="1:12" x14ac:dyDescent="0.2">
      <c r="A26" s="116" t="s">
        <v>230</v>
      </c>
      <c r="B26" s="251">
        <f t="shared" si="1"/>
        <v>3312</v>
      </c>
      <c r="C26" s="251">
        <f t="shared" si="2"/>
        <v>601</v>
      </c>
      <c r="D26" s="251">
        <f t="shared" si="3"/>
        <v>2711</v>
      </c>
      <c r="E26" s="251"/>
      <c r="F26" s="251">
        <v>1449</v>
      </c>
      <c r="G26" s="251">
        <v>195</v>
      </c>
      <c r="H26" s="251">
        <v>1254</v>
      </c>
      <c r="I26" s="251"/>
      <c r="J26" s="251">
        <v>1863</v>
      </c>
      <c r="K26" s="251">
        <v>406</v>
      </c>
      <c r="L26" s="251">
        <v>1457</v>
      </c>
    </row>
    <row r="27" spans="1:12" x14ac:dyDescent="0.2">
      <c r="A27" s="116" t="s">
        <v>231</v>
      </c>
      <c r="B27" s="251">
        <f t="shared" si="1"/>
        <v>2533</v>
      </c>
      <c r="C27" s="251">
        <f t="shared" si="2"/>
        <v>396</v>
      </c>
      <c r="D27" s="251">
        <f t="shared" si="3"/>
        <v>2137</v>
      </c>
      <c r="E27" s="251"/>
      <c r="F27" s="251">
        <v>1249</v>
      </c>
      <c r="G27" s="251">
        <v>147</v>
      </c>
      <c r="H27" s="251">
        <v>1102</v>
      </c>
      <c r="I27" s="251"/>
      <c r="J27" s="251">
        <v>1284</v>
      </c>
      <c r="K27" s="251">
        <v>249</v>
      </c>
      <c r="L27" s="251">
        <v>1035</v>
      </c>
    </row>
    <row r="28" spans="1:12" x14ac:dyDescent="0.2">
      <c r="A28" s="116" t="s">
        <v>232</v>
      </c>
      <c r="B28" s="251">
        <f t="shared" si="1"/>
        <v>1796</v>
      </c>
      <c r="C28" s="251">
        <f t="shared" si="2"/>
        <v>252</v>
      </c>
      <c r="D28" s="251">
        <f t="shared" si="3"/>
        <v>1544</v>
      </c>
      <c r="E28" s="251"/>
      <c r="F28" s="251">
        <v>968</v>
      </c>
      <c r="G28" s="251">
        <v>98</v>
      </c>
      <c r="H28" s="251">
        <v>870</v>
      </c>
      <c r="I28" s="251"/>
      <c r="J28" s="251">
        <v>828</v>
      </c>
      <c r="K28" s="251">
        <v>154</v>
      </c>
      <c r="L28" s="251">
        <v>674</v>
      </c>
    </row>
    <row r="29" spans="1:12" ht="13.5" thickBot="1" x14ac:dyDescent="0.25">
      <c r="A29" s="116" t="s">
        <v>233</v>
      </c>
      <c r="B29" s="251">
        <f t="shared" si="1"/>
        <v>4482</v>
      </c>
      <c r="C29" s="251">
        <f t="shared" si="2"/>
        <v>539</v>
      </c>
      <c r="D29" s="251">
        <f t="shared" si="3"/>
        <v>3943</v>
      </c>
      <c r="E29" s="251"/>
      <c r="F29" s="251">
        <v>2897</v>
      </c>
      <c r="G29" s="251">
        <v>317</v>
      </c>
      <c r="H29" s="251">
        <v>2580</v>
      </c>
      <c r="I29" s="251"/>
      <c r="J29" s="251">
        <v>1585</v>
      </c>
      <c r="K29" s="251">
        <v>222</v>
      </c>
      <c r="L29" s="251">
        <v>1363</v>
      </c>
    </row>
    <row r="30" spans="1:12" ht="19.5" customHeight="1" x14ac:dyDescent="0.2">
      <c r="A30" s="606" t="s">
        <v>1040</v>
      </c>
      <c r="B30" s="606"/>
      <c r="C30" s="606"/>
      <c r="D30" s="606"/>
      <c r="E30" s="606"/>
      <c r="F30" s="606"/>
      <c r="G30" s="606"/>
      <c r="H30" s="606"/>
      <c r="I30" s="606"/>
      <c r="J30" s="606"/>
      <c r="K30" s="606"/>
      <c r="L30" s="606"/>
    </row>
    <row r="31" spans="1:12" ht="19.5" customHeight="1" x14ac:dyDescent="0.2">
      <c r="A31" s="607"/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</row>
    <row r="32" spans="1:12" ht="15" customHeight="1" x14ac:dyDescent="0.2">
      <c r="A32" s="28" t="s">
        <v>929</v>
      </c>
    </row>
    <row r="34" spans="6:12" x14ac:dyDescent="0.2">
      <c r="F34" s="382"/>
      <c r="G34" s="382"/>
      <c r="H34" s="382"/>
      <c r="I34" s="382"/>
      <c r="J34" s="382"/>
      <c r="K34" s="382"/>
      <c r="L34" s="382"/>
    </row>
  </sheetData>
  <mergeCells count="11">
    <mergeCell ref="A1:L1"/>
    <mergeCell ref="A2:L2"/>
    <mergeCell ref="A4:L4"/>
    <mergeCell ref="A30:L31"/>
    <mergeCell ref="A3:L3"/>
    <mergeCell ref="A7:A8"/>
    <mergeCell ref="B7:D7"/>
    <mergeCell ref="F7:H7"/>
    <mergeCell ref="J7:L7"/>
    <mergeCell ref="A5:L5"/>
    <mergeCell ref="A6:L6"/>
  </mergeCells>
  <conditionalFormatting sqref="B12:D29">
    <cfRule type="cellIs" dxfId="49" priority="11" operator="equal">
      <formula>0</formula>
    </cfRule>
  </conditionalFormatting>
  <conditionalFormatting sqref="B10:L11">
    <cfRule type="cellIs" dxfId="48" priority="9" operator="equal">
      <formula>0</formula>
    </cfRule>
  </conditionalFormatting>
  <conditionalFormatting sqref="E12:L16">
    <cfRule type="cellIs" dxfId="47" priority="8" operator="equal">
      <formula>0</formula>
    </cfRule>
  </conditionalFormatting>
  <conditionalFormatting sqref="E21:L21">
    <cfRule type="cellIs" dxfId="46" priority="10" operator="equal">
      <formula>0</formula>
    </cfRule>
  </conditionalFormatting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Hoja132">
    <tabColor theme="5" tint="0.59999389629810485"/>
    <pageSetUpPr fitToPage="1"/>
  </sheetPr>
  <dimension ref="A1:T37"/>
  <sheetViews>
    <sheetView showGridLines="0" zoomScaleNormal="100" zoomScaleSheetLayoutView="100" workbookViewId="0">
      <selection activeCell="A20" sqref="A20"/>
    </sheetView>
  </sheetViews>
  <sheetFormatPr baseColWidth="10" defaultColWidth="11" defaultRowHeight="12.75" x14ac:dyDescent="0.2"/>
  <cols>
    <col min="1" max="1" width="31.375" style="118" customWidth="1"/>
    <col min="2" max="4" width="5.75" style="125" customWidth="1"/>
    <col min="5" max="5" width="1.125" style="125" customWidth="1"/>
    <col min="6" max="8" width="5.75" style="125" customWidth="1"/>
    <col min="9" max="9" width="1" style="125" customWidth="1"/>
    <col min="10" max="12" width="5.75" style="125" customWidth="1"/>
    <col min="13" max="13" width="1" style="125" customWidth="1"/>
    <col min="14" max="16" width="5.75" style="125" customWidth="1"/>
    <col min="17" max="16384" width="11" style="102"/>
  </cols>
  <sheetData>
    <row r="1" spans="1:20" ht="15" customHeight="1" x14ac:dyDescent="0.25">
      <c r="A1" s="600" t="s">
        <v>792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0" ht="15" customHeight="1" x14ac:dyDescent="0.25">
      <c r="A2" s="601" t="s">
        <v>405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12" t="s">
        <v>573</v>
      </c>
    </row>
    <row r="3" spans="1:20" ht="15" customHeight="1" x14ac:dyDescent="0.25">
      <c r="A3" s="601" t="s">
        <v>585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20" s="20" customFormat="1" ht="15" x14ac:dyDescent="0.25">
      <c r="A4" s="634" t="s">
        <v>45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214"/>
      <c r="R4" s="214"/>
      <c r="S4" s="214"/>
      <c r="T4" s="214"/>
    </row>
    <row r="5" spans="1:20" ht="15" x14ac:dyDescent="0.25">
      <c r="A5" s="601" t="s">
        <v>680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</row>
    <row r="6" spans="1:20" ht="15" x14ac:dyDescent="0.25">
      <c r="A6" s="601" t="s">
        <v>88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</row>
    <row r="7" spans="1:20" ht="15" x14ac:dyDescent="0.25">
      <c r="A7" s="600" t="s">
        <v>932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</row>
    <row r="8" spans="1:20" s="247" customFormat="1" ht="16.5" customHeight="1" x14ac:dyDescent="0.15">
      <c r="A8" s="603" t="s">
        <v>386</v>
      </c>
      <c r="B8" s="640" t="s">
        <v>0</v>
      </c>
      <c r="C8" s="640"/>
      <c r="D8" s="640"/>
      <c r="E8" s="444"/>
      <c r="F8" s="650" t="s">
        <v>47</v>
      </c>
      <c r="G8" s="650"/>
      <c r="H8" s="650"/>
      <c r="I8" s="445"/>
      <c r="J8" s="650" t="s">
        <v>48</v>
      </c>
      <c r="K8" s="650"/>
      <c r="L8" s="650"/>
      <c r="M8" s="445"/>
      <c r="N8" s="650" t="s">
        <v>202</v>
      </c>
      <c r="O8" s="650"/>
      <c r="P8" s="650"/>
    </row>
    <row r="9" spans="1:20" s="247" customFormat="1" ht="27.75" customHeight="1" x14ac:dyDescent="0.15">
      <c r="A9" s="603"/>
      <c r="B9" s="446" t="s">
        <v>0</v>
      </c>
      <c r="C9" s="446" t="s">
        <v>15</v>
      </c>
      <c r="D9" s="446" t="s">
        <v>16</v>
      </c>
      <c r="E9" s="447"/>
      <c r="F9" s="446" t="s">
        <v>0</v>
      </c>
      <c r="G9" s="446" t="s">
        <v>15</v>
      </c>
      <c r="H9" s="446" t="s">
        <v>16</v>
      </c>
      <c r="I9" s="446"/>
      <c r="J9" s="446" t="s">
        <v>0</v>
      </c>
      <c r="K9" s="446" t="s">
        <v>15</v>
      </c>
      <c r="L9" s="446" t="s">
        <v>16</v>
      </c>
      <c r="M9" s="447"/>
      <c r="N9" s="446" t="s">
        <v>0</v>
      </c>
      <c r="O9" s="446" t="s">
        <v>15</v>
      </c>
      <c r="P9" s="446" t="s">
        <v>16</v>
      </c>
    </row>
    <row r="10" spans="1:20" s="119" customFormat="1" ht="15.75" customHeight="1" x14ac:dyDescent="0.2">
      <c r="A10" s="118"/>
      <c r="B10" s="651" t="s">
        <v>398</v>
      </c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</row>
    <row r="11" spans="1:20" s="269" customFormat="1" ht="15.75" customHeight="1" x14ac:dyDescent="0.2">
      <c r="A11" s="122" t="s">
        <v>0</v>
      </c>
      <c r="B11" s="162">
        <f>+B13+B14+B15+B16+B17+B19+B20+B21+B22+B23</f>
        <v>19</v>
      </c>
      <c r="C11" s="162">
        <f t="shared" ref="C11:D11" si="0">+C13+C14+C15+C16+C17+C19+C20+C21+C22+C23</f>
        <v>11</v>
      </c>
      <c r="D11" s="162">
        <f t="shared" si="0"/>
        <v>8</v>
      </c>
      <c r="E11" s="162"/>
      <c r="F11" s="162">
        <f>+F13+F14+F15+F16+F17+F19+F20+F21+F22+F23</f>
        <v>123</v>
      </c>
      <c r="G11" s="162">
        <f t="shared" ref="G11:H11" si="1">+G13+G14+G15+G16+G17+G19+G20+G21+G22+G23</f>
        <v>64</v>
      </c>
      <c r="H11" s="162">
        <f t="shared" si="1"/>
        <v>59</v>
      </c>
      <c r="I11" s="162"/>
      <c r="J11" s="162">
        <f>+J13+J14+J15+J16+J17+J19+J20+J21+J22+J23</f>
        <v>171</v>
      </c>
      <c r="K11" s="162">
        <f t="shared" ref="K11:L11" si="2">+K13+K14+K15+K16+K17+K19+K20+K21+K22+K23</f>
        <v>93</v>
      </c>
      <c r="L11" s="162">
        <f t="shared" si="2"/>
        <v>78</v>
      </c>
      <c r="M11" s="162"/>
      <c r="N11" s="162">
        <f>+N13+N14+N15+N16+N17+N19+N20+N21+N22+N23</f>
        <v>22</v>
      </c>
      <c r="O11" s="162">
        <f t="shared" ref="O11:P11" si="3">+O13+O14+O15+O16+O17+O19+O20+O21+O22+O23</f>
        <v>10</v>
      </c>
      <c r="P11" s="162">
        <f t="shared" si="3"/>
        <v>12</v>
      </c>
    </row>
    <row r="12" spans="1:20" s="269" customFormat="1" x14ac:dyDescent="0.2">
      <c r="A12" s="12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</row>
    <row r="13" spans="1:20" ht="15.75" customHeight="1" x14ac:dyDescent="0.2">
      <c r="A13" s="533" t="s">
        <v>351</v>
      </c>
      <c r="B13" s="121">
        <v>1</v>
      </c>
      <c r="C13" s="121">
        <v>0</v>
      </c>
      <c r="D13" s="121">
        <v>1</v>
      </c>
      <c r="E13" s="121"/>
      <c r="F13" s="121">
        <v>2</v>
      </c>
      <c r="G13" s="121">
        <v>1</v>
      </c>
      <c r="H13" s="121">
        <v>1</v>
      </c>
      <c r="I13" s="121"/>
      <c r="J13" s="121">
        <v>4</v>
      </c>
      <c r="K13" s="121">
        <v>2</v>
      </c>
      <c r="L13" s="121">
        <v>2</v>
      </c>
      <c r="M13" s="121"/>
      <c r="N13" s="121">
        <v>2</v>
      </c>
      <c r="O13" s="121">
        <v>1</v>
      </c>
      <c r="P13" s="121">
        <v>1</v>
      </c>
    </row>
    <row r="14" spans="1:20" ht="15.75" customHeight="1" x14ac:dyDescent="0.2">
      <c r="A14" s="533" t="s">
        <v>352</v>
      </c>
      <c r="B14" s="121">
        <v>0</v>
      </c>
      <c r="C14" s="121">
        <v>0</v>
      </c>
      <c r="D14" s="121">
        <v>0</v>
      </c>
      <c r="E14" s="121"/>
      <c r="F14" s="121">
        <v>1</v>
      </c>
      <c r="G14" s="121">
        <v>0</v>
      </c>
      <c r="H14" s="121">
        <v>1</v>
      </c>
      <c r="I14" s="121"/>
      <c r="J14" s="121">
        <v>3</v>
      </c>
      <c r="K14" s="121">
        <v>2</v>
      </c>
      <c r="L14" s="121">
        <v>1</v>
      </c>
      <c r="M14" s="121"/>
      <c r="N14" s="121">
        <v>1</v>
      </c>
      <c r="O14" s="121">
        <v>0</v>
      </c>
      <c r="P14" s="121">
        <v>1</v>
      </c>
    </row>
    <row r="15" spans="1:20" ht="15.75" customHeight="1" x14ac:dyDescent="0.2">
      <c r="A15" s="533" t="s">
        <v>354</v>
      </c>
      <c r="B15" s="121">
        <v>2</v>
      </c>
      <c r="C15" s="121">
        <v>1</v>
      </c>
      <c r="D15" s="121">
        <v>1</v>
      </c>
      <c r="E15" s="121"/>
      <c r="F15" s="121">
        <v>76</v>
      </c>
      <c r="G15" s="121">
        <v>33</v>
      </c>
      <c r="H15" s="121">
        <v>43</v>
      </c>
      <c r="I15" s="121"/>
      <c r="J15" s="121">
        <v>84</v>
      </c>
      <c r="K15" s="121">
        <v>47</v>
      </c>
      <c r="L15" s="121">
        <v>37</v>
      </c>
      <c r="M15" s="121"/>
      <c r="N15" s="121">
        <v>2</v>
      </c>
      <c r="O15" s="121">
        <v>1</v>
      </c>
      <c r="P15" s="121">
        <v>1</v>
      </c>
    </row>
    <row r="16" spans="1:20" ht="15.75" customHeight="1" x14ac:dyDescent="0.2">
      <c r="A16" s="533" t="s">
        <v>355</v>
      </c>
      <c r="B16" s="121">
        <v>2</v>
      </c>
      <c r="C16" s="121">
        <v>2</v>
      </c>
      <c r="D16" s="121">
        <v>0</v>
      </c>
      <c r="E16" s="121"/>
      <c r="F16" s="121">
        <v>0</v>
      </c>
      <c r="G16" s="121">
        <v>0</v>
      </c>
      <c r="H16" s="121">
        <v>0</v>
      </c>
      <c r="I16" s="121"/>
      <c r="J16" s="121">
        <v>1</v>
      </c>
      <c r="K16" s="121">
        <v>0</v>
      </c>
      <c r="L16" s="121">
        <v>1</v>
      </c>
      <c r="M16" s="121"/>
      <c r="N16" s="121">
        <v>0</v>
      </c>
      <c r="O16" s="121">
        <v>0</v>
      </c>
      <c r="P16" s="121">
        <v>0</v>
      </c>
    </row>
    <row r="17" spans="1:19" ht="15.75" customHeight="1" x14ac:dyDescent="0.2">
      <c r="A17" s="533" t="s">
        <v>357</v>
      </c>
      <c r="B17" s="121">
        <v>0</v>
      </c>
      <c r="C17" s="121">
        <v>0</v>
      </c>
      <c r="D17" s="121">
        <v>0</v>
      </c>
      <c r="E17" s="121"/>
      <c r="F17" s="121">
        <v>0</v>
      </c>
      <c r="G17" s="121">
        <v>0</v>
      </c>
      <c r="H17" s="121">
        <v>0</v>
      </c>
      <c r="I17" s="121"/>
      <c r="J17" s="121">
        <v>1</v>
      </c>
      <c r="K17" s="121">
        <v>0</v>
      </c>
      <c r="L17" s="121">
        <v>1</v>
      </c>
      <c r="M17" s="121"/>
      <c r="N17" s="121">
        <v>0</v>
      </c>
      <c r="O17" s="121">
        <v>0</v>
      </c>
      <c r="P17" s="121">
        <v>0</v>
      </c>
    </row>
    <row r="18" spans="1:19" ht="15.75" customHeight="1" x14ac:dyDescent="0.2">
      <c r="A18" s="534" t="s">
        <v>358</v>
      </c>
      <c r="B18" s="121">
        <v>0</v>
      </c>
      <c r="C18" s="121">
        <v>0</v>
      </c>
      <c r="D18" s="121">
        <v>0</v>
      </c>
      <c r="E18" s="121"/>
      <c r="F18" s="121">
        <v>0</v>
      </c>
      <c r="G18" s="121">
        <v>0</v>
      </c>
      <c r="H18" s="121">
        <v>0</v>
      </c>
      <c r="I18" s="121"/>
      <c r="J18" s="121">
        <v>1</v>
      </c>
      <c r="K18" s="121">
        <v>0</v>
      </c>
      <c r="L18" s="121">
        <v>1</v>
      </c>
      <c r="M18" s="121"/>
      <c r="N18" s="121">
        <v>0</v>
      </c>
      <c r="O18" s="121">
        <v>0</v>
      </c>
      <c r="P18" s="121">
        <v>0</v>
      </c>
    </row>
    <row r="19" spans="1:19" ht="15.75" customHeight="1" x14ac:dyDescent="0.2">
      <c r="A19" s="533" t="s">
        <v>362</v>
      </c>
      <c r="B19" s="121">
        <v>0</v>
      </c>
      <c r="C19" s="121">
        <v>0</v>
      </c>
      <c r="D19" s="121">
        <v>0</v>
      </c>
      <c r="E19" s="121"/>
      <c r="F19" s="121">
        <v>1</v>
      </c>
      <c r="G19" s="121">
        <v>1</v>
      </c>
      <c r="H19" s="121">
        <v>0</v>
      </c>
      <c r="I19" s="121"/>
      <c r="J19" s="121">
        <v>1</v>
      </c>
      <c r="K19" s="121">
        <v>1</v>
      </c>
      <c r="L19" s="121">
        <v>0</v>
      </c>
      <c r="M19" s="121"/>
      <c r="N19" s="121">
        <v>1</v>
      </c>
      <c r="O19" s="121">
        <v>1</v>
      </c>
      <c r="P19" s="121">
        <v>0</v>
      </c>
    </row>
    <row r="20" spans="1:19" ht="15.75" customHeight="1" x14ac:dyDescent="0.2">
      <c r="A20" s="118" t="s">
        <v>414</v>
      </c>
      <c r="B20" s="121">
        <v>6</v>
      </c>
      <c r="C20" s="121">
        <v>5</v>
      </c>
      <c r="D20" s="121">
        <v>1</v>
      </c>
      <c r="E20" s="121"/>
      <c r="F20" s="121">
        <v>23</v>
      </c>
      <c r="G20" s="121">
        <v>20</v>
      </c>
      <c r="H20" s="121">
        <v>3</v>
      </c>
      <c r="I20" s="121"/>
      <c r="J20" s="121">
        <v>13</v>
      </c>
      <c r="K20" s="121">
        <v>8</v>
      </c>
      <c r="L20" s="121">
        <v>5</v>
      </c>
      <c r="M20" s="121"/>
      <c r="N20" s="121">
        <v>1</v>
      </c>
      <c r="O20" s="121">
        <v>0</v>
      </c>
      <c r="P20" s="121">
        <v>1</v>
      </c>
    </row>
    <row r="21" spans="1:19" ht="15.75" customHeight="1" x14ac:dyDescent="0.2">
      <c r="A21" s="118" t="s">
        <v>415</v>
      </c>
      <c r="B21" s="121">
        <v>8</v>
      </c>
      <c r="C21" s="121">
        <v>3</v>
      </c>
      <c r="D21" s="121">
        <v>5</v>
      </c>
      <c r="E21" s="126"/>
      <c r="F21" s="126">
        <v>16</v>
      </c>
      <c r="G21" s="126">
        <v>6</v>
      </c>
      <c r="H21" s="126">
        <v>10</v>
      </c>
      <c r="I21" s="126"/>
      <c r="J21" s="126">
        <v>59</v>
      </c>
      <c r="K21" s="126">
        <v>28</v>
      </c>
      <c r="L21" s="126">
        <v>31</v>
      </c>
      <c r="M21" s="126"/>
      <c r="N21" s="126">
        <v>11</v>
      </c>
      <c r="O21" s="126">
        <v>4</v>
      </c>
      <c r="P21" s="126">
        <v>7</v>
      </c>
    </row>
    <row r="22" spans="1:19" ht="15.75" customHeight="1" x14ac:dyDescent="0.2">
      <c r="A22" s="118" t="s">
        <v>390</v>
      </c>
      <c r="B22" s="121">
        <v>0</v>
      </c>
      <c r="C22" s="121">
        <v>0</v>
      </c>
      <c r="D22" s="121">
        <v>0</v>
      </c>
      <c r="E22" s="126"/>
      <c r="F22" s="126">
        <v>1</v>
      </c>
      <c r="G22" s="126">
        <v>1</v>
      </c>
      <c r="H22" s="126">
        <v>0</v>
      </c>
      <c r="I22" s="126"/>
      <c r="J22" s="126">
        <v>0</v>
      </c>
      <c r="K22" s="126">
        <v>0</v>
      </c>
      <c r="L22" s="126">
        <v>0</v>
      </c>
      <c r="M22" s="126"/>
      <c r="N22" s="126">
        <v>0</v>
      </c>
      <c r="O22" s="126">
        <v>0</v>
      </c>
      <c r="P22" s="126">
        <v>0</v>
      </c>
    </row>
    <row r="23" spans="1:19" ht="15.75" customHeight="1" x14ac:dyDescent="0.2">
      <c r="A23" s="533" t="s">
        <v>363</v>
      </c>
      <c r="B23" s="121">
        <v>0</v>
      </c>
      <c r="C23" s="121">
        <v>0</v>
      </c>
      <c r="D23" s="121">
        <v>0</v>
      </c>
      <c r="E23" s="126"/>
      <c r="F23" s="126">
        <v>3</v>
      </c>
      <c r="G23" s="126">
        <v>2</v>
      </c>
      <c r="H23" s="126">
        <v>1</v>
      </c>
      <c r="I23" s="126"/>
      <c r="J23" s="126">
        <v>5</v>
      </c>
      <c r="K23" s="126">
        <v>5</v>
      </c>
      <c r="L23" s="126">
        <v>0</v>
      </c>
      <c r="M23" s="126"/>
      <c r="N23" s="126">
        <v>4</v>
      </c>
      <c r="O23" s="126">
        <v>3</v>
      </c>
      <c r="P23" s="126">
        <v>1</v>
      </c>
    </row>
    <row r="24" spans="1:19" ht="15.75" customHeight="1" x14ac:dyDescent="0.2">
      <c r="B24" s="121"/>
      <c r="C24" s="121"/>
      <c r="D24" s="121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</row>
    <row r="25" spans="1:19" ht="15.75" customHeight="1" x14ac:dyDescent="0.2">
      <c r="B25" s="651" t="s">
        <v>406</v>
      </c>
      <c r="C25" s="651"/>
      <c r="D25" s="651"/>
      <c r="E25" s="651"/>
      <c r="F25" s="651"/>
      <c r="G25" s="651"/>
      <c r="H25" s="651"/>
      <c r="I25" s="651"/>
      <c r="J25" s="651"/>
      <c r="K25" s="651"/>
      <c r="L25" s="651"/>
      <c r="M25" s="651"/>
      <c r="N25" s="651"/>
      <c r="O25" s="651"/>
      <c r="P25" s="651"/>
      <c r="Q25" s="119"/>
      <c r="R25" s="119"/>
      <c r="S25" s="119"/>
    </row>
    <row r="26" spans="1:19" x14ac:dyDescent="0.2">
      <c r="A26" s="122" t="s">
        <v>0</v>
      </c>
      <c r="B26" s="162">
        <f>+B28+B29+B30+B31+B32</f>
        <v>0</v>
      </c>
      <c r="C26" s="162">
        <f t="shared" ref="C26:D26" si="4">+C28+C29+C30+C31+C32</f>
        <v>0</v>
      </c>
      <c r="D26" s="162">
        <f t="shared" si="4"/>
        <v>0</v>
      </c>
      <c r="E26" s="162"/>
      <c r="F26" s="162">
        <f>+F28+F29+F30+F31+F32</f>
        <v>4</v>
      </c>
      <c r="G26" s="162">
        <f t="shared" ref="G26:H26" si="5">+G28+G29+G30+G31+G32</f>
        <v>3</v>
      </c>
      <c r="H26" s="162">
        <f t="shared" si="5"/>
        <v>1</v>
      </c>
      <c r="I26" s="162"/>
      <c r="J26" s="162">
        <f>+J28+J29+J30+J31+J32</f>
        <v>17</v>
      </c>
      <c r="K26" s="162">
        <f t="shared" ref="K26:L26" si="6">+K28+K29+K30+K31+K32</f>
        <v>11</v>
      </c>
      <c r="L26" s="162">
        <f t="shared" si="6"/>
        <v>6</v>
      </c>
      <c r="M26" s="162"/>
      <c r="N26" s="162">
        <f>+N28+N29+N30+N31+N32</f>
        <v>4</v>
      </c>
      <c r="O26" s="162">
        <f t="shared" ref="O26:P26" si="7">+O28+O29+O30+O31+O32</f>
        <v>3</v>
      </c>
      <c r="P26" s="162">
        <f t="shared" si="7"/>
        <v>1</v>
      </c>
      <c r="Q26" s="269"/>
      <c r="R26" s="269"/>
      <c r="S26" s="269"/>
    </row>
    <row r="27" spans="1:19" s="119" customFormat="1" ht="15.75" customHeight="1" x14ac:dyDescent="0.2">
      <c r="A27" s="12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269"/>
      <c r="R27" s="269"/>
      <c r="S27" s="269"/>
    </row>
    <row r="28" spans="1:19" s="269" customFormat="1" ht="15.75" customHeight="1" x14ac:dyDescent="0.2">
      <c r="A28" s="174" t="s">
        <v>354</v>
      </c>
      <c r="B28" s="121">
        <v>0</v>
      </c>
      <c r="C28" s="121">
        <v>0</v>
      </c>
      <c r="D28" s="121">
        <v>0</v>
      </c>
      <c r="E28" s="121"/>
      <c r="F28" s="121">
        <v>0</v>
      </c>
      <c r="G28" s="121">
        <v>0</v>
      </c>
      <c r="H28" s="121">
        <v>0</v>
      </c>
      <c r="I28" s="121"/>
      <c r="J28" s="121">
        <v>8</v>
      </c>
      <c r="K28" s="121">
        <v>5</v>
      </c>
      <c r="L28" s="121">
        <v>3</v>
      </c>
      <c r="M28" s="121"/>
      <c r="N28" s="121">
        <v>0</v>
      </c>
      <c r="O28" s="121">
        <v>0</v>
      </c>
      <c r="P28" s="121">
        <v>0</v>
      </c>
      <c r="Q28" s="102"/>
      <c r="R28" s="102"/>
      <c r="S28" s="102"/>
    </row>
    <row r="29" spans="1:19" s="269" customFormat="1" x14ac:dyDescent="0.2">
      <c r="A29" s="174" t="s">
        <v>355</v>
      </c>
      <c r="B29" s="121">
        <v>0</v>
      </c>
      <c r="C29" s="121">
        <v>0</v>
      </c>
      <c r="D29" s="121">
        <v>0</v>
      </c>
      <c r="E29" s="121"/>
      <c r="F29" s="121">
        <v>0</v>
      </c>
      <c r="G29" s="121">
        <v>0</v>
      </c>
      <c r="H29" s="121">
        <v>0</v>
      </c>
      <c r="I29" s="121"/>
      <c r="J29" s="121">
        <v>1</v>
      </c>
      <c r="K29" s="121">
        <v>0</v>
      </c>
      <c r="L29" s="121">
        <v>1</v>
      </c>
      <c r="M29" s="121"/>
      <c r="N29" s="121">
        <v>0</v>
      </c>
      <c r="O29" s="121">
        <v>0</v>
      </c>
      <c r="P29" s="121">
        <v>0</v>
      </c>
      <c r="Q29" s="102"/>
      <c r="R29" s="102"/>
      <c r="S29" s="102"/>
    </row>
    <row r="30" spans="1:19" ht="15.75" customHeight="1" x14ac:dyDescent="0.2">
      <c r="A30" s="118" t="s">
        <v>414</v>
      </c>
      <c r="B30" s="121">
        <v>0</v>
      </c>
      <c r="C30" s="121">
        <v>0</v>
      </c>
      <c r="D30" s="121">
        <v>0</v>
      </c>
      <c r="E30" s="121"/>
      <c r="F30" s="121">
        <v>0</v>
      </c>
      <c r="G30" s="121">
        <v>0</v>
      </c>
      <c r="H30" s="121">
        <v>0</v>
      </c>
      <c r="I30" s="121"/>
      <c r="J30" s="121">
        <v>1</v>
      </c>
      <c r="K30" s="121">
        <v>0</v>
      </c>
      <c r="L30" s="121">
        <v>1</v>
      </c>
      <c r="M30" s="121"/>
      <c r="N30" s="121">
        <v>0</v>
      </c>
      <c r="O30" s="121">
        <v>0</v>
      </c>
      <c r="P30" s="121">
        <v>0</v>
      </c>
    </row>
    <row r="31" spans="1:19" ht="15.75" customHeight="1" x14ac:dyDescent="0.2">
      <c r="A31" s="118" t="s">
        <v>415</v>
      </c>
      <c r="B31" s="121">
        <v>0</v>
      </c>
      <c r="C31" s="121">
        <v>0</v>
      </c>
      <c r="D31" s="121">
        <v>0</v>
      </c>
      <c r="E31" s="121"/>
      <c r="F31" s="121">
        <v>1</v>
      </c>
      <c r="G31" s="121">
        <v>1</v>
      </c>
      <c r="H31" s="121">
        <v>0</v>
      </c>
      <c r="I31" s="121"/>
      <c r="J31" s="121">
        <v>2</v>
      </c>
      <c r="K31" s="121">
        <v>1</v>
      </c>
      <c r="L31" s="121">
        <v>1</v>
      </c>
      <c r="M31" s="121"/>
      <c r="N31" s="121">
        <v>0</v>
      </c>
      <c r="O31" s="121">
        <v>0</v>
      </c>
      <c r="P31" s="121">
        <v>0</v>
      </c>
    </row>
    <row r="32" spans="1:19" ht="15.75" customHeight="1" thickBot="1" x14ac:dyDescent="0.25">
      <c r="A32" s="533" t="s">
        <v>363</v>
      </c>
      <c r="B32" s="121">
        <v>0</v>
      </c>
      <c r="C32" s="121">
        <v>0</v>
      </c>
      <c r="D32" s="121">
        <v>0</v>
      </c>
      <c r="E32" s="121"/>
      <c r="F32" s="121">
        <v>3</v>
      </c>
      <c r="G32" s="121">
        <v>2</v>
      </c>
      <c r="H32" s="121">
        <v>1</v>
      </c>
      <c r="I32" s="121"/>
      <c r="J32" s="121">
        <v>5</v>
      </c>
      <c r="K32" s="121">
        <v>5</v>
      </c>
      <c r="L32" s="121">
        <v>0</v>
      </c>
      <c r="M32" s="121"/>
      <c r="N32" s="121">
        <v>4</v>
      </c>
      <c r="O32" s="121">
        <v>3</v>
      </c>
      <c r="P32" s="121">
        <v>1</v>
      </c>
    </row>
    <row r="33" spans="1:19" ht="15.75" customHeight="1" x14ac:dyDescent="0.2">
      <c r="A33" s="631" t="s">
        <v>1078</v>
      </c>
      <c r="B33" s="631"/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</row>
    <row r="34" spans="1:19" ht="15.75" customHeight="1" x14ac:dyDescent="0.2">
      <c r="A34" s="632" t="s">
        <v>1079</v>
      </c>
      <c r="B34" s="632"/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125"/>
      <c r="R34" s="125"/>
      <c r="S34" s="125"/>
    </row>
    <row r="35" spans="1:19" ht="15" customHeight="1" x14ac:dyDescent="0.2">
      <c r="A35" s="632" t="s">
        <v>929</v>
      </c>
      <c r="B35" s="632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125"/>
      <c r="R35" s="125"/>
      <c r="S35" s="125"/>
    </row>
    <row r="36" spans="1:19" s="125" customFormat="1" ht="15" customHeight="1" x14ac:dyDescent="0.2">
      <c r="A36" s="118"/>
      <c r="Q36" s="102"/>
      <c r="R36" s="102"/>
      <c r="S36" s="102"/>
    </row>
    <row r="37" spans="1:19" s="125" customFormat="1" ht="15" customHeight="1" x14ac:dyDescent="0.2">
      <c r="A37" s="118"/>
      <c r="Q37" s="102"/>
      <c r="R37" s="102"/>
      <c r="S37" s="102"/>
    </row>
  </sheetData>
  <mergeCells count="17">
    <mergeCell ref="A1:P1"/>
    <mergeCell ref="A5:P5"/>
    <mergeCell ref="A7:P7"/>
    <mergeCell ref="A8:A9"/>
    <mergeCell ref="B8:D8"/>
    <mergeCell ref="F8:H8"/>
    <mergeCell ref="J8:L8"/>
    <mergeCell ref="N8:P8"/>
    <mergeCell ref="A6:P6"/>
    <mergeCell ref="A4:P4"/>
    <mergeCell ref="A33:P33"/>
    <mergeCell ref="A34:P34"/>
    <mergeCell ref="A35:P35"/>
    <mergeCell ref="B25:P25"/>
    <mergeCell ref="A2:P2"/>
    <mergeCell ref="A3:P3"/>
    <mergeCell ref="B10:P10"/>
  </mergeCells>
  <conditionalFormatting sqref="B11:P32">
    <cfRule type="cellIs" dxfId="45" priority="41" operator="equal">
      <formula>0</formula>
    </cfRule>
  </conditionalFormatting>
  <hyperlinks>
    <hyperlink ref="Q2" location="Contenido!A1" display="Contenido" xr:uid="{00000000-0004-0000-8400-000000000000}"/>
  </hyperlinks>
  <printOptions horizontalCentered="1"/>
  <pageMargins left="0.59055118110236227" right="0.39370078740157483" top="0.39370078740157483" bottom="0.19685039370078741" header="0" footer="0"/>
  <pageSetup scale="99" orientation="landscape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Hoja133">
    <tabColor theme="5" tint="0.59999389629810485"/>
    <pageSetUpPr fitToPage="1"/>
  </sheetPr>
  <dimension ref="A1:S24"/>
  <sheetViews>
    <sheetView showGridLines="0" topLeftCell="A8" zoomScaleNormal="100" zoomScaleSheetLayoutView="100" workbookViewId="0">
      <selection activeCell="Q25" sqref="Q25"/>
    </sheetView>
  </sheetViews>
  <sheetFormatPr baseColWidth="10" defaultColWidth="11" defaultRowHeight="12.75" x14ac:dyDescent="0.2"/>
  <cols>
    <col min="1" max="1" width="35.875" style="118" customWidth="1"/>
    <col min="2" max="4" width="5.75" style="125" customWidth="1"/>
    <col min="5" max="5" width="1.125" style="125" customWidth="1"/>
    <col min="6" max="8" width="5.75" style="125" customWidth="1"/>
    <col min="9" max="9" width="1" style="125" customWidth="1"/>
    <col min="10" max="12" width="5.75" style="125" customWidth="1"/>
    <col min="13" max="13" width="1" style="125" customWidth="1"/>
    <col min="14" max="16" width="5.75" style="125" customWidth="1"/>
    <col min="17" max="16384" width="11" style="102"/>
  </cols>
  <sheetData>
    <row r="1" spans="1:19" ht="15" customHeight="1" x14ac:dyDescent="0.25">
      <c r="A1" s="600" t="s">
        <v>791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9" ht="15" customHeight="1" x14ac:dyDescent="0.25">
      <c r="A2" s="601" t="s">
        <v>586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12" t="s">
        <v>573</v>
      </c>
    </row>
    <row r="3" spans="1:19" s="20" customFormat="1" ht="15" x14ac:dyDescent="0.25">
      <c r="A3" s="634" t="s">
        <v>45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214"/>
      <c r="R3" s="214"/>
      <c r="S3" s="214"/>
    </row>
    <row r="4" spans="1:19" ht="15" x14ac:dyDescent="0.25">
      <c r="A4" s="601" t="s">
        <v>680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9" ht="15" x14ac:dyDescent="0.25">
      <c r="A5" s="601" t="s">
        <v>88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</row>
    <row r="6" spans="1:19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</row>
    <row r="7" spans="1:19" s="247" customFormat="1" ht="16.5" customHeight="1" x14ac:dyDescent="0.15">
      <c r="A7" s="603" t="s">
        <v>386</v>
      </c>
      <c r="B7" s="640" t="s">
        <v>0</v>
      </c>
      <c r="C7" s="640"/>
      <c r="D7" s="640"/>
      <c r="E7" s="444"/>
      <c r="F7" s="650" t="s">
        <v>47</v>
      </c>
      <c r="G7" s="650"/>
      <c r="H7" s="650"/>
      <c r="I7" s="445"/>
      <c r="J7" s="650" t="s">
        <v>48</v>
      </c>
      <c r="K7" s="650"/>
      <c r="L7" s="650"/>
      <c r="M7" s="445"/>
      <c r="N7" s="650" t="s">
        <v>202</v>
      </c>
      <c r="O7" s="650"/>
      <c r="P7" s="650"/>
    </row>
    <row r="8" spans="1:19" s="247" customFormat="1" ht="27.75" customHeight="1" x14ac:dyDescent="0.15">
      <c r="A8" s="603"/>
      <c r="B8" s="446" t="s">
        <v>0</v>
      </c>
      <c r="C8" s="446" t="s">
        <v>15</v>
      </c>
      <c r="D8" s="446" t="s">
        <v>16</v>
      </c>
      <c r="E8" s="447"/>
      <c r="F8" s="446" t="s">
        <v>0</v>
      </c>
      <c r="G8" s="446" t="s">
        <v>15</v>
      </c>
      <c r="H8" s="446" t="s">
        <v>16</v>
      </c>
      <c r="I8" s="446"/>
      <c r="J8" s="446" t="s">
        <v>0</v>
      </c>
      <c r="K8" s="446" t="s">
        <v>15</v>
      </c>
      <c r="L8" s="446" t="s">
        <v>16</v>
      </c>
      <c r="M8" s="447"/>
      <c r="N8" s="446" t="s">
        <v>0</v>
      </c>
      <c r="O8" s="446" t="s">
        <v>15</v>
      </c>
      <c r="P8" s="446" t="s">
        <v>16</v>
      </c>
    </row>
    <row r="9" spans="1:19" s="119" customFormat="1" x14ac:dyDescent="0.2">
      <c r="A9" s="118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</row>
    <row r="10" spans="1:19" s="269" customFormat="1" ht="15.75" customHeight="1" x14ac:dyDescent="0.2">
      <c r="A10" s="122" t="s">
        <v>0</v>
      </c>
      <c r="B10" s="162">
        <f>+B12+B13+B14+B15+B17+B18+B19+B20+B21</f>
        <v>1</v>
      </c>
      <c r="C10" s="162">
        <f t="shared" ref="C10:D10" si="0">+C12+C13+C14+C15+C17+C18+C19+C20+C21</f>
        <v>1</v>
      </c>
      <c r="D10" s="162">
        <f t="shared" si="0"/>
        <v>0</v>
      </c>
      <c r="E10" s="162"/>
      <c r="F10" s="162">
        <f>+F12+F13+F14+F15+F17+F18+F19+F20+F21</f>
        <v>83</v>
      </c>
      <c r="G10" s="162">
        <f t="shared" ref="G10:H10" si="1">+G12+G13+G14+G15+G17+G18+G19+G20+G21</f>
        <v>38</v>
      </c>
      <c r="H10" s="162">
        <f t="shared" si="1"/>
        <v>45</v>
      </c>
      <c r="I10" s="162"/>
      <c r="J10" s="162">
        <f>+J12+J13+J14+J15+J17+J18+J19+J20+J21</f>
        <v>99</v>
      </c>
      <c r="K10" s="162">
        <f t="shared" ref="K10:L10" si="2">+K12+K13+K14+K15+K17+K18+K19+K20+K21</f>
        <v>55</v>
      </c>
      <c r="L10" s="162">
        <f t="shared" si="2"/>
        <v>44</v>
      </c>
      <c r="M10" s="162"/>
      <c r="N10" s="162">
        <f>+N12+N13+N14+N15+N17+N18+N19+N20+N21</f>
        <v>7</v>
      </c>
      <c r="O10" s="162">
        <f t="shared" ref="O10:P10" si="3">+O12+O13+O14+O15+O17+O18+O19+O20+O21</f>
        <v>4</v>
      </c>
      <c r="P10" s="162">
        <f t="shared" si="3"/>
        <v>3</v>
      </c>
    </row>
    <row r="11" spans="1:19" s="269" customFormat="1" x14ac:dyDescent="0.2">
      <c r="A11" s="12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</row>
    <row r="12" spans="1:19" ht="15.75" customHeight="1" x14ac:dyDescent="0.2">
      <c r="A12" s="174" t="s">
        <v>351</v>
      </c>
      <c r="B12" s="121">
        <v>0</v>
      </c>
      <c r="C12" s="121">
        <v>0</v>
      </c>
      <c r="D12" s="121">
        <v>0</v>
      </c>
      <c r="E12" s="121"/>
      <c r="F12" s="121">
        <v>2</v>
      </c>
      <c r="G12" s="121">
        <v>1</v>
      </c>
      <c r="H12" s="121">
        <v>1</v>
      </c>
      <c r="I12" s="121"/>
      <c r="J12" s="121">
        <v>1</v>
      </c>
      <c r="K12" s="121">
        <v>0</v>
      </c>
      <c r="L12" s="121">
        <v>1</v>
      </c>
      <c r="M12" s="121"/>
      <c r="N12" s="121">
        <v>1</v>
      </c>
      <c r="O12" s="121">
        <v>1</v>
      </c>
      <c r="P12" s="121">
        <v>0</v>
      </c>
    </row>
    <row r="13" spans="1:19" ht="15.75" customHeight="1" x14ac:dyDescent="0.2">
      <c r="A13" s="174" t="s">
        <v>354</v>
      </c>
      <c r="B13" s="121">
        <v>0</v>
      </c>
      <c r="C13" s="121">
        <v>0</v>
      </c>
      <c r="D13" s="121">
        <v>0</v>
      </c>
      <c r="E13" s="121"/>
      <c r="F13" s="121">
        <v>70</v>
      </c>
      <c r="G13" s="121">
        <v>32</v>
      </c>
      <c r="H13" s="121">
        <v>38</v>
      </c>
      <c r="I13" s="121"/>
      <c r="J13" s="121">
        <v>80</v>
      </c>
      <c r="K13" s="121">
        <v>46</v>
      </c>
      <c r="L13" s="121">
        <v>34</v>
      </c>
      <c r="M13" s="121"/>
      <c r="N13" s="121">
        <v>0</v>
      </c>
      <c r="O13" s="121">
        <v>0</v>
      </c>
      <c r="P13" s="121">
        <v>0</v>
      </c>
    </row>
    <row r="14" spans="1:19" ht="15.75" customHeight="1" x14ac:dyDescent="0.2">
      <c r="A14" s="174" t="s">
        <v>355</v>
      </c>
      <c r="B14" s="121">
        <v>1</v>
      </c>
      <c r="C14" s="121">
        <v>1</v>
      </c>
      <c r="D14" s="121">
        <v>0</v>
      </c>
      <c r="E14" s="121"/>
      <c r="F14" s="121">
        <v>0</v>
      </c>
      <c r="G14" s="121">
        <v>0</v>
      </c>
      <c r="H14" s="121">
        <v>0</v>
      </c>
      <c r="I14" s="121"/>
      <c r="J14" s="121">
        <v>1</v>
      </c>
      <c r="K14" s="121">
        <v>0</v>
      </c>
      <c r="L14" s="121">
        <v>1</v>
      </c>
      <c r="M14" s="121"/>
      <c r="N14" s="121">
        <v>0</v>
      </c>
      <c r="O14" s="121">
        <v>0</v>
      </c>
      <c r="P14" s="121">
        <v>0</v>
      </c>
    </row>
    <row r="15" spans="1:19" ht="15.75" customHeight="1" x14ac:dyDescent="0.2">
      <c r="A15" s="174" t="s">
        <v>357</v>
      </c>
      <c r="B15" s="121">
        <v>0</v>
      </c>
      <c r="C15" s="121">
        <v>0</v>
      </c>
      <c r="D15" s="121">
        <v>0</v>
      </c>
      <c r="E15" s="121"/>
      <c r="F15" s="121">
        <v>0</v>
      </c>
      <c r="G15" s="121">
        <v>0</v>
      </c>
      <c r="H15" s="121">
        <v>0</v>
      </c>
      <c r="I15" s="121"/>
      <c r="J15" s="121">
        <v>1</v>
      </c>
      <c r="K15" s="121">
        <v>0</v>
      </c>
      <c r="L15" s="121">
        <v>1</v>
      </c>
      <c r="M15" s="121"/>
      <c r="N15" s="121">
        <v>0</v>
      </c>
      <c r="O15" s="121">
        <v>0</v>
      </c>
      <c r="P15" s="121">
        <v>0</v>
      </c>
    </row>
    <row r="16" spans="1:19" ht="15.75" customHeight="1" x14ac:dyDescent="0.2">
      <c r="A16" s="176" t="s">
        <v>358</v>
      </c>
      <c r="B16" s="121">
        <v>0</v>
      </c>
      <c r="C16" s="121">
        <v>0</v>
      </c>
      <c r="D16" s="121">
        <v>0</v>
      </c>
      <c r="E16" s="121"/>
      <c r="F16" s="121">
        <v>0</v>
      </c>
      <c r="G16" s="121">
        <v>0</v>
      </c>
      <c r="H16" s="121">
        <v>0</v>
      </c>
      <c r="I16" s="121"/>
      <c r="J16" s="121">
        <v>1</v>
      </c>
      <c r="K16" s="121">
        <v>0</v>
      </c>
      <c r="L16" s="121">
        <v>1</v>
      </c>
      <c r="M16" s="121"/>
      <c r="N16" s="121">
        <v>0</v>
      </c>
      <c r="O16" s="121">
        <v>0</v>
      </c>
      <c r="P16" s="121">
        <v>0</v>
      </c>
    </row>
    <row r="17" spans="1:16" ht="15.75" customHeight="1" x14ac:dyDescent="0.2">
      <c r="A17" s="174" t="s">
        <v>362</v>
      </c>
      <c r="B17" s="121">
        <v>0</v>
      </c>
      <c r="C17" s="121">
        <v>0</v>
      </c>
      <c r="D17" s="121">
        <v>0</v>
      </c>
      <c r="E17" s="121"/>
      <c r="F17" s="121">
        <v>1</v>
      </c>
      <c r="G17" s="121">
        <v>1</v>
      </c>
      <c r="H17" s="121">
        <v>0</v>
      </c>
      <c r="I17" s="121"/>
      <c r="J17" s="121">
        <v>1</v>
      </c>
      <c r="K17" s="121">
        <v>1</v>
      </c>
      <c r="L17" s="121">
        <v>0</v>
      </c>
      <c r="M17" s="121"/>
      <c r="N17" s="121">
        <v>0</v>
      </c>
      <c r="O17" s="121">
        <v>0</v>
      </c>
      <c r="P17" s="121">
        <v>0</v>
      </c>
    </row>
    <row r="18" spans="1:16" ht="15.75" customHeight="1" x14ac:dyDescent="0.2">
      <c r="A18" s="118" t="s">
        <v>414</v>
      </c>
      <c r="B18" s="121">
        <v>0</v>
      </c>
      <c r="C18" s="121">
        <v>0</v>
      </c>
      <c r="D18" s="121">
        <v>0</v>
      </c>
      <c r="E18" s="121"/>
      <c r="F18" s="121">
        <v>1</v>
      </c>
      <c r="G18" s="121">
        <v>0</v>
      </c>
      <c r="H18" s="121">
        <v>1</v>
      </c>
      <c r="I18" s="121"/>
      <c r="J18" s="121">
        <v>1</v>
      </c>
      <c r="K18" s="121">
        <v>0</v>
      </c>
      <c r="L18" s="121">
        <v>1</v>
      </c>
      <c r="M18" s="121"/>
      <c r="N18" s="121">
        <v>1</v>
      </c>
      <c r="O18" s="121">
        <v>0</v>
      </c>
      <c r="P18" s="121">
        <v>1</v>
      </c>
    </row>
    <row r="19" spans="1:16" ht="15.75" customHeight="1" x14ac:dyDescent="0.2">
      <c r="A19" s="118" t="s">
        <v>415</v>
      </c>
      <c r="B19" s="121">
        <v>0</v>
      </c>
      <c r="C19" s="121">
        <v>0</v>
      </c>
      <c r="D19" s="121">
        <v>0</v>
      </c>
      <c r="E19" s="121"/>
      <c r="F19" s="121">
        <v>5</v>
      </c>
      <c r="G19" s="121">
        <v>1</v>
      </c>
      <c r="H19" s="121">
        <v>4</v>
      </c>
      <c r="I19" s="121"/>
      <c r="J19" s="121">
        <v>9</v>
      </c>
      <c r="K19" s="121">
        <v>3</v>
      </c>
      <c r="L19" s="121">
        <v>6</v>
      </c>
      <c r="M19" s="121"/>
      <c r="N19" s="121">
        <v>1</v>
      </c>
      <c r="O19" s="121">
        <v>0</v>
      </c>
      <c r="P19" s="121">
        <v>1</v>
      </c>
    </row>
    <row r="20" spans="1:16" ht="15.75" customHeight="1" x14ac:dyDescent="0.2">
      <c r="A20" s="174" t="s">
        <v>390</v>
      </c>
      <c r="B20" s="121">
        <v>0</v>
      </c>
      <c r="C20" s="121">
        <v>0</v>
      </c>
      <c r="D20" s="121">
        <v>0</v>
      </c>
      <c r="E20" s="126"/>
      <c r="F20" s="126">
        <v>1</v>
      </c>
      <c r="G20" s="126">
        <v>1</v>
      </c>
      <c r="H20" s="126">
        <v>0</v>
      </c>
      <c r="I20" s="126"/>
      <c r="J20" s="126">
        <v>0</v>
      </c>
      <c r="K20" s="126">
        <v>0</v>
      </c>
      <c r="L20" s="126">
        <v>0</v>
      </c>
      <c r="M20" s="126"/>
      <c r="N20" s="126">
        <v>0</v>
      </c>
      <c r="O20" s="126">
        <v>0</v>
      </c>
      <c r="P20" s="126">
        <v>0</v>
      </c>
    </row>
    <row r="21" spans="1:16" ht="15.75" customHeight="1" thickBot="1" x14ac:dyDescent="0.25">
      <c r="A21" s="118" t="s">
        <v>363</v>
      </c>
      <c r="B21" s="121">
        <v>0</v>
      </c>
      <c r="C21" s="121">
        <v>0</v>
      </c>
      <c r="D21" s="121">
        <v>0</v>
      </c>
      <c r="E21" s="126"/>
      <c r="F21" s="126">
        <v>3</v>
      </c>
      <c r="G21" s="126">
        <v>2</v>
      </c>
      <c r="H21" s="126">
        <v>1</v>
      </c>
      <c r="I21" s="126"/>
      <c r="J21" s="126">
        <v>5</v>
      </c>
      <c r="K21" s="126">
        <v>5</v>
      </c>
      <c r="L21" s="126">
        <v>0</v>
      </c>
      <c r="M21" s="126"/>
      <c r="N21" s="126">
        <v>4</v>
      </c>
      <c r="O21" s="126">
        <v>3</v>
      </c>
      <c r="P21" s="126">
        <v>1</v>
      </c>
    </row>
    <row r="22" spans="1:16" s="125" customFormat="1" ht="15" customHeight="1" x14ac:dyDescent="0.2">
      <c r="A22" s="631" t="s">
        <v>1078</v>
      </c>
      <c r="B22" s="631"/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</row>
    <row r="23" spans="1:16" s="125" customFormat="1" ht="15" customHeight="1" x14ac:dyDescent="0.2">
      <c r="A23" s="632" t="s">
        <v>1079</v>
      </c>
      <c r="B23" s="632"/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</row>
    <row r="24" spans="1:16" s="125" customFormat="1" ht="15" customHeight="1" x14ac:dyDescent="0.2">
      <c r="A24" s="632" t="s">
        <v>929</v>
      </c>
      <c r="B24" s="632"/>
      <c r="C24" s="632"/>
      <c r="D24" s="632"/>
      <c r="E24" s="632"/>
      <c r="F24" s="632"/>
      <c r="G24" s="632"/>
      <c r="H24" s="632"/>
      <c r="I24" s="632"/>
      <c r="J24" s="632"/>
      <c r="K24" s="632"/>
      <c r="L24" s="632"/>
      <c r="M24" s="632"/>
      <c r="N24" s="632"/>
      <c r="O24" s="632"/>
      <c r="P24" s="632"/>
    </row>
  </sheetData>
  <mergeCells count="14">
    <mergeCell ref="A22:P22"/>
    <mergeCell ref="A23:P23"/>
    <mergeCell ref="A24:P24"/>
    <mergeCell ref="A1:P1"/>
    <mergeCell ref="A2:P2"/>
    <mergeCell ref="A4:P4"/>
    <mergeCell ref="A6:P6"/>
    <mergeCell ref="A7:A8"/>
    <mergeCell ref="B7:D7"/>
    <mergeCell ref="F7:H7"/>
    <mergeCell ref="J7:L7"/>
    <mergeCell ref="N7:P7"/>
    <mergeCell ref="A5:P5"/>
    <mergeCell ref="A3:P3"/>
  </mergeCells>
  <conditionalFormatting sqref="B12:E12 F12:L19 E13:E19 B13:D21">
    <cfRule type="cellIs" dxfId="44" priority="8" operator="equal">
      <formula>0</formula>
    </cfRule>
  </conditionalFormatting>
  <conditionalFormatting sqref="B10:L11">
    <cfRule type="cellIs" dxfId="43" priority="23" operator="equal">
      <formula>0</formula>
    </cfRule>
  </conditionalFormatting>
  <conditionalFormatting sqref="M10:P19">
    <cfRule type="cellIs" dxfId="42" priority="1" operator="equal">
      <formula>0</formula>
    </cfRule>
  </conditionalFormatting>
  <hyperlinks>
    <hyperlink ref="Q2" location="Contenido!A1" display="Contenido" xr:uid="{00000000-0004-0000-8500-000000000000}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Hoja134">
    <tabColor theme="5" tint="-0.249977111117893"/>
  </sheetPr>
  <dimension ref="A2:I17"/>
  <sheetViews>
    <sheetView showGridLines="0" zoomScaleNormal="100" zoomScaleSheetLayoutView="80" workbookViewId="0">
      <selection activeCell="K17" sqref="K17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5.75" customHeight="1" x14ac:dyDescent="0.2">
      <c r="A7" s="616" t="s">
        <v>588</v>
      </c>
      <c r="B7" s="616"/>
      <c r="C7" s="616"/>
      <c r="D7" s="616"/>
      <c r="E7" s="616"/>
      <c r="F7" s="616"/>
      <c r="G7" s="616"/>
      <c r="H7" s="616"/>
    </row>
    <row r="8" spans="1:9" ht="15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86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Hoja135">
    <tabColor theme="5" tint="0.59999389629810485"/>
    <pageSetUpPr fitToPage="1"/>
  </sheetPr>
  <dimension ref="A1:Q23"/>
  <sheetViews>
    <sheetView showGridLines="0" zoomScaleNormal="100" zoomScaleSheetLayoutView="100" workbookViewId="0">
      <selection activeCell="R6" sqref="R6"/>
    </sheetView>
  </sheetViews>
  <sheetFormatPr baseColWidth="10" defaultColWidth="10" defaultRowHeight="12.75" x14ac:dyDescent="0.2"/>
  <cols>
    <col min="1" max="1" width="9.25" style="20" customWidth="1"/>
    <col min="2" max="4" width="6" style="30" customWidth="1"/>
    <col min="5" max="5" width="1.625" style="30" customWidth="1"/>
    <col min="6" max="8" width="6" style="20" customWidth="1"/>
    <col min="9" max="9" width="1.75" style="20" customWidth="1"/>
    <col min="10" max="12" width="6" style="30" customWidth="1"/>
    <col min="13" max="13" width="1.625" style="30" customWidth="1"/>
    <col min="14" max="16" width="6" style="30" customWidth="1"/>
    <col min="17" max="16384" width="10" style="20"/>
  </cols>
  <sheetData>
    <row r="1" spans="1:17" ht="15" x14ac:dyDescent="0.25">
      <c r="A1" s="635" t="s">
        <v>790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</row>
    <row r="2" spans="1:17" ht="15" x14ac:dyDescent="0.25">
      <c r="A2" s="635" t="s">
        <v>410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212" t="s">
        <v>573</v>
      </c>
    </row>
    <row r="3" spans="1:17" ht="15" x14ac:dyDescent="0.25">
      <c r="A3" s="634" t="s">
        <v>92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</row>
    <row r="4" spans="1:17" ht="15" x14ac:dyDescent="0.25">
      <c r="A4" s="634" t="s">
        <v>94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</row>
    <row r="5" spans="1:17" ht="15" x14ac:dyDescent="0.25">
      <c r="A5" s="635" t="s">
        <v>931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</row>
    <row r="6" spans="1:17" s="81" customFormat="1" ht="25.5" customHeight="1" x14ac:dyDescent="0.15">
      <c r="A6" s="636" t="s">
        <v>57</v>
      </c>
      <c r="B6" s="647" t="s">
        <v>0</v>
      </c>
      <c r="C6" s="647"/>
      <c r="D6" s="647"/>
      <c r="E6" s="435"/>
      <c r="F6" s="647" t="s">
        <v>614</v>
      </c>
      <c r="G6" s="633"/>
      <c r="H6" s="633"/>
      <c r="I6" s="435"/>
      <c r="J6" s="647" t="s">
        <v>195</v>
      </c>
      <c r="K6" s="633"/>
      <c r="L6" s="633"/>
      <c r="M6" s="435"/>
      <c r="N6" s="647" t="s">
        <v>194</v>
      </c>
      <c r="O6" s="633"/>
      <c r="P6" s="633"/>
    </row>
    <row r="7" spans="1:17" s="81" customFormat="1" ht="27" customHeight="1" x14ac:dyDescent="0.15">
      <c r="A7" s="636"/>
      <c r="B7" s="438" t="s">
        <v>0</v>
      </c>
      <c r="C7" s="439" t="s">
        <v>15</v>
      </c>
      <c r="D7" s="439" t="s">
        <v>16</v>
      </c>
      <c r="E7" s="440"/>
      <c r="F7" s="438" t="s">
        <v>0</v>
      </c>
      <c r="G7" s="439" t="s">
        <v>15</v>
      </c>
      <c r="H7" s="439" t="s">
        <v>16</v>
      </c>
      <c r="I7" s="440"/>
      <c r="J7" s="438" t="s">
        <v>0</v>
      </c>
      <c r="K7" s="439" t="s">
        <v>15</v>
      </c>
      <c r="L7" s="439" t="s">
        <v>16</v>
      </c>
      <c r="M7" s="440"/>
      <c r="N7" s="438" t="s">
        <v>0</v>
      </c>
      <c r="O7" s="439" t="s">
        <v>15</v>
      </c>
      <c r="P7" s="439" t="s">
        <v>16</v>
      </c>
    </row>
    <row r="8" spans="1:17" ht="14.25" customHeight="1" x14ac:dyDescent="0.2">
      <c r="A8" s="22">
        <v>2010</v>
      </c>
      <c r="B8" s="333">
        <f>+F8+J8+N8</f>
        <v>31592</v>
      </c>
      <c r="C8" s="333">
        <f t="shared" ref="C8:D8" si="0">+G8+K8+O8</f>
        <v>15050</v>
      </c>
      <c r="D8" s="333">
        <f t="shared" si="0"/>
        <v>16542</v>
      </c>
      <c r="E8" s="326"/>
      <c r="F8" s="326">
        <v>25236</v>
      </c>
      <c r="G8" s="326">
        <v>12942</v>
      </c>
      <c r="H8" s="326">
        <v>12294</v>
      </c>
      <c r="I8" s="326"/>
      <c r="J8" s="326">
        <v>5122</v>
      </c>
      <c r="K8" s="326">
        <v>1210</v>
      </c>
      <c r="L8" s="326">
        <v>3912</v>
      </c>
      <c r="M8" s="326"/>
      <c r="N8" s="326">
        <v>1234</v>
      </c>
      <c r="O8" s="326">
        <v>898</v>
      </c>
      <c r="P8" s="326">
        <v>336</v>
      </c>
    </row>
    <row r="9" spans="1:17" ht="14.25" customHeight="1" x14ac:dyDescent="0.2">
      <c r="A9" s="22">
        <v>2011</v>
      </c>
      <c r="B9" s="333">
        <f t="shared" ref="B9:B20" si="1">+F9+J9+N9</f>
        <v>33628</v>
      </c>
      <c r="C9" s="333">
        <f t="shared" ref="C9:C20" si="2">+G9+K9+O9</f>
        <v>15847</v>
      </c>
      <c r="D9" s="333">
        <f t="shared" ref="D9:D20" si="3">+H9+L9+P9</f>
        <v>17781</v>
      </c>
      <c r="E9" s="326"/>
      <c r="F9" s="326">
        <v>26246</v>
      </c>
      <c r="G9" s="326">
        <v>13323</v>
      </c>
      <c r="H9" s="326">
        <v>12923</v>
      </c>
      <c r="I9" s="326"/>
      <c r="J9" s="326">
        <v>5765</v>
      </c>
      <c r="K9" s="326">
        <v>1373</v>
      </c>
      <c r="L9" s="326">
        <v>4392</v>
      </c>
      <c r="M9" s="326"/>
      <c r="N9" s="326">
        <v>1617</v>
      </c>
      <c r="O9" s="326">
        <v>1151</v>
      </c>
      <c r="P9" s="326">
        <v>466</v>
      </c>
    </row>
    <row r="10" spans="1:17" ht="14.25" customHeight="1" x14ac:dyDescent="0.2">
      <c r="A10" s="22">
        <v>2012</v>
      </c>
      <c r="B10" s="333">
        <f t="shared" si="1"/>
        <v>34632</v>
      </c>
      <c r="C10" s="333">
        <f t="shared" si="2"/>
        <v>16233</v>
      </c>
      <c r="D10" s="333">
        <f t="shared" si="3"/>
        <v>18399</v>
      </c>
      <c r="E10" s="326"/>
      <c r="F10" s="326">
        <v>26895</v>
      </c>
      <c r="G10" s="326">
        <v>13952</v>
      </c>
      <c r="H10" s="326">
        <v>12943</v>
      </c>
      <c r="I10" s="326"/>
      <c r="J10" s="326">
        <v>6018</v>
      </c>
      <c r="K10" s="326">
        <v>1113</v>
      </c>
      <c r="L10" s="326">
        <v>4905</v>
      </c>
      <c r="M10" s="326"/>
      <c r="N10" s="326">
        <v>1719</v>
      </c>
      <c r="O10" s="326">
        <v>1168</v>
      </c>
      <c r="P10" s="326">
        <v>551</v>
      </c>
    </row>
    <row r="11" spans="1:17" ht="14.25" customHeight="1" x14ac:dyDescent="0.2">
      <c r="A11" s="22">
        <v>2013</v>
      </c>
      <c r="B11" s="333">
        <f t="shared" si="1"/>
        <v>39368</v>
      </c>
      <c r="C11" s="333">
        <f t="shared" si="2"/>
        <v>18699</v>
      </c>
      <c r="D11" s="333">
        <f t="shared" si="3"/>
        <v>20669</v>
      </c>
      <c r="E11" s="326"/>
      <c r="F11" s="326">
        <v>30264</v>
      </c>
      <c r="G11" s="326">
        <v>15481</v>
      </c>
      <c r="H11" s="326">
        <v>14783</v>
      </c>
      <c r="I11" s="326"/>
      <c r="J11" s="326">
        <v>6883</v>
      </c>
      <c r="K11" s="326">
        <v>1773</v>
      </c>
      <c r="L11" s="326">
        <v>5110</v>
      </c>
      <c r="M11" s="326"/>
      <c r="N11" s="326">
        <v>2221</v>
      </c>
      <c r="O11" s="326">
        <v>1445</v>
      </c>
      <c r="P11" s="326">
        <v>776</v>
      </c>
    </row>
    <row r="12" spans="1:17" ht="14.25" customHeight="1" x14ac:dyDescent="0.2">
      <c r="A12" s="22">
        <v>2014</v>
      </c>
      <c r="B12" s="333">
        <f t="shared" si="1"/>
        <v>41951</v>
      </c>
      <c r="C12" s="333">
        <f t="shared" si="2"/>
        <v>19347</v>
      </c>
      <c r="D12" s="333">
        <f t="shared" si="3"/>
        <v>22604</v>
      </c>
      <c r="E12" s="326"/>
      <c r="F12" s="326">
        <v>33238</v>
      </c>
      <c r="G12" s="326">
        <v>16955</v>
      </c>
      <c r="H12" s="326">
        <v>16283</v>
      </c>
      <c r="I12" s="326"/>
      <c r="J12" s="326">
        <v>7030</v>
      </c>
      <c r="K12" s="326">
        <v>1019</v>
      </c>
      <c r="L12" s="326">
        <v>6011</v>
      </c>
      <c r="M12" s="326"/>
      <c r="N12" s="333">
        <v>1683</v>
      </c>
      <c r="O12" s="333">
        <v>1373</v>
      </c>
      <c r="P12" s="333">
        <v>310</v>
      </c>
    </row>
    <row r="13" spans="1:17" ht="14.25" customHeight="1" x14ac:dyDescent="0.2">
      <c r="A13" s="22">
        <v>2015</v>
      </c>
      <c r="B13" s="333">
        <f t="shared" si="1"/>
        <v>44850</v>
      </c>
      <c r="C13" s="333">
        <f t="shared" si="2"/>
        <v>20576</v>
      </c>
      <c r="D13" s="333">
        <f t="shared" si="3"/>
        <v>24274</v>
      </c>
      <c r="E13" s="326"/>
      <c r="F13" s="326">
        <v>34683</v>
      </c>
      <c r="G13" s="326">
        <v>17925</v>
      </c>
      <c r="H13" s="326">
        <v>16758</v>
      </c>
      <c r="I13" s="326"/>
      <c r="J13" s="326">
        <v>8674</v>
      </c>
      <c r="K13" s="326">
        <v>1452</v>
      </c>
      <c r="L13" s="326">
        <v>7222</v>
      </c>
      <c r="M13" s="326"/>
      <c r="N13" s="333">
        <v>1493</v>
      </c>
      <c r="O13" s="333">
        <v>1199</v>
      </c>
      <c r="P13" s="333">
        <v>294</v>
      </c>
    </row>
    <row r="14" spans="1:17" ht="14.25" customHeight="1" x14ac:dyDescent="0.2">
      <c r="A14" s="22">
        <v>2016</v>
      </c>
      <c r="B14" s="333">
        <f t="shared" si="1"/>
        <v>48673</v>
      </c>
      <c r="C14" s="333">
        <f t="shared" si="2"/>
        <v>21586</v>
      </c>
      <c r="D14" s="333">
        <f t="shared" si="3"/>
        <v>27087</v>
      </c>
      <c r="E14" s="326"/>
      <c r="F14" s="326">
        <v>37682</v>
      </c>
      <c r="G14" s="326">
        <v>18964</v>
      </c>
      <c r="H14" s="326">
        <v>18718</v>
      </c>
      <c r="I14" s="326"/>
      <c r="J14" s="326">
        <v>10211</v>
      </c>
      <c r="K14" s="326">
        <v>2071</v>
      </c>
      <c r="L14" s="326">
        <v>8140</v>
      </c>
      <c r="M14" s="326"/>
      <c r="N14" s="333">
        <v>780</v>
      </c>
      <c r="O14" s="333">
        <v>551</v>
      </c>
      <c r="P14" s="333">
        <v>229</v>
      </c>
    </row>
    <row r="15" spans="1:17" ht="14.25" customHeight="1" x14ac:dyDescent="0.2">
      <c r="A15" s="22">
        <v>2017</v>
      </c>
      <c r="B15" s="333">
        <f t="shared" si="1"/>
        <v>56491</v>
      </c>
      <c r="C15" s="333">
        <f t="shared" si="2"/>
        <v>23895</v>
      </c>
      <c r="D15" s="333">
        <f t="shared" si="3"/>
        <v>32596</v>
      </c>
      <c r="E15" s="326"/>
      <c r="F15" s="326">
        <v>42076</v>
      </c>
      <c r="G15" s="326">
        <v>20439</v>
      </c>
      <c r="H15" s="326">
        <v>21637</v>
      </c>
      <c r="I15" s="326"/>
      <c r="J15" s="326">
        <v>13475</v>
      </c>
      <c r="K15" s="326">
        <v>2801</v>
      </c>
      <c r="L15" s="326">
        <v>10674</v>
      </c>
      <c r="M15" s="326"/>
      <c r="N15" s="333">
        <v>940</v>
      </c>
      <c r="O15" s="333">
        <v>655</v>
      </c>
      <c r="P15" s="333">
        <v>285</v>
      </c>
    </row>
    <row r="16" spans="1:17" ht="14.25" customHeight="1" x14ac:dyDescent="0.2">
      <c r="A16" s="22">
        <v>2018</v>
      </c>
      <c r="B16" s="333">
        <f t="shared" si="1"/>
        <v>70011</v>
      </c>
      <c r="C16" s="333">
        <f t="shared" si="2"/>
        <v>30732</v>
      </c>
      <c r="D16" s="333">
        <f t="shared" si="3"/>
        <v>39279</v>
      </c>
      <c r="E16" s="326"/>
      <c r="F16" s="326">
        <v>50898</v>
      </c>
      <c r="G16" s="326">
        <v>25206</v>
      </c>
      <c r="H16" s="326">
        <v>25692</v>
      </c>
      <c r="I16" s="326"/>
      <c r="J16" s="326">
        <v>17574</v>
      </c>
      <c r="K16" s="326">
        <v>4256</v>
      </c>
      <c r="L16" s="326">
        <v>13318</v>
      </c>
      <c r="M16" s="326"/>
      <c r="N16" s="333">
        <v>1539</v>
      </c>
      <c r="O16" s="333">
        <v>1270</v>
      </c>
      <c r="P16" s="333">
        <v>269</v>
      </c>
    </row>
    <row r="17" spans="1:16" ht="14.25" customHeight="1" x14ac:dyDescent="0.2">
      <c r="A17" s="22">
        <v>2019</v>
      </c>
      <c r="B17" s="333">
        <f t="shared" si="1"/>
        <v>76053</v>
      </c>
      <c r="C17" s="333">
        <f t="shared" si="2"/>
        <v>32936</v>
      </c>
      <c r="D17" s="333">
        <f t="shared" si="3"/>
        <v>43117</v>
      </c>
      <c r="E17" s="326"/>
      <c r="F17" s="326">
        <v>55627</v>
      </c>
      <c r="G17" s="326">
        <v>26435</v>
      </c>
      <c r="H17" s="326">
        <v>29192</v>
      </c>
      <c r="I17" s="326"/>
      <c r="J17" s="326">
        <v>18386</v>
      </c>
      <c r="K17" s="326">
        <v>4810</v>
      </c>
      <c r="L17" s="326">
        <v>13576</v>
      </c>
      <c r="M17" s="326"/>
      <c r="N17" s="333">
        <v>2040</v>
      </c>
      <c r="O17" s="333">
        <v>1691</v>
      </c>
      <c r="P17" s="333">
        <v>349</v>
      </c>
    </row>
    <row r="18" spans="1:16" ht="14.25" customHeight="1" x14ac:dyDescent="0.2">
      <c r="A18" s="22">
        <v>2020</v>
      </c>
      <c r="B18" s="333">
        <f t="shared" si="1"/>
        <v>75953</v>
      </c>
      <c r="C18" s="333">
        <f t="shared" si="2"/>
        <v>31187</v>
      </c>
      <c r="D18" s="333">
        <f t="shared" si="3"/>
        <v>44766</v>
      </c>
      <c r="E18" s="326"/>
      <c r="F18" s="326">
        <v>54269</v>
      </c>
      <c r="G18" s="326">
        <v>24578</v>
      </c>
      <c r="H18" s="326">
        <v>29691</v>
      </c>
      <c r="I18" s="326"/>
      <c r="J18" s="326">
        <v>19381</v>
      </c>
      <c r="K18" s="326">
        <v>4942</v>
      </c>
      <c r="L18" s="326">
        <v>14439</v>
      </c>
      <c r="M18" s="326"/>
      <c r="N18" s="333">
        <v>2303</v>
      </c>
      <c r="O18" s="333">
        <v>1667</v>
      </c>
      <c r="P18" s="333">
        <v>636</v>
      </c>
    </row>
    <row r="19" spans="1:16" ht="14.25" customHeight="1" x14ac:dyDescent="0.2">
      <c r="A19" s="22">
        <v>2021</v>
      </c>
      <c r="B19" s="333">
        <f t="shared" ref="B19" si="4">+F19+J19+N19</f>
        <v>79976</v>
      </c>
      <c r="C19" s="333">
        <f t="shared" ref="C19" si="5">+G19+K19+O19</f>
        <v>32451</v>
      </c>
      <c r="D19" s="333">
        <f t="shared" ref="D19" si="6">+H19+L19+P19</f>
        <v>47525</v>
      </c>
      <c r="E19" s="326"/>
      <c r="F19" s="326">
        <v>61068</v>
      </c>
      <c r="G19" s="326">
        <v>26786</v>
      </c>
      <c r="H19" s="326">
        <v>34282</v>
      </c>
      <c r="I19" s="326"/>
      <c r="J19" s="326">
        <v>16945</v>
      </c>
      <c r="K19" s="326">
        <v>4104</v>
      </c>
      <c r="L19" s="326">
        <v>12841</v>
      </c>
      <c r="M19" s="326"/>
      <c r="N19" s="333">
        <v>1963</v>
      </c>
      <c r="O19" s="333">
        <v>1561</v>
      </c>
      <c r="P19" s="333">
        <v>402</v>
      </c>
    </row>
    <row r="20" spans="1:16" ht="14.25" customHeight="1" thickBot="1" x14ac:dyDescent="0.25">
      <c r="A20" s="31">
        <v>2022</v>
      </c>
      <c r="B20" s="335">
        <f t="shared" si="1"/>
        <v>69191</v>
      </c>
      <c r="C20" s="335">
        <f t="shared" si="2"/>
        <v>28401</v>
      </c>
      <c r="D20" s="335">
        <f t="shared" si="3"/>
        <v>40790</v>
      </c>
      <c r="E20" s="327"/>
      <c r="F20" s="327">
        <v>50890</v>
      </c>
      <c r="G20" s="327">
        <v>22065</v>
      </c>
      <c r="H20" s="327">
        <v>28825</v>
      </c>
      <c r="I20" s="327"/>
      <c r="J20" s="327">
        <v>16340</v>
      </c>
      <c r="K20" s="327">
        <v>4728</v>
      </c>
      <c r="L20" s="327">
        <v>11612</v>
      </c>
      <c r="M20" s="327"/>
      <c r="N20" s="335">
        <v>1961</v>
      </c>
      <c r="O20" s="335">
        <v>1608</v>
      </c>
      <c r="P20" s="335">
        <v>353</v>
      </c>
    </row>
    <row r="21" spans="1:16" ht="15" customHeight="1" x14ac:dyDescent="0.2">
      <c r="A21" s="28" t="s">
        <v>929</v>
      </c>
    </row>
    <row r="22" spans="1:16" x14ac:dyDescent="0.2">
      <c r="A22" s="26"/>
      <c r="F22" s="29"/>
      <c r="G22" s="29"/>
      <c r="H22" s="29"/>
    </row>
    <row r="23" spans="1:16" x14ac:dyDescent="0.2">
      <c r="A23" s="26"/>
      <c r="F23" s="29"/>
      <c r="G23" s="29"/>
      <c r="H23" s="29"/>
    </row>
  </sheetData>
  <mergeCells count="10">
    <mergeCell ref="F6:H6"/>
    <mergeCell ref="A1:P1"/>
    <mergeCell ref="A2:P2"/>
    <mergeCell ref="A3:P3"/>
    <mergeCell ref="A4:P4"/>
    <mergeCell ref="A5:P5"/>
    <mergeCell ref="B6:D6"/>
    <mergeCell ref="N6:P6"/>
    <mergeCell ref="J6:L6"/>
    <mergeCell ref="A6:A7"/>
  </mergeCells>
  <hyperlinks>
    <hyperlink ref="Q2" location="Contenido!A1" display="Contenido" xr:uid="{00000000-0004-0000-87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Hoja136">
    <tabColor theme="5" tint="0.59999389629810485"/>
    <pageSetUpPr fitToPage="1"/>
  </sheetPr>
  <dimension ref="A1:U23"/>
  <sheetViews>
    <sheetView showGridLines="0" zoomScaleNormal="100" zoomScaleSheetLayoutView="100" workbookViewId="0">
      <selection activeCell="V28" sqref="V28"/>
    </sheetView>
  </sheetViews>
  <sheetFormatPr baseColWidth="10" defaultColWidth="10" defaultRowHeight="12.75" x14ac:dyDescent="0.2"/>
  <cols>
    <col min="1" max="1" width="9.25" style="20" customWidth="1"/>
    <col min="2" max="4" width="6" style="30" customWidth="1"/>
    <col min="5" max="5" width="1.375" style="30" customWidth="1"/>
    <col min="6" max="8" width="6" style="30" customWidth="1"/>
    <col min="9" max="9" width="1.375" style="30" customWidth="1"/>
    <col min="10" max="12" width="6" style="30" customWidth="1"/>
    <col min="13" max="13" width="1.5" style="30" customWidth="1"/>
    <col min="14" max="16" width="6" style="30" customWidth="1"/>
    <col min="17" max="17" width="1.375" style="20" customWidth="1"/>
    <col min="18" max="20" width="6" style="20" customWidth="1"/>
    <col min="21" max="16384" width="10" style="20"/>
  </cols>
  <sheetData>
    <row r="1" spans="1:21" ht="15" x14ac:dyDescent="0.25">
      <c r="A1" s="634" t="s">
        <v>789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</row>
    <row r="2" spans="1:21" ht="15" x14ac:dyDescent="0.25">
      <c r="A2" s="635" t="s">
        <v>410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212" t="s">
        <v>573</v>
      </c>
    </row>
    <row r="3" spans="1:21" ht="15" x14ac:dyDescent="0.25">
      <c r="A3" s="634" t="s">
        <v>45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</row>
    <row r="4" spans="1:21" ht="15" x14ac:dyDescent="0.25">
      <c r="A4" s="634" t="s">
        <v>93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</row>
    <row r="5" spans="1:21" ht="15" x14ac:dyDescent="0.25">
      <c r="A5" s="634" t="s">
        <v>94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</row>
    <row r="6" spans="1:21" ht="15" x14ac:dyDescent="0.25">
      <c r="A6" s="635" t="s">
        <v>931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</row>
    <row r="7" spans="1:21" s="81" customFormat="1" ht="16.5" customHeight="1" x14ac:dyDescent="0.15">
      <c r="A7" s="636" t="s">
        <v>57</v>
      </c>
      <c r="B7" s="633" t="s">
        <v>0</v>
      </c>
      <c r="C7" s="633"/>
      <c r="D7" s="633"/>
      <c r="E7" s="435"/>
      <c r="F7" s="633" t="s">
        <v>47</v>
      </c>
      <c r="G7" s="633"/>
      <c r="H7" s="633"/>
      <c r="I7" s="437"/>
      <c r="J7" s="633" t="s">
        <v>48</v>
      </c>
      <c r="K7" s="633"/>
      <c r="L7" s="633"/>
      <c r="M7" s="437"/>
      <c r="N7" s="633" t="s">
        <v>49</v>
      </c>
      <c r="O7" s="633"/>
      <c r="P7" s="633"/>
      <c r="Q7" s="436"/>
      <c r="R7" s="633" t="s">
        <v>50</v>
      </c>
      <c r="S7" s="633"/>
      <c r="T7" s="633"/>
    </row>
    <row r="8" spans="1:21" ht="27" customHeight="1" x14ac:dyDescent="0.2">
      <c r="A8" s="636"/>
      <c r="B8" s="438" t="s">
        <v>0</v>
      </c>
      <c r="C8" s="439" t="s">
        <v>15</v>
      </c>
      <c r="D8" s="439" t="s">
        <v>16</v>
      </c>
      <c r="E8" s="440"/>
      <c r="F8" s="438" t="s">
        <v>0</v>
      </c>
      <c r="G8" s="439" t="s">
        <v>15</v>
      </c>
      <c r="H8" s="439" t="s">
        <v>16</v>
      </c>
      <c r="I8" s="436"/>
      <c r="J8" s="438" t="s">
        <v>0</v>
      </c>
      <c r="K8" s="439" t="s">
        <v>15</v>
      </c>
      <c r="L8" s="439" t="s">
        <v>16</v>
      </c>
      <c r="M8" s="437"/>
      <c r="N8" s="438" t="s">
        <v>0</v>
      </c>
      <c r="O8" s="439" t="s">
        <v>15</v>
      </c>
      <c r="P8" s="439" t="s">
        <v>16</v>
      </c>
      <c r="Q8" s="437"/>
      <c r="R8" s="438" t="s">
        <v>0</v>
      </c>
      <c r="S8" s="439" t="s">
        <v>15</v>
      </c>
      <c r="T8" s="439" t="s">
        <v>16</v>
      </c>
    </row>
    <row r="9" spans="1:21" ht="15.75" customHeight="1" x14ac:dyDescent="0.2">
      <c r="A9" s="22">
        <v>2010</v>
      </c>
      <c r="B9" s="326">
        <f t="shared" ref="B9:B11" si="0">+F9+J9+N9</f>
        <v>25236</v>
      </c>
      <c r="C9" s="326">
        <f t="shared" ref="C9:C10" si="1">+G9+K9+O9</f>
        <v>12942</v>
      </c>
      <c r="D9" s="326">
        <f t="shared" ref="D9:D10" si="2">+H9+L9+P9</f>
        <v>12294</v>
      </c>
      <c r="E9" s="326"/>
      <c r="F9" s="326">
        <v>2487</v>
      </c>
      <c r="G9" s="326">
        <v>1557</v>
      </c>
      <c r="H9" s="326">
        <v>930</v>
      </c>
      <c r="I9" s="326"/>
      <c r="J9" s="326">
        <v>15785</v>
      </c>
      <c r="K9" s="326">
        <v>8381</v>
      </c>
      <c r="L9" s="326">
        <v>7404</v>
      </c>
      <c r="M9" s="326"/>
      <c r="N9" s="326">
        <v>6964</v>
      </c>
      <c r="O9" s="326">
        <v>3004</v>
      </c>
      <c r="P9" s="326">
        <v>3960</v>
      </c>
      <c r="Q9" s="326"/>
      <c r="R9" s="333" t="s">
        <v>85</v>
      </c>
      <c r="S9" s="333" t="s">
        <v>85</v>
      </c>
      <c r="T9" s="333" t="s">
        <v>85</v>
      </c>
    </row>
    <row r="10" spans="1:21" ht="15.75" customHeight="1" x14ac:dyDescent="0.2">
      <c r="A10" s="22">
        <v>2011</v>
      </c>
      <c r="B10" s="326">
        <f t="shared" si="0"/>
        <v>26246</v>
      </c>
      <c r="C10" s="326">
        <f t="shared" si="1"/>
        <v>13323</v>
      </c>
      <c r="D10" s="326">
        <f t="shared" si="2"/>
        <v>12923</v>
      </c>
      <c r="E10" s="326"/>
      <c r="F10" s="326">
        <v>1761</v>
      </c>
      <c r="G10" s="326">
        <v>1098</v>
      </c>
      <c r="H10" s="326">
        <v>663</v>
      </c>
      <c r="I10" s="326"/>
      <c r="J10" s="326">
        <v>16711</v>
      </c>
      <c r="K10" s="326">
        <v>8858</v>
      </c>
      <c r="L10" s="326">
        <v>7853</v>
      </c>
      <c r="M10" s="326"/>
      <c r="N10" s="326">
        <v>7774</v>
      </c>
      <c r="O10" s="326">
        <v>3367</v>
      </c>
      <c r="P10" s="326">
        <v>4407</v>
      </c>
      <c r="Q10" s="326"/>
      <c r="R10" s="333" t="s">
        <v>85</v>
      </c>
      <c r="S10" s="333" t="s">
        <v>85</v>
      </c>
      <c r="T10" s="333" t="s">
        <v>85</v>
      </c>
    </row>
    <row r="11" spans="1:21" ht="15.75" customHeight="1" x14ac:dyDescent="0.2">
      <c r="A11" s="22">
        <v>2012</v>
      </c>
      <c r="B11" s="326">
        <f t="shared" si="0"/>
        <v>26895</v>
      </c>
      <c r="C11" s="326">
        <f t="shared" ref="C11:C12" si="3">+G11+K11+O11</f>
        <v>13952</v>
      </c>
      <c r="D11" s="326">
        <f t="shared" ref="D11:D12" si="4">+H11+L11+P11</f>
        <v>12943</v>
      </c>
      <c r="E11" s="326"/>
      <c r="F11" s="326">
        <v>1785</v>
      </c>
      <c r="G11" s="326">
        <v>1050</v>
      </c>
      <c r="H11" s="326">
        <v>735</v>
      </c>
      <c r="I11" s="326"/>
      <c r="J11" s="326">
        <v>16237</v>
      </c>
      <c r="K11" s="326">
        <v>8916</v>
      </c>
      <c r="L11" s="326">
        <v>7321</v>
      </c>
      <c r="M11" s="326"/>
      <c r="N11" s="326">
        <v>8873</v>
      </c>
      <c r="O11" s="326">
        <v>3986</v>
      </c>
      <c r="P11" s="326">
        <v>4887</v>
      </c>
      <c r="Q11" s="326"/>
      <c r="R11" s="333" t="s">
        <v>85</v>
      </c>
      <c r="S11" s="333" t="s">
        <v>85</v>
      </c>
      <c r="T11" s="333" t="s">
        <v>85</v>
      </c>
    </row>
    <row r="12" spans="1:21" ht="15.75" customHeight="1" x14ac:dyDescent="0.2">
      <c r="A12" s="22">
        <v>2013</v>
      </c>
      <c r="B12" s="326">
        <f>+F12+J12+N12</f>
        <v>30264</v>
      </c>
      <c r="C12" s="326">
        <f t="shared" si="3"/>
        <v>15481</v>
      </c>
      <c r="D12" s="326">
        <f t="shared" si="4"/>
        <v>14783</v>
      </c>
      <c r="E12" s="326"/>
      <c r="F12" s="326">
        <v>1848</v>
      </c>
      <c r="G12" s="326">
        <v>1098</v>
      </c>
      <c r="H12" s="326">
        <v>750</v>
      </c>
      <c r="I12" s="326"/>
      <c r="J12" s="326">
        <v>17586</v>
      </c>
      <c r="K12" s="326">
        <v>9602</v>
      </c>
      <c r="L12" s="326">
        <v>7984</v>
      </c>
      <c r="M12" s="326"/>
      <c r="N12" s="326">
        <v>10830</v>
      </c>
      <c r="O12" s="326">
        <v>4781</v>
      </c>
      <c r="P12" s="326">
        <v>6049</v>
      </c>
      <c r="Q12" s="326"/>
      <c r="R12" s="333" t="s">
        <v>85</v>
      </c>
      <c r="S12" s="333" t="s">
        <v>85</v>
      </c>
      <c r="T12" s="333" t="s">
        <v>85</v>
      </c>
    </row>
    <row r="13" spans="1:21" ht="15.75" customHeight="1" x14ac:dyDescent="0.2">
      <c r="A13" s="22">
        <v>2014</v>
      </c>
      <c r="B13" s="326">
        <f t="shared" ref="B13:B18" si="5">+F13+J13+N13+R13</f>
        <v>33238</v>
      </c>
      <c r="C13" s="326">
        <f t="shared" ref="C13" si="6">+G13+K13+O13+S13</f>
        <v>16955</v>
      </c>
      <c r="D13" s="326">
        <f t="shared" ref="D13" si="7">+H13+L13+P13+T13</f>
        <v>16283</v>
      </c>
      <c r="E13" s="326"/>
      <c r="F13" s="326">
        <v>2321</v>
      </c>
      <c r="G13" s="326">
        <v>1386</v>
      </c>
      <c r="H13" s="326">
        <v>935</v>
      </c>
      <c r="I13" s="326"/>
      <c r="J13" s="326">
        <v>18946</v>
      </c>
      <c r="K13" s="326">
        <v>10222</v>
      </c>
      <c r="L13" s="326">
        <v>8724</v>
      </c>
      <c r="M13" s="326"/>
      <c r="N13" s="326">
        <v>11773</v>
      </c>
      <c r="O13" s="326">
        <v>5259</v>
      </c>
      <c r="P13" s="326">
        <v>6514</v>
      </c>
      <c r="Q13" s="326"/>
      <c r="R13" s="326">
        <v>198</v>
      </c>
      <c r="S13" s="326">
        <v>88</v>
      </c>
      <c r="T13" s="326">
        <v>110</v>
      </c>
    </row>
    <row r="14" spans="1:21" ht="15.75" customHeight="1" x14ac:dyDescent="0.2">
      <c r="A14" s="22">
        <v>2015</v>
      </c>
      <c r="B14" s="326">
        <f t="shared" si="5"/>
        <v>34683</v>
      </c>
      <c r="C14" s="326">
        <f t="shared" ref="C14:C20" si="8">+G14+K14+O14+S14</f>
        <v>17925</v>
      </c>
      <c r="D14" s="326">
        <f t="shared" ref="D14:D20" si="9">+H14+L14+P14+T14</f>
        <v>16758</v>
      </c>
      <c r="E14" s="326"/>
      <c r="F14" s="326">
        <v>2276</v>
      </c>
      <c r="G14" s="326">
        <v>1317</v>
      </c>
      <c r="H14" s="326">
        <v>959</v>
      </c>
      <c r="I14" s="326"/>
      <c r="J14" s="326">
        <v>19781</v>
      </c>
      <c r="K14" s="326">
        <v>10830</v>
      </c>
      <c r="L14" s="326">
        <v>8951</v>
      </c>
      <c r="M14" s="326"/>
      <c r="N14" s="326">
        <v>12397</v>
      </c>
      <c r="O14" s="326">
        <v>5716</v>
      </c>
      <c r="P14" s="326">
        <v>6681</v>
      </c>
      <c r="Q14" s="326"/>
      <c r="R14" s="326">
        <v>229</v>
      </c>
      <c r="S14" s="326">
        <v>62</v>
      </c>
      <c r="T14" s="326">
        <v>167</v>
      </c>
    </row>
    <row r="15" spans="1:21" ht="15.75" customHeight="1" x14ac:dyDescent="0.2">
      <c r="A15" s="22">
        <v>2016</v>
      </c>
      <c r="B15" s="326">
        <f t="shared" si="5"/>
        <v>37682</v>
      </c>
      <c r="C15" s="326">
        <f t="shared" si="8"/>
        <v>18964</v>
      </c>
      <c r="D15" s="326">
        <f t="shared" si="9"/>
        <v>18718</v>
      </c>
      <c r="E15" s="326"/>
      <c r="F15" s="326">
        <v>2881</v>
      </c>
      <c r="G15" s="326">
        <v>1696</v>
      </c>
      <c r="H15" s="326">
        <v>1185</v>
      </c>
      <c r="I15" s="326"/>
      <c r="J15" s="326">
        <v>20922</v>
      </c>
      <c r="K15" s="326">
        <v>10976</v>
      </c>
      <c r="L15" s="326">
        <v>9946</v>
      </c>
      <c r="M15" s="326"/>
      <c r="N15" s="326">
        <v>13514</v>
      </c>
      <c r="O15" s="326">
        <v>6181</v>
      </c>
      <c r="P15" s="326">
        <v>7333</v>
      </c>
      <c r="Q15" s="326"/>
      <c r="R15" s="326">
        <v>365</v>
      </c>
      <c r="S15" s="326">
        <v>111</v>
      </c>
      <c r="T15" s="326">
        <v>254</v>
      </c>
    </row>
    <row r="16" spans="1:21" ht="15.75" customHeight="1" x14ac:dyDescent="0.2">
      <c r="A16" s="22">
        <v>2017</v>
      </c>
      <c r="B16" s="326">
        <f t="shared" si="5"/>
        <v>42076</v>
      </c>
      <c r="C16" s="326">
        <f t="shared" si="8"/>
        <v>20439</v>
      </c>
      <c r="D16" s="326">
        <f t="shared" si="9"/>
        <v>21637</v>
      </c>
      <c r="E16" s="326"/>
      <c r="F16" s="326">
        <v>3064</v>
      </c>
      <c r="G16" s="326">
        <v>1442</v>
      </c>
      <c r="H16" s="326">
        <v>1622</v>
      </c>
      <c r="I16" s="326"/>
      <c r="J16" s="326">
        <v>23621</v>
      </c>
      <c r="K16" s="326">
        <v>12303</v>
      </c>
      <c r="L16" s="326">
        <v>11318</v>
      </c>
      <c r="M16" s="326"/>
      <c r="N16" s="326">
        <v>14966</v>
      </c>
      <c r="O16" s="326">
        <v>6582</v>
      </c>
      <c r="P16" s="326">
        <v>8384</v>
      </c>
      <c r="Q16" s="326"/>
      <c r="R16" s="326">
        <v>425</v>
      </c>
      <c r="S16" s="326">
        <v>112</v>
      </c>
      <c r="T16" s="326">
        <v>313</v>
      </c>
    </row>
    <row r="17" spans="1:20" ht="15.75" customHeight="1" x14ac:dyDescent="0.2">
      <c r="A17" s="22">
        <v>2018</v>
      </c>
      <c r="B17" s="326">
        <f t="shared" si="5"/>
        <v>50898</v>
      </c>
      <c r="C17" s="326">
        <f t="shared" si="8"/>
        <v>25206</v>
      </c>
      <c r="D17" s="326">
        <f t="shared" si="9"/>
        <v>25692</v>
      </c>
      <c r="E17" s="326"/>
      <c r="F17" s="326">
        <v>4494</v>
      </c>
      <c r="G17" s="326">
        <v>2475</v>
      </c>
      <c r="H17" s="326">
        <v>2019</v>
      </c>
      <c r="I17" s="326"/>
      <c r="J17" s="326">
        <v>28766</v>
      </c>
      <c r="K17" s="326">
        <v>14879</v>
      </c>
      <c r="L17" s="326">
        <v>13887</v>
      </c>
      <c r="M17" s="326"/>
      <c r="N17" s="326">
        <v>17133</v>
      </c>
      <c r="O17" s="326">
        <v>7712</v>
      </c>
      <c r="P17" s="326">
        <v>9421</v>
      </c>
      <c r="Q17" s="326"/>
      <c r="R17" s="326">
        <v>505</v>
      </c>
      <c r="S17" s="326">
        <v>140</v>
      </c>
      <c r="T17" s="326">
        <v>365</v>
      </c>
    </row>
    <row r="18" spans="1:20" ht="15.75" customHeight="1" x14ac:dyDescent="0.2">
      <c r="A18" s="22">
        <v>2019</v>
      </c>
      <c r="B18" s="326">
        <f t="shared" si="5"/>
        <v>55627</v>
      </c>
      <c r="C18" s="326">
        <f t="shared" si="8"/>
        <v>26435</v>
      </c>
      <c r="D18" s="326">
        <f t="shared" si="9"/>
        <v>29192</v>
      </c>
      <c r="E18" s="326"/>
      <c r="F18" s="326">
        <v>4648</v>
      </c>
      <c r="G18" s="326">
        <v>2404</v>
      </c>
      <c r="H18" s="326">
        <v>2244</v>
      </c>
      <c r="I18" s="326"/>
      <c r="J18" s="326">
        <v>28551</v>
      </c>
      <c r="K18" s="326">
        <v>14265</v>
      </c>
      <c r="L18" s="326">
        <v>14286</v>
      </c>
      <c r="M18" s="326"/>
      <c r="N18" s="326">
        <v>21774</v>
      </c>
      <c r="O18" s="326">
        <v>9603</v>
      </c>
      <c r="P18" s="326">
        <v>12171</v>
      </c>
      <c r="Q18" s="326"/>
      <c r="R18" s="326">
        <v>654</v>
      </c>
      <c r="S18" s="326">
        <v>163</v>
      </c>
      <c r="T18" s="326">
        <v>491</v>
      </c>
    </row>
    <row r="19" spans="1:20" ht="15.75" customHeight="1" x14ac:dyDescent="0.2">
      <c r="A19" s="22">
        <v>2020</v>
      </c>
      <c r="B19" s="326">
        <f>+F19+J19+N19+R19</f>
        <v>54269</v>
      </c>
      <c r="C19" s="326">
        <f t="shared" si="8"/>
        <v>24578</v>
      </c>
      <c r="D19" s="326">
        <f t="shared" si="9"/>
        <v>29691</v>
      </c>
      <c r="E19" s="326"/>
      <c r="F19" s="326">
        <v>4939</v>
      </c>
      <c r="G19" s="326">
        <v>2063</v>
      </c>
      <c r="H19" s="326">
        <v>2876</v>
      </c>
      <c r="I19" s="326"/>
      <c r="J19" s="326">
        <v>26288</v>
      </c>
      <c r="K19" s="326">
        <v>12957</v>
      </c>
      <c r="L19" s="326">
        <v>13331</v>
      </c>
      <c r="M19" s="326"/>
      <c r="N19" s="326">
        <v>22373</v>
      </c>
      <c r="O19" s="326">
        <v>9389</v>
      </c>
      <c r="P19" s="326">
        <v>12984</v>
      </c>
      <c r="Q19" s="326"/>
      <c r="R19" s="326">
        <v>669</v>
      </c>
      <c r="S19" s="326">
        <v>169</v>
      </c>
      <c r="T19" s="326">
        <v>500</v>
      </c>
    </row>
    <row r="20" spans="1:20" ht="15.75" customHeight="1" x14ac:dyDescent="0.2">
      <c r="A20" s="22">
        <v>2021</v>
      </c>
      <c r="B20" s="326">
        <f>+F20+J20+N20+R20</f>
        <v>61068</v>
      </c>
      <c r="C20" s="326">
        <f t="shared" si="8"/>
        <v>26786</v>
      </c>
      <c r="D20" s="326">
        <f t="shared" si="9"/>
        <v>34282</v>
      </c>
      <c r="E20" s="326"/>
      <c r="F20" s="326">
        <v>5335</v>
      </c>
      <c r="G20" s="326">
        <v>2356</v>
      </c>
      <c r="H20" s="326">
        <v>2979</v>
      </c>
      <c r="I20" s="326"/>
      <c r="J20" s="326">
        <v>26470</v>
      </c>
      <c r="K20" s="326">
        <v>12236</v>
      </c>
      <c r="L20" s="326">
        <v>14234</v>
      </c>
      <c r="M20" s="326"/>
      <c r="N20" s="326">
        <v>28128</v>
      </c>
      <c r="O20" s="326">
        <v>11931</v>
      </c>
      <c r="P20" s="326">
        <v>16197</v>
      </c>
      <c r="Q20" s="326"/>
      <c r="R20" s="326">
        <v>1135</v>
      </c>
      <c r="S20" s="326">
        <v>263</v>
      </c>
      <c r="T20" s="326">
        <v>872</v>
      </c>
    </row>
    <row r="21" spans="1:20" ht="15.75" customHeight="1" thickBot="1" x14ac:dyDescent="0.25">
      <c r="A21" s="31">
        <v>2022</v>
      </c>
      <c r="B21" s="327">
        <f>+F21+J21+N21+R21</f>
        <v>50890</v>
      </c>
      <c r="C21" s="327">
        <f t="shared" ref="C21:D21" si="10">+G21+K21+O21+S21</f>
        <v>22065</v>
      </c>
      <c r="D21" s="327">
        <f t="shared" si="10"/>
        <v>28825</v>
      </c>
      <c r="E21" s="327"/>
      <c r="F21" s="327">
        <v>4730</v>
      </c>
      <c r="G21" s="327">
        <v>2092</v>
      </c>
      <c r="H21" s="327">
        <v>2638</v>
      </c>
      <c r="I21" s="327"/>
      <c r="J21" s="327">
        <v>21740</v>
      </c>
      <c r="K21" s="327">
        <v>10007</v>
      </c>
      <c r="L21" s="327">
        <v>11733</v>
      </c>
      <c r="M21" s="327"/>
      <c r="N21" s="327">
        <v>23288</v>
      </c>
      <c r="O21" s="327">
        <v>9678</v>
      </c>
      <c r="P21" s="327">
        <v>13610</v>
      </c>
      <c r="Q21" s="327"/>
      <c r="R21" s="327">
        <v>1132</v>
      </c>
      <c r="S21" s="327">
        <v>288</v>
      </c>
      <c r="T21" s="327">
        <v>844</v>
      </c>
    </row>
    <row r="22" spans="1:20" ht="15" customHeight="1" x14ac:dyDescent="0.2">
      <c r="A22" s="28" t="s">
        <v>86</v>
      </c>
      <c r="B22" s="24"/>
      <c r="C22" s="24"/>
      <c r="D22" s="24"/>
      <c r="E22" s="24"/>
      <c r="F22" s="24"/>
      <c r="G22" s="34"/>
      <c r="H22" s="34"/>
      <c r="I22" s="24"/>
      <c r="J22" s="24"/>
      <c r="K22" s="34"/>
      <c r="L22" s="34"/>
      <c r="M22" s="24"/>
      <c r="N22" s="24"/>
      <c r="O22" s="34"/>
      <c r="P22" s="34"/>
      <c r="Q22" s="35"/>
      <c r="R22" s="24"/>
      <c r="S22" s="34"/>
      <c r="T22" s="34"/>
    </row>
    <row r="23" spans="1:20" ht="15" customHeight="1" x14ac:dyDescent="0.2">
      <c r="A23" s="28" t="s">
        <v>929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mergeCells count="12">
    <mergeCell ref="F7:H7"/>
    <mergeCell ref="A1:T1"/>
    <mergeCell ref="A2:T2"/>
    <mergeCell ref="A3:T3"/>
    <mergeCell ref="A4:T4"/>
    <mergeCell ref="A5:T5"/>
    <mergeCell ref="A6:T6"/>
    <mergeCell ref="B7:D7"/>
    <mergeCell ref="J7:L7"/>
    <mergeCell ref="N7:P7"/>
    <mergeCell ref="R7:T7"/>
    <mergeCell ref="A7:A8"/>
  </mergeCells>
  <hyperlinks>
    <hyperlink ref="U2" location="Contenido!A1" display="Contenido" xr:uid="{00000000-0004-0000-88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Hoja137">
    <tabColor theme="5" tint="0.59999389629810485"/>
    <pageSetUpPr fitToPage="1"/>
  </sheetPr>
  <dimension ref="A1:E20"/>
  <sheetViews>
    <sheetView showGridLines="0" zoomScaleNormal="100" zoomScaleSheetLayoutView="100" workbookViewId="0">
      <selection activeCell="H13" sqref="H13"/>
    </sheetView>
  </sheetViews>
  <sheetFormatPr baseColWidth="10" defaultColWidth="10" defaultRowHeight="12.75" x14ac:dyDescent="0.2"/>
  <cols>
    <col min="1" max="1" width="36.125" style="20" customWidth="1"/>
    <col min="2" max="4" width="9.25" style="30" customWidth="1"/>
    <col min="5" max="16384" width="10" style="20"/>
  </cols>
  <sheetData>
    <row r="1" spans="1:5" ht="15" x14ac:dyDescent="0.25">
      <c r="A1" s="635" t="s">
        <v>788</v>
      </c>
      <c r="B1" s="635"/>
      <c r="C1" s="635"/>
      <c r="D1" s="635"/>
    </row>
    <row r="2" spans="1:5" ht="15" x14ac:dyDescent="0.25">
      <c r="A2" s="635" t="s">
        <v>411</v>
      </c>
      <c r="B2" s="635"/>
      <c r="C2" s="635"/>
      <c r="D2" s="635"/>
      <c r="E2" s="212" t="s">
        <v>573</v>
      </c>
    </row>
    <row r="3" spans="1:5" ht="15" x14ac:dyDescent="0.25">
      <c r="A3" s="635" t="s">
        <v>83</v>
      </c>
      <c r="B3" s="635"/>
      <c r="C3" s="635"/>
      <c r="D3" s="635"/>
    </row>
    <row r="4" spans="1:5" ht="15" x14ac:dyDescent="0.25">
      <c r="A4" s="634" t="s">
        <v>90</v>
      </c>
      <c r="B4" s="634"/>
      <c r="C4" s="634"/>
      <c r="D4" s="634"/>
    </row>
    <row r="5" spans="1:5" ht="15" x14ac:dyDescent="0.25">
      <c r="A5" s="634" t="s">
        <v>94</v>
      </c>
      <c r="B5" s="634"/>
      <c r="C5" s="634"/>
      <c r="D5" s="634"/>
    </row>
    <row r="6" spans="1:5" ht="15" x14ac:dyDescent="0.25">
      <c r="A6" s="635" t="s">
        <v>928</v>
      </c>
      <c r="B6" s="635"/>
      <c r="C6" s="635"/>
      <c r="D6" s="635"/>
    </row>
    <row r="7" spans="1:5" s="81" customFormat="1" ht="19.5" customHeight="1" x14ac:dyDescent="0.15">
      <c r="A7" s="441" t="s">
        <v>34</v>
      </c>
      <c r="B7" s="442" t="s">
        <v>0</v>
      </c>
      <c r="C7" s="443" t="s">
        <v>35</v>
      </c>
      <c r="D7" s="443" t="s">
        <v>36</v>
      </c>
    </row>
    <row r="8" spans="1:5" x14ac:dyDescent="0.2">
      <c r="A8" s="22"/>
      <c r="B8" s="22"/>
      <c r="C8" s="22"/>
      <c r="D8" s="22"/>
    </row>
    <row r="9" spans="1:5" s="33" customFormat="1" ht="14.25" customHeight="1" x14ac:dyDescent="0.2">
      <c r="A9" s="23" t="s">
        <v>0</v>
      </c>
      <c r="B9" s="339">
        <f>+B17+B18+B11</f>
        <v>69191</v>
      </c>
      <c r="C9" s="339">
        <f>+C17+C18+C11</f>
        <v>28401</v>
      </c>
      <c r="D9" s="339">
        <f>+D17+D18+D11</f>
        <v>40790</v>
      </c>
    </row>
    <row r="10" spans="1:5" x14ac:dyDescent="0.2">
      <c r="A10" s="25"/>
      <c r="B10" s="326"/>
      <c r="C10" s="326"/>
      <c r="D10" s="326"/>
    </row>
    <row r="11" spans="1:5" ht="14.25" customHeight="1" x14ac:dyDescent="0.2">
      <c r="A11" s="23" t="s">
        <v>37</v>
      </c>
      <c r="B11" s="326">
        <f t="shared" ref="B11" si="0">+C11+D11</f>
        <v>50890</v>
      </c>
      <c r="C11" s="326">
        <f>+C12+C13+C14</f>
        <v>22065</v>
      </c>
      <c r="D11" s="326">
        <f>+D12+D13+D14</f>
        <v>28825</v>
      </c>
    </row>
    <row r="12" spans="1:5" ht="14.25" customHeight="1" x14ac:dyDescent="0.2">
      <c r="A12" s="27" t="s">
        <v>38</v>
      </c>
      <c r="B12" s="326">
        <v>4730</v>
      </c>
      <c r="C12" s="326">
        <v>2092</v>
      </c>
      <c r="D12" s="326">
        <v>2638</v>
      </c>
    </row>
    <row r="13" spans="1:5" ht="14.25" customHeight="1" x14ac:dyDescent="0.2">
      <c r="A13" s="27" t="s">
        <v>39</v>
      </c>
      <c r="B13" s="326">
        <v>21740</v>
      </c>
      <c r="C13" s="326">
        <v>10007</v>
      </c>
      <c r="D13" s="326">
        <v>11733</v>
      </c>
    </row>
    <row r="14" spans="1:5" ht="14.25" customHeight="1" x14ac:dyDescent="0.2">
      <c r="A14" s="27" t="s">
        <v>40</v>
      </c>
      <c r="B14" s="326">
        <f>+C14+D14</f>
        <v>24420</v>
      </c>
      <c r="C14" s="326">
        <f>+C15+C16</f>
        <v>9966</v>
      </c>
      <c r="D14" s="326">
        <f t="shared" ref="D14" si="1">+D15+D16</f>
        <v>14454</v>
      </c>
    </row>
    <row r="15" spans="1:5" ht="14.25" customHeight="1" x14ac:dyDescent="0.2">
      <c r="A15" s="338" t="s">
        <v>41</v>
      </c>
      <c r="B15" s="326">
        <v>23288</v>
      </c>
      <c r="C15" s="326">
        <v>9678</v>
      </c>
      <c r="D15" s="326">
        <v>13610</v>
      </c>
    </row>
    <row r="16" spans="1:5" ht="14.25" customHeight="1" x14ac:dyDescent="0.2">
      <c r="A16" s="338" t="s">
        <v>42</v>
      </c>
      <c r="B16" s="326">
        <v>1132</v>
      </c>
      <c r="C16" s="326">
        <v>288</v>
      </c>
      <c r="D16" s="326">
        <v>844</v>
      </c>
    </row>
    <row r="17" spans="1:4" ht="14.25" customHeight="1" x14ac:dyDescent="0.2">
      <c r="A17" s="23" t="s">
        <v>74</v>
      </c>
      <c r="B17" s="326">
        <v>16340</v>
      </c>
      <c r="C17" s="326">
        <v>4728</v>
      </c>
      <c r="D17" s="326">
        <v>11612</v>
      </c>
    </row>
    <row r="18" spans="1:4" ht="14.25" customHeight="1" thickBot="1" x14ac:dyDescent="0.25">
      <c r="A18" s="107" t="s">
        <v>84</v>
      </c>
      <c r="B18" s="341">
        <v>1961</v>
      </c>
      <c r="C18" s="341">
        <v>1608</v>
      </c>
      <c r="D18" s="341">
        <v>353</v>
      </c>
    </row>
    <row r="19" spans="1:4" ht="15.75" customHeight="1" x14ac:dyDescent="0.2">
      <c r="A19" s="648" t="s">
        <v>929</v>
      </c>
      <c r="B19" s="648"/>
      <c r="C19" s="648"/>
      <c r="D19" s="648"/>
    </row>
    <row r="20" spans="1:4" x14ac:dyDescent="0.2">
      <c r="A20" s="547"/>
      <c r="B20" s="547"/>
      <c r="C20" s="547"/>
      <c r="D20" s="547"/>
    </row>
  </sheetData>
  <mergeCells count="7">
    <mergeCell ref="A19:D19"/>
    <mergeCell ref="A6:D6"/>
    <mergeCell ref="A1:D1"/>
    <mergeCell ref="A2:D2"/>
    <mergeCell ref="A3:D3"/>
    <mergeCell ref="A4:D4"/>
    <mergeCell ref="A5:D5"/>
  </mergeCells>
  <hyperlinks>
    <hyperlink ref="E2" location="Contenido!A1" display="Contenido" xr:uid="{00000000-0004-0000-8900-000000000000}"/>
  </hyperlinks>
  <printOptions horizontalCentered="1"/>
  <pageMargins left="0.59055118110236227" right="0.59055118110236227" top="0.59055118110236227" bottom="0.59055118110236227" header="0" footer="0"/>
  <pageSetup orientation="landscape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Hoja138">
    <tabColor theme="5" tint="0.59999389629810485"/>
    <pageSetUpPr fitToPage="1"/>
  </sheetPr>
  <dimension ref="A1:U34"/>
  <sheetViews>
    <sheetView showGridLines="0" zoomScaleNormal="100" zoomScaleSheetLayoutView="100" workbookViewId="0">
      <selection activeCell="V15" sqref="V15"/>
    </sheetView>
  </sheetViews>
  <sheetFormatPr baseColWidth="10" defaultColWidth="10" defaultRowHeight="12.75" x14ac:dyDescent="0.2"/>
  <cols>
    <col min="1" max="1" width="14.375" style="20" customWidth="1"/>
    <col min="2" max="4" width="6" style="30" customWidth="1"/>
    <col min="5" max="5" width="1.625" style="30" customWidth="1"/>
    <col min="6" max="8" width="6" style="30" customWidth="1"/>
    <col min="9" max="9" width="1.625" style="30" customWidth="1"/>
    <col min="10" max="12" width="6" style="30" customWidth="1"/>
    <col min="13" max="13" width="1.625" style="30" customWidth="1"/>
    <col min="14" max="16" width="6" style="30" customWidth="1"/>
    <col min="17" max="17" width="1.625" style="20" customWidth="1"/>
    <col min="18" max="19" width="6" style="20" customWidth="1"/>
    <col min="20" max="20" width="6" style="30" customWidth="1"/>
    <col min="21" max="16384" width="10" style="20"/>
  </cols>
  <sheetData>
    <row r="1" spans="1:21" ht="15" x14ac:dyDescent="0.25">
      <c r="A1" s="635" t="s">
        <v>787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</row>
    <row r="2" spans="1:21" ht="15" x14ac:dyDescent="0.25">
      <c r="A2" s="635" t="s">
        <v>410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212" t="s">
        <v>573</v>
      </c>
    </row>
    <row r="3" spans="1:21" ht="15" x14ac:dyDescent="0.25">
      <c r="A3" s="634" t="s">
        <v>45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</row>
    <row r="4" spans="1:21" ht="15" x14ac:dyDescent="0.25">
      <c r="A4" s="634" t="s">
        <v>91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</row>
    <row r="5" spans="1:21" ht="15" x14ac:dyDescent="0.25">
      <c r="A5" s="634" t="s">
        <v>94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</row>
    <row r="6" spans="1:21" ht="15" x14ac:dyDescent="0.25">
      <c r="A6" s="635" t="s">
        <v>928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</row>
    <row r="7" spans="1:21" s="81" customFormat="1" ht="16.5" customHeight="1" x14ac:dyDescent="0.15">
      <c r="A7" s="644" t="s">
        <v>46</v>
      </c>
      <c r="B7" s="633" t="s">
        <v>0</v>
      </c>
      <c r="C7" s="633"/>
      <c r="D7" s="633"/>
      <c r="E7" s="435"/>
      <c r="F7" s="633" t="s">
        <v>47</v>
      </c>
      <c r="G7" s="633"/>
      <c r="H7" s="633"/>
      <c r="I7" s="437"/>
      <c r="J7" s="633" t="s">
        <v>48</v>
      </c>
      <c r="K7" s="633"/>
      <c r="L7" s="633"/>
      <c r="M7" s="437"/>
      <c r="N7" s="633" t="s">
        <v>49</v>
      </c>
      <c r="O7" s="633"/>
      <c r="P7" s="633"/>
      <c r="Q7" s="436"/>
      <c r="R7" s="633" t="s">
        <v>50</v>
      </c>
      <c r="S7" s="633"/>
      <c r="T7" s="633"/>
    </row>
    <row r="8" spans="1:21" s="81" customFormat="1" ht="27" customHeight="1" x14ac:dyDescent="0.15">
      <c r="A8" s="644"/>
      <c r="B8" s="438" t="s">
        <v>0</v>
      </c>
      <c r="C8" s="439" t="s">
        <v>15</v>
      </c>
      <c r="D8" s="439" t="s">
        <v>16</v>
      </c>
      <c r="E8" s="440"/>
      <c r="F8" s="438" t="s">
        <v>0</v>
      </c>
      <c r="G8" s="439" t="s">
        <v>15</v>
      </c>
      <c r="H8" s="439" t="s">
        <v>16</v>
      </c>
      <c r="I8" s="436"/>
      <c r="J8" s="438" t="s">
        <v>0</v>
      </c>
      <c r="K8" s="439" t="s">
        <v>15</v>
      </c>
      <c r="L8" s="439" t="s">
        <v>16</v>
      </c>
      <c r="M8" s="437"/>
      <c r="N8" s="438" t="s">
        <v>0</v>
      </c>
      <c r="O8" s="439" t="s">
        <v>15</v>
      </c>
      <c r="P8" s="439" t="s">
        <v>16</v>
      </c>
      <c r="Q8" s="437"/>
      <c r="R8" s="438" t="s">
        <v>0</v>
      </c>
      <c r="S8" s="439" t="s">
        <v>15</v>
      </c>
      <c r="T8" s="439" t="s">
        <v>16</v>
      </c>
    </row>
    <row r="9" spans="1:21" x14ac:dyDescent="0.2">
      <c r="A9" s="22"/>
      <c r="Q9" s="30"/>
      <c r="R9" s="30"/>
      <c r="S9" s="30"/>
    </row>
    <row r="10" spans="1:21" s="33" customFormat="1" x14ac:dyDescent="0.2">
      <c r="A10" s="32" t="s">
        <v>0</v>
      </c>
      <c r="B10" s="339">
        <f>SUM(B12:B33)</f>
        <v>50890</v>
      </c>
      <c r="C10" s="339">
        <f t="shared" ref="C10:D10" si="0">SUM(C12:C33)</f>
        <v>22065</v>
      </c>
      <c r="D10" s="339">
        <f t="shared" si="0"/>
        <v>28825</v>
      </c>
      <c r="E10" s="339"/>
      <c r="F10" s="339">
        <f>SUM(F12:F33)</f>
        <v>4730</v>
      </c>
      <c r="G10" s="339">
        <f t="shared" ref="G10:H10" si="1">SUM(G12:G33)</f>
        <v>2092</v>
      </c>
      <c r="H10" s="339">
        <f t="shared" si="1"/>
        <v>2638</v>
      </c>
      <c r="I10" s="339"/>
      <c r="J10" s="339">
        <f>SUM(J12:J33)</f>
        <v>21740</v>
      </c>
      <c r="K10" s="339">
        <f t="shared" ref="K10:L10" si="2">SUM(K12:K33)</f>
        <v>10007</v>
      </c>
      <c r="L10" s="339">
        <f t="shared" si="2"/>
        <v>11733</v>
      </c>
      <c r="M10" s="339"/>
      <c r="N10" s="339">
        <f>SUM(N12:N33)</f>
        <v>23288</v>
      </c>
      <c r="O10" s="339">
        <f t="shared" ref="O10:P10" si="3">SUM(O12:O33)</f>
        <v>9678</v>
      </c>
      <c r="P10" s="339">
        <f t="shared" si="3"/>
        <v>13610</v>
      </c>
      <c r="Q10" s="339"/>
      <c r="R10" s="339">
        <f>SUM(R12:R33)</f>
        <v>1132</v>
      </c>
      <c r="S10" s="339">
        <f t="shared" ref="S10:T10" si="4">SUM(S12:S33)</f>
        <v>288</v>
      </c>
      <c r="T10" s="339">
        <f t="shared" si="4"/>
        <v>844</v>
      </c>
    </row>
    <row r="11" spans="1:21" x14ac:dyDescent="0.2">
      <c r="A11" s="3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</row>
    <row r="12" spans="1:21" x14ac:dyDescent="0.2">
      <c r="A12" s="26" t="s">
        <v>51</v>
      </c>
      <c r="B12" s="326">
        <f>+F12+J12+N12+R12</f>
        <v>2987</v>
      </c>
      <c r="C12" s="326">
        <f t="shared" ref="C12:D12" si="5">+G12+K12+O12+S12</f>
        <v>1338</v>
      </c>
      <c r="D12" s="326">
        <f t="shared" si="5"/>
        <v>1649</v>
      </c>
      <c r="E12" s="326"/>
      <c r="F12" s="326">
        <v>158</v>
      </c>
      <c r="G12" s="326">
        <v>45</v>
      </c>
      <c r="H12" s="326">
        <v>113</v>
      </c>
      <c r="I12" s="326"/>
      <c r="J12" s="326">
        <v>1559</v>
      </c>
      <c r="K12" s="326">
        <v>658</v>
      </c>
      <c r="L12" s="326">
        <v>901</v>
      </c>
      <c r="M12" s="326"/>
      <c r="N12" s="326">
        <v>1270</v>
      </c>
      <c r="O12" s="326">
        <v>635</v>
      </c>
      <c r="P12" s="326">
        <v>635</v>
      </c>
      <c r="Q12" s="326"/>
      <c r="R12" s="326">
        <v>0</v>
      </c>
      <c r="S12" s="326">
        <v>0</v>
      </c>
      <c r="T12" s="326">
        <v>0</v>
      </c>
    </row>
    <row r="13" spans="1:21" x14ac:dyDescent="0.2">
      <c r="A13" s="26" t="s">
        <v>58</v>
      </c>
      <c r="B13" s="326">
        <f t="shared" ref="B13:B33" si="6">+F13+J13+N13+R13</f>
        <v>1474</v>
      </c>
      <c r="C13" s="326">
        <f t="shared" ref="C13:C33" si="7">+G13+K13+O13+S13</f>
        <v>561</v>
      </c>
      <c r="D13" s="326">
        <f t="shared" ref="D13:D33" si="8">+H13+L13+P13+T13</f>
        <v>913</v>
      </c>
      <c r="E13" s="326"/>
      <c r="F13" s="326">
        <v>74</v>
      </c>
      <c r="G13" s="326">
        <v>20</v>
      </c>
      <c r="H13" s="326">
        <v>54</v>
      </c>
      <c r="I13" s="326"/>
      <c r="J13" s="326">
        <v>737</v>
      </c>
      <c r="K13" s="326">
        <v>313</v>
      </c>
      <c r="L13" s="326">
        <v>424</v>
      </c>
      <c r="M13" s="326"/>
      <c r="N13" s="326">
        <v>663</v>
      </c>
      <c r="O13" s="326">
        <v>228</v>
      </c>
      <c r="P13" s="326">
        <v>435</v>
      </c>
      <c r="Q13" s="326"/>
      <c r="R13" s="326">
        <v>0</v>
      </c>
      <c r="S13" s="326">
        <v>0</v>
      </c>
      <c r="T13" s="326">
        <v>0</v>
      </c>
    </row>
    <row r="14" spans="1:21" x14ac:dyDescent="0.2">
      <c r="A14" s="26" t="s">
        <v>29</v>
      </c>
      <c r="B14" s="326">
        <f t="shared" si="6"/>
        <v>3776</v>
      </c>
      <c r="C14" s="326">
        <f t="shared" si="7"/>
        <v>1314</v>
      </c>
      <c r="D14" s="326">
        <f t="shared" si="8"/>
        <v>2462</v>
      </c>
      <c r="E14" s="326"/>
      <c r="F14" s="326">
        <v>303</v>
      </c>
      <c r="G14" s="326">
        <v>89</v>
      </c>
      <c r="H14" s="326">
        <v>214</v>
      </c>
      <c r="I14" s="326"/>
      <c r="J14" s="326">
        <v>1789</v>
      </c>
      <c r="K14" s="326">
        <v>679</v>
      </c>
      <c r="L14" s="326">
        <v>1110</v>
      </c>
      <c r="M14" s="326"/>
      <c r="N14" s="326">
        <v>1684</v>
      </c>
      <c r="O14" s="326">
        <v>546</v>
      </c>
      <c r="P14" s="326">
        <v>1138</v>
      </c>
      <c r="Q14" s="326"/>
      <c r="R14" s="326">
        <v>0</v>
      </c>
      <c r="S14" s="326">
        <v>0</v>
      </c>
      <c r="T14" s="326">
        <v>0</v>
      </c>
    </row>
    <row r="15" spans="1:21" x14ac:dyDescent="0.2">
      <c r="A15" s="26" t="s">
        <v>59</v>
      </c>
      <c r="B15" s="326">
        <f t="shared" si="6"/>
        <v>676</v>
      </c>
      <c r="C15" s="326">
        <f t="shared" si="7"/>
        <v>170</v>
      </c>
      <c r="D15" s="326">
        <f t="shared" si="8"/>
        <v>506</v>
      </c>
      <c r="E15" s="326"/>
      <c r="F15" s="326">
        <v>103</v>
      </c>
      <c r="G15" s="326">
        <v>10</v>
      </c>
      <c r="H15" s="326">
        <v>93</v>
      </c>
      <c r="I15" s="326"/>
      <c r="J15" s="326">
        <v>355</v>
      </c>
      <c r="K15" s="326">
        <v>101</v>
      </c>
      <c r="L15" s="326">
        <v>254</v>
      </c>
      <c r="M15" s="326"/>
      <c r="N15" s="326">
        <v>218</v>
      </c>
      <c r="O15" s="326">
        <v>59</v>
      </c>
      <c r="P15" s="326">
        <v>159</v>
      </c>
      <c r="Q15" s="326"/>
      <c r="R15" s="326">
        <v>0</v>
      </c>
      <c r="S15" s="326">
        <v>0</v>
      </c>
      <c r="T15" s="326">
        <v>0</v>
      </c>
    </row>
    <row r="16" spans="1:21" x14ac:dyDescent="0.2">
      <c r="A16" s="26" t="s">
        <v>60</v>
      </c>
      <c r="B16" s="326">
        <f t="shared" si="6"/>
        <v>270</v>
      </c>
      <c r="C16" s="326">
        <f t="shared" si="7"/>
        <v>91</v>
      </c>
      <c r="D16" s="326">
        <f t="shared" si="8"/>
        <v>179</v>
      </c>
      <c r="E16" s="326"/>
      <c r="F16" s="326">
        <v>28</v>
      </c>
      <c r="G16" s="326">
        <v>11</v>
      </c>
      <c r="H16" s="326">
        <v>17</v>
      </c>
      <c r="I16" s="326"/>
      <c r="J16" s="326">
        <v>123</v>
      </c>
      <c r="K16" s="326">
        <v>43</v>
      </c>
      <c r="L16" s="326">
        <v>80</v>
      </c>
      <c r="M16" s="326"/>
      <c r="N16" s="326">
        <v>119</v>
      </c>
      <c r="O16" s="326">
        <v>37</v>
      </c>
      <c r="P16" s="326">
        <v>82</v>
      </c>
      <c r="Q16" s="326"/>
      <c r="R16" s="326">
        <v>0</v>
      </c>
      <c r="S16" s="326">
        <v>0</v>
      </c>
      <c r="T16" s="326">
        <v>0</v>
      </c>
    </row>
    <row r="17" spans="1:20" x14ac:dyDescent="0.2">
      <c r="A17" s="26" t="s">
        <v>61</v>
      </c>
      <c r="B17" s="326">
        <f t="shared" si="6"/>
        <v>1167</v>
      </c>
      <c r="C17" s="326">
        <f t="shared" si="7"/>
        <v>557</v>
      </c>
      <c r="D17" s="326">
        <f t="shared" si="8"/>
        <v>610</v>
      </c>
      <c r="E17" s="326"/>
      <c r="F17" s="326">
        <v>42</v>
      </c>
      <c r="G17" s="326">
        <v>19</v>
      </c>
      <c r="H17" s="326">
        <v>23</v>
      </c>
      <c r="I17" s="326"/>
      <c r="J17" s="326">
        <v>543</v>
      </c>
      <c r="K17" s="326">
        <v>305</v>
      </c>
      <c r="L17" s="326">
        <v>238</v>
      </c>
      <c r="M17" s="326"/>
      <c r="N17" s="326">
        <v>582</v>
      </c>
      <c r="O17" s="326">
        <v>233</v>
      </c>
      <c r="P17" s="326">
        <v>349</v>
      </c>
      <c r="Q17" s="326"/>
      <c r="R17" s="326">
        <v>0</v>
      </c>
      <c r="S17" s="326">
        <v>0</v>
      </c>
      <c r="T17" s="326">
        <v>0</v>
      </c>
    </row>
    <row r="18" spans="1:20" x14ac:dyDescent="0.2">
      <c r="A18" s="26" t="s">
        <v>52</v>
      </c>
      <c r="B18" s="326">
        <f t="shared" si="6"/>
        <v>1900</v>
      </c>
      <c r="C18" s="326">
        <f t="shared" si="7"/>
        <v>1898</v>
      </c>
      <c r="D18" s="326">
        <f t="shared" si="8"/>
        <v>2</v>
      </c>
      <c r="E18" s="326"/>
      <c r="F18" s="326">
        <v>651</v>
      </c>
      <c r="G18" s="326">
        <v>651</v>
      </c>
      <c r="H18" s="326">
        <v>0</v>
      </c>
      <c r="I18" s="326"/>
      <c r="J18" s="326">
        <v>806</v>
      </c>
      <c r="K18" s="326">
        <v>805</v>
      </c>
      <c r="L18" s="326">
        <v>1</v>
      </c>
      <c r="M18" s="326"/>
      <c r="N18" s="326">
        <v>443</v>
      </c>
      <c r="O18" s="326">
        <v>442</v>
      </c>
      <c r="P18" s="326">
        <v>1</v>
      </c>
      <c r="Q18" s="326"/>
      <c r="R18" s="326">
        <v>0</v>
      </c>
      <c r="S18" s="326">
        <v>0</v>
      </c>
      <c r="T18" s="326">
        <v>0</v>
      </c>
    </row>
    <row r="19" spans="1:20" x14ac:dyDescent="0.2">
      <c r="A19" s="26" t="s">
        <v>62</v>
      </c>
      <c r="B19" s="326">
        <f t="shared" si="6"/>
        <v>1751</v>
      </c>
      <c r="C19" s="326">
        <f t="shared" si="7"/>
        <v>643</v>
      </c>
      <c r="D19" s="326">
        <f t="shared" si="8"/>
        <v>1108</v>
      </c>
      <c r="E19" s="326"/>
      <c r="F19" s="326">
        <v>114</v>
      </c>
      <c r="G19" s="326">
        <v>30</v>
      </c>
      <c r="H19" s="326">
        <v>84</v>
      </c>
      <c r="I19" s="326"/>
      <c r="J19" s="326">
        <v>680</v>
      </c>
      <c r="K19" s="326">
        <v>286</v>
      </c>
      <c r="L19" s="326">
        <v>394</v>
      </c>
      <c r="M19" s="326"/>
      <c r="N19" s="326">
        <v>737</v>
      </c>
      <c r="O19" s="326">
        <v>262</v>
      </c>
      <c r="P19" s="326">
        <v>475</v>
      </c>
      <c r="Q19" s="326"/>
      <c r="R19" s="326">
        <v>220</v>
      </c>
      <c r="S19" s="326">
        <v>65</v>
      </c>
      <c r="T19" s="326">
        <v>155</v>
      </c>
    </row>
    <row r="20" spans="1:20" x14ac:dyDescent="0.2">
      <c r="A20" s="26" t="s">
        <v>63</v>
      </c>
      <c r="B20" s="326">
        <f t="shared" si="6"/>
        <v>5901</v>
      </c>
      <c r="C20" s="326">
        <f t="shared" si="7"/>
        <v>2372</v>
      </c>
      <c r="D20" s="326">
        <f t="shared" si="8"/>
        <v>3529</v>
      </c>
      <c r="E20" s="326"/>
      <c r="F20" s="326">
        <v>791</v>
      </c>
      <c r="G20" s="326">
        <v>296</v>
      </c>
      <c r="H20" s="326">
        <v>495</v>
      </c>
      <c r="I20" s="326"/>
      <c r="J20" s="326">
        <v>2421</v>
      </c>
      <c r="K20" s="326">
        <v>1066</v>
      </c>
      <c r="L20" s="326">
        <v>1355</v>
      </c>
      <c r="M20" s="326"/>
      <c r="N20" s="326">
        <v>2689</v>
      </c>
      <c r="O20" s="326">
        <v>1010</v>
      </c>
      <c r="P20" s="326">
        <v>1679</v>
      </c>
      <c r="Q20" s="326"/>
      <c r="R20" s="326">
        <v>0</v>
      </c>
      <c r="S20" s="326">
        <v>0</v>
      </c>
      <c r="T20" s="326">
        <v>0</v>
      </c>
    </row>
    <row r="21" spans="1:20" x14ac:dyDescent="0.2">
      <c r="A21" s="26" t="s">
        <v>64</v>
      </c>
      <c r="B21" s="326">
        <f t="shared" si="6"/>
        <v>3603</v>
      </c>
      <c r="C21" s="326">
        <f t="shared" si="7"/>
        <v>1558</v>
      </c>
      <c r="D21" s="326">
        <f t="shared" si="8"/>
        <v>2045</v>
      </c>
      <c r="E21" s="326"/>
      <c r="F21" s="326">
        <v>285</v>
      </c>
      <c r="G21" s="326">
        <v>67</v>
      </c>
      <c r="H21" s="326">
        <v>218</v>
      </c>
      <c r="I21" s="326"/>
      <c r="J21" s="326">
        <v>1482</v>
      </c>
      <c r="K21" s="326">
        <v>673</v>
      </c>
      <c r="L21" s="326">
        <v>809</v>
      </c>
      <c r="M21" s="326"/>
      <c r="N21" s="326">
        <v>1836</v>
      </c>
      <c r="O21" s="326">
        <v>818</v>
      </c>
      <c r="P21" s="326">
        <v>1018</v>
      </c>
      <c r="Q21" s="326"/>
      <c r="R21" s="326">
        <v>0</v>
      </c>
      <c r="S21" s="326">
        <v>0</v>
      </c>
      <c r="T21" s="326">
        <v>0</v>
      </c>
    </row>
    <row r="22" spans="1:20" x14ac:dyDescent="0.2">
      <c r="A22" s="26" t="s">
        <v>65</v>
      </c>
      <c r="B22" s="326">
        <f t="shared" si="6"/>
        <v>1436</v>
      </c>
      <c r="C22" s="326">
        <f t="shared" si="7"/>
        <v>651</v>
      </c>
      <c r="D22" s="326">
        <f t="shared" si="8"/>
        <v>785</v>
      </c>
      <c r="E22" s="326"/>
      <c r="F22" s="326">
        <v>79</v>
      </c>
      <c r="G22" s="326">
        <v>22</v>
      </c>
      <c r="H22" s="326">
        <v>57</v>
      </c>
      <c r="I22" s="326"/>
      <c r="J22" s="326">
        <v>638</v>
      </c>
      <c r="K22" s="326">
        <v>272</v>
      </c>
      <c r="L22" s="326">
        <v>366</v>
      </c>
      <c r="M22" s="326"/>
      <c r="N22" s="326">
        <v>719</v>
      </c>
      <c r="O22" s="326">
        <v>357</v>
      </c>
      <c r="P22" s="326">
        <v>362</v>
      </c>
      <c r="Q22" s="326"/>
      <c r="R22" s="326">
        <v>0</v>
      </c>
      <c r="S22" s="326">
        <v>0</v>
      </c>
      <c r="T22" s="326">
        <v>0</v>
      </c>
    </row>
    <row r="23" spans="1:20" x14ac:dyDescent="0.2">
      <c r="A23" s="26" t="s">
        <v>66</v>
      </c>
      <c r="B23" s="326">
        <f t="shared" si="6"/>
        <v>1076</v>
      </c>
      <c r="C23" s="326">
        <f t="shared" si="7"/>
        <v>466</v>
      </c>
      <c r="D23" s="326">
        <f t="shared" si="8"/>
        <v>610</v>
      </c>
      <c r="E23" s="326"/>
      <c r="F23" s="326">
        <v>0</v>
      </c>
      <c r="G23" s="326">
        <v>0</v>
      </c>
      <c r="H23" s="326">
        <v>0</v>
      </c>
      <c r="I23" s="326"/>
      <c r="J23" s="326">
        <v>529</v>
      </c>
      <c r="K23" s="326">
        <v>244</v>
      </c>
      <c r="L23" s="326">
        <v>285</v>
      </c>
      <c r="M23" s="326"/>
      <c r="N23" s="326">
        <v>547</v>
      </c>
      <c r="O23" s="326">
        <v>222</v>
      </c>
      <c r="P23" s="326">
        <v>325</v>
      </c>
      <c r="Q23" s="326"/>
      <c r="R23" s="326">
        <v>0</v>
      </c>
      <c r="S23" s="326">
        <v>0</v>
      </c>
      <c r="T23" s="326">
        <v>0</v>
      </c>
    </row>
    <row r="24" spans="1:20" x14ac:dyDescent="0.2">
      <c r="A24" s="26" t="s">
        <v>67</v>
      </c>
      <c r="B24" s="326">
        <f t="shared" si="6"/>
        <v>1380</v>
      </c>
      <c r="C24" s="326">
        <f t="shared" si="7"/>
        <v>589</v>
      </c>
      <c r="D24" s="326">
        <f t="shared" si="8"/>
        <v>791</v>
      </c>
      <c r="E24" s="326"/>
      <c r="F24" s="326">
        <v>119</v>
      </c>
      <c r="G24" s="326">
        <v>49</v>
      </c>
      <c r="H24" s="326">
        <v>70</v>
      </c>
      <c r="I24" s="326"/>
      <c r="J24" s="326">
        <v>505</v>
      </c>
      <c r="K24" s="326">
        <v>244</v>
      </c>
      <c r="L24" s="326">
        <v>261</v>
      </c>
      <c r="M24" s="326"/>
      <c r="N24" s="326">
        <v>756</v>
      </c>
      <c r="O24" s="326">
        <v>296</v>
      </c>
      <c r="P24" s="326">
        <v>460</v>
      </c>
      <c r="Q24" s="326"/>
      <c r="R24" s="326">
        <v>0</v>
      </c>
      <c r="S24" s="326">
        <v>0</v>
      </c>
      <c r="T24" s="326">
        <v>0</v>
      </c>
    </row>
    <row r="25" spans="1:20" x14ac:dyDescent="0.2">
      <c r="A25" s="26" t="s">
        <v>68</v>
      </c>
      <c r="B25" s="326">
        <f t="shared" si="6"/>
        <v>1408</v>
      </c>
      <c r="C25" s="326">
        <f t="shared" si="7"/>
        <v>567</v>
      </c>
      <c r="D25" s="326">
        <f t="shared" si="8"/>
        <v>841</v>
      </c>
      <c r="E25" s="326"/>
      <c r="F25" s="326">
        <v>45</v>
      </c>
      <c r="G25" s="326">
        <v>13</v>
      </c>
      <c r="H25" s="326">
        <v>32</v>
      </c>
      <c r="I25" s="326"/>
      <c r="J25" s="326">
        <v>506</v>
      </c>
      <c r="K25" s="326">
        <v>205</v>
      </c>
      <c r="L25" s="326">
        <v>301</v>
      </c>
      <c r="M25" s="326"/>
      <c r="N25" s="326">
        <v>776</v>
      </c>
      <c r="O25" s="326">
        <v>316</v>
      </c>
      <c r="P25" s="326">
        <v>460</v>
      </c>
      <c r="Q25" s="326"/>
      <c r="R25" s="326">
        <v>81</v>
      </c>
      <c r="S25" s="326">
        <v>33</v>
      </c>
      <c r="T25" s="326">
        <v>48</v>
      </c>
    </row>
    <row r="26" spans="1:20" x14ac:dyDescent="0.2">
      <c r="A26" s="26" t="s">
        <v>54</v>
      </c>
      <c r="B26" s="326">
        <f t="shared" si="6"/>
        <v>2023</v>
      </c>
      <c r="C26" s="326">
        <f t="shared" si="7"/>
        <v>697</v>
      </c>
      <c r="D26" s="326">
        <f t="shared" si="8"/>
        <v>1326</v>
      </c>
      <c r="E26" s="326"/>
      <c r="F26" s="326">
        <v>214</v>
      </c>
      <c r="G26" s="326">
        <v>59</v>
      </c>
      <c r="H26" s="326">
        <v>155</v>
      </c>
      <c r="I26" s="326"/>
      <c r="J26" s="326">
        <v>575</v>
      </c>
      <c r="K26" s="326">
        <v>245</v>
      </c>
      <c r="L26" s="326">
        <v>330</v>
      </c>
      <c r="M26" s="326"/>
      <c r="N26" s="326">
        <v>695</v>
      </c>
      <c r="O26" s="326">
        <v>284</v>
      </c>
      <c r="P26" s="326">
        <v>411</v>
      </c>
      <c r="Q26" s="326"/>
      <c r="R26" s="326">
        <v>539</v>
      </c>
      <c r="S26" s="326">
        <v>109</v>
      </c>
      <c r="T26" s="326">
        <v>430</v>
      </c>
    </row>
    <row r="27" spans="1:20" x14ac:dyDescent="0.2">
      <c r="A27" s="26" t="s">
        <v>55</v>
      </c>
      <c r="B27" s="326">
        <f t="shared" si="6"/>
        <v>2374</v>
      </c>
      <c r="C27" s="326">
        <f t="shared" si="7"/>
        <v>942</v>
      </c>
      <c r="D27" s="326">
        <f t="shared" si="8"/>
        <v>1432</v>
      </c>
      <c r="E27" s="326"/>
      <c r="F27" s="326">
        <v>127</v>
      </c>
      <c r="G27" s="326">
        <v>72</v>
      </c>
      <c r="H27" s="326">
        <v>55</v>
      </c>
      <c r="I27" s="326"/>
      <c r="J27" s="326">
        <v>987</v>
      </c>
      <c r="K27" s="326">
        <v>446</v>
      </c>
      <c r="L27" s="326">
        <v>541</v>
      </c>
      <c r="M27" s="326"/>
      <c r="N27" s="326">
        <v>1049</v>
      </c>
      <c r="O27" s="326">
        <v>368</v>
      </c>
      <c r="P27" s="326">
        <v>681</v>
      </c>
      <c r="Q27" s="326"/>
      <c r="R27" s="326">
        <v>211</v>
      </c>
      <c r="S27" s="326">
        <v>56</v>
      </c>
      <c r="T27" s="326">
        <v>155</v>
      </c>
    </row>
    <row r="28" spans="1:20" x14ac:dyDescent="0.2">
      <c r="A28" s="26" t="s">
        <v>56</v>
      </c>
      <c r="B28" s="326">
        <f t="shared" si="6"/>
        <v>1039</v>
      </c>
      <c r="C28" s="326">
        <f t="shared" si="7"/>
        <v>511</v>
      </c>
      <c r="D28" s="326">
        <f t="shared" si="8"/>
        <v>528</v>
      </c>
      <c r="E28" s="326"/>
      <c r="F28" s="326">
        <v>19</v>
      </c>
      <c r="G28" s="326">
        <v>3</v>
      </c>
      <c r="H28" s="326">
        <v>16</v>
      </c>
      <c r="I28" s="326"/>
      <c r="J28" s="326">
        <v>457</v>
      </c>
      <c r="K28" s="326">
        <v>249</v>
      </c>
      <c r="L28" s="326">
        <v>208</v>
      </c>
      <c r="M28" s="326"/>
      <c r="N28" s="326">
        <v>563</v>
      </c>
      <c r="O28" s="326">
        <v>259</v>
      </c>
      <c r="P28" s="326">
        <v>304</v>
      </c>
      <c r="Q28" s="326"/>
      <c r="R28" s="326">
        <v>0</v>
      </c>
      <c r="S28" s="326">
        <v>0</v>
      </c>
      <c r="T28" s="326">
        <v>0</v>
      </c>
    </row>
    <row r="29" spans="1:20" x14ac:dyDescent="0.2">
      <c r="A29" s="26" t="s">
        <v>69</v>
      </c>
      <c r="B29" s="326">
        <f t="shared" si="6"/>
        <v>1926</v>
      </c>
      <c r="C29" s="326">
        <f t="shared" si="7"/>
        <v>866</v>
      </c>
      <c r="D29" s="326">
        <f t="shared" si="8"/>
        <v>1060</v>
      </c>
      <c r="E29" s="326"/>
      <c r="F29" s="326">
        <v>111</v>
      </c>
      <c r="G29" s="326">
        <v>39</v>
      </c>
      <c r="H29" s="326">
        <v>72</v>
      </c>
      <c r="I29" s="326"/>
      <c r="J29" s="326">
        <v>783</v>
      </c>
      <c r="K29" s="326">
        <v>393</v>
      </c>
      <c r="L29" s="326">
        <v>390</v>
      </c>
      <c r="M29" s="326"/>
      <c r="N29" s="326">
        <v>1032</v>
      </c>
      <c r="O29" s="326">
        <v>434</v>
      </c>
      <c r="P29" s="326">
        <v>598</v>
      </c>
      <c r="Q29" s="326"/>
      <c r="R29" s="326">
        <v>0</v>
      </c>
      <c r="S29" s="326">
        <v>0</v>
      </c>
      <c r="T29" s="326">
        <v>0</v>
      </c>
    </row>
    <row r="30" spans="1:20" x14ac:dyDescent="0.2">
      <c r="A30" s="26" t="s">
        <v>70</v>
      </c>
      <c r="B30" s="326">
        <f t="shared" si="6"/>
        <v>854</v>
      </c>
      <c r="C30" s="326">
        <f t="shared" si="7"/>
        <v>390</v>
      </c>
      <c r="D30" s="326">
        <f t="shared" si="8"/>
        <v>464</v>
      </c>
      <c r="E30" s="326"/>
      <c r="F30" s="326">
        <v>57</v>
      </c>
      <c r="G30" s="326">
        <v>17</v>
      </c>
      <c r="H30" s="326">
        <v>40</v>
      </c>
      <c r="I30" s="326"/>
      <c r="J30" s="326">
        <v>344</v>
      </c>
      <c r="K30" s="326">
        <v>173</v>
      </c>
      <c r="L30" s="326">
        <v>171</v>
      </c>
      <c r="M30" s="326"/>
      <c r="N30" s="326">
        <v>453</v>
      </c>
      <c r="O30" s="326">
        <v>200</v>
      </c>
      <c r="P30" s="326">
        <v>253</v>
      </c>
      <c r="Q30" s="326"/>
      <c r="R30" s="326">
        <v>0</v>
      </c>
      <c r="S30" s="326">
        <v>0</v>
      </c>
      <c r="T30" s="326">
        <v>0</v>
      </c>
    </row>
    <row r="31" spans="1:20" x14ac:dyDescent="0.2">
      <c r="A31" s="26" t="s">
        <v>71</v>
      </c>
      <c r="B31" s="326">
        <f t="shared" si="6"/>
        <v>5577</v>
      </c>
      <c r="C31" s="326">
        <f t="shared" si="7"/>
        <v>2341</v>
      </c>
      <c r="D31" s="326">
        <f t="shared" si="8"/>
        <v>3236</v>
      </c>
      <c r="E31" s="326"/>
      <c r="F31" s="326">
        <v>600</v>
      </c>
      <c r="G31" s="326">
        <v>255</v>
      </c>
      <c r="H31" s="326">
        <v>345</v>
      </c>
      <c r="I31" s="326"/>
      <c r="J31" s="326">
        <v>2353</v>
      </c>
      <c r="K31" s="326">
        <v>980</v>
      </c>
      <c r="L31" s="326">
        <v>1373</v>
      </c>
      <c r="M31" s="326"/>
      <c r="N31" s="326">
        <v>2543</v>
      </c>
      <c r="O31" s="326">
        <v>1081</v>
      </c>
      <c r="P31" s="326">
        <v>1462</v>
      </c>
      <c r="Q31" s="326"/>
      <c r="R31" s="326">
        <v>81</v>
      </c>
      <c r="S31" s="326">
        <v>25</v>
      </c>
      <c r="T31" s="326">
        <v>56</v>
      </c>
    </row>
    <row r="32" spans="1:20" x14ac:dyDescent="0.2">
      <c r="A32" s="26" t="s">
        <v>72</v>
      </c>
      <c r="B32" s="326">
        <f t="shared" si="6"/>
        <v>6201</v>
      </c>
      <c r="C32" s="326">
        <f t="shared" si="7"/>
        <v>2748</v>
      </c>
      <c r="D32" s="326">
        <f t="shared" si="8"/>
        <v>3453</v>
      </c>
      <c r="E32" s="326"/>
      <c r="F32" s="326">
        <v>530</v>
      </c>
      <c r="G32" s="326">
        <v>243</v>
      </c>
      <c r="H32" s="326">
        <v>287</v>
      </c>
      <c r="I32" s="326"/>
      <c r="J32" s="326">
        <v>2789</v>
      </c>
      <c r="K32" s="326">
        <v>1306</v>
      </c>
      <c r="L32" s="326">
        <v>1483</v>
      </c>
      <c r="M32" s="326"/>
      <c r="N32" s="326">
        <v>2882</v>
      </c>
      <c r="O32" s="326">
        <v>1199</v>
      </c>
      <c r="P32" s="326">
        <v>1683</v>
      </c>
      <c r="Q32" s="326"/>
      <c r="R32" s="326">
        <v>0</v>
      </c>
      <c r="S32" s="326">
        <v>0</v>
      </c>
      <c r="T32" s="326">
        <v>0</v>
      </c>
    </row>
    <row r="33" spans="1:20" ht="13.5" thickBot="1" x14ac:dyDescent="0.25">
      <c r="A33" s="21" t="s">
        <v>73</v>
      </c>
      <c r="B33" s="327">
        <f t="shared" si="6"/>
        <v>2091</v>
      </c>
      <c r="C33" s="327">
        <f t="shared" si="7"/>
        <v>795</v>
      </c>
      <c r="D33" s="327">
        <f t="shared" si="8"/>
        <v>1296</v>
      </c>
      <c r="E33" s="327"/>
      <c r="F33" s="327">
        <v>280</v>
      </c>
      <c r="G33" s="327">
        <v>82</v>
      </c>
      <c r="H33" s="327">
        <v>198</v>
      </c>
      <c r="I33" s="327"/>
      <c r="J33" s="327">
        <v>779</v>
      </c>
      <c r="K33" s="327">
        <v>321</v>
      </c>
      <c r="L33" s="327">
        <v>458</v>
      </c>
      <c r="M33" s="327"/>
      <c r="N33" s="327">
        <v>1032</v>
      </c>
      <c r="O33" s="327">
        <v>392</v>
      </c>
      <c r="P33" s="327">
        <v>640</v>
      </c>
      <c r="Q33" s="327"/>
      <c r="R33" s="327">
        <v>0</v>
      </c>
      <c r="S33" s="327">
        <v>0</v>
      </c>
      <c r="T33" s="327">
        <v>0</v>
      </c>
    </row>
    <row r="34" spans="1:20" ht="15" customHeight="1" x14ac:dyDescent="0.2">
      <c r="A34" s="28" t="s">
        <v>929</v>
      </c>
    </row>
  </sheetData>
  <mergeCells count="12">
    <mergeCell ref="A6:T6"/>
    <mergeCell ref="A7:A8"/>
    <mergeCell ref="B7:D7"/>
    <mergeCell ref="F7:H7"/>
    <mergeCell ref="J7:L7"/>
    <mergeCell ref="N7:P7"/>
    <mergeCell ref="R7:T7"/>
    <mergeCell ref="A1:T1"/>
    <mergeCell ref="A2:T2"/>
    <mergeCell ref="A3:T3"/>
    <mergeCell ref="A4:T4"/>
    <mergeCell ref="A5:T5"/>
  </mergeCells>
  <conditionalFormatting sqref="B10:T33">
    <cfRule type="cellIs" dxfId="41" priority="2" operator="equal">
      <formula>0</formula>
    </cfRule>
  </conditionalFormatting>
  <hyperlinks>
    <hyperlink ref="U2" location="Contenido!A1" display="Contenido" xr:uid="{00000000-0004-0000-8A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5" tint="-0.249977111117893"/>
  </sheetPr>
  <dimension ref="A2:I17"/>
  <sheetViews>
    <sheetView showGridLines="0" zoomScaleNormal="100" workbookViewId="0">
      <selection activeCell="I24" sqref="I24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2.75" customHeight="1" x14ac:dyDescent="0.2">
      <c r="A7" s="586" t="s">
        <v>1028</v>
      </c>
      <c r="B7" s="586"/>
      <c r="C7" s="586"/>
      <c r="D7" s="586"/>
      <c r="E7" s="586"/>
      <c r="F7" s="586"/>
      <c r="G7" s="586"/>
      <c r="H7" s="586"/>
    </row>
    <row r="8" spans="1:9" ht="12.75" customHeight="1" x14ac:dyDescent="0.2">
      <c r="A8" s="586"/>
      <c r="B8" s="586"/>
      <c r="C8" s="586"/>
      <c r="D8" s="586"/>
      <c r="E8" s="586"/>
      <c r="F8" s="586"/>
      <c r="G8" s="586"/>
      <c r="H8" s="586"/>
    </row>
    <row r="9" spans="1:9" ht="12.75" customHeight="1" x14ac:dyDescent="0.2">
      <c r="A9" s="586"/>
      <c r="B9" s="586"/>
      <c r="C9" s="586"/>
      <c r="D9" s="586"/>
      <c r="E9" s="586"/>
      <c r="F9" s="586"/>
      <c r="G9" s="586"/>
      <c r="H9" s="586"/>
    </row>
    <row r="10" spans="1:9" ht="12.75" customHeight="1" x14ac:dyDescent="0.2">
      <c r="A10" s="586"/>
      <c r="B10" s="586"/>
      <c r="C10" s="586"/>
      <c r="D10" s="586"/>
      <c r="E10" s="586"/>
      <c r="F10" s="586"/>
      <c r="G10" s="586"/>
      <c r="H10" s="586"/>
    </row>
    <row r="11" spans="1:9" ht="12.75" customHeight="1" x14ac:dyDescent="0.2">
      <c r="A11" s="586"/>
      <c r="B11" s="586"/>
      <c r="C11" s="586"/>
      <c r="D11" s="586"/>
      <c r="E11" s="586"/>
      <c r="F11" s="586"/>
      <c r="G11" s="586"/>
      <c r="H11" s="586"/>
    </row>
    <row r="12" spans="1:9" ht="12.75" customHeight="1" x14ac:dyDescent="0.2">
      <c r="A12" s="586"/>
      <c r="B12" s="586"/>
      <c r="C12" s="586"/>
      <c r="D12" s="586"/>
      <c r="E12" s="586"/>
      <c r="F12" s="586"/>
      <c r="G12" s="586"/>
      <c r="H12" s="586"/>
    </row>
    <row r="13" spans="1:9" ht="12.75" customHeight="1" x14ac:dyDescent="0.2">
      <c r="A13" s="586"/>
      <c r="B13" s="586"/>
      <c r="C13" s="586"/>
      <c r="D13" s="586"/>
      <c r="E13" s="586"/>
      <c r="F13" s="586"/>
      <c r="G13" s="586"/>
      <c r="H13" s="586"/>
    </row>
    <row r="14" spans="1:9" ht="12.75" customHeight="1" x14ac:dyDescent="0.2">
      <c r="A14" s="586"/>
      <c r="B14" s="586"/>
      <c r="C14" s="586"/>
      <c r="D14" s="586"/>
      <c r="E14" s="586"/>
      <c r="F14" s="586"/>
      <c r="G14" s="586"/>
      <c r="H14" s="586"/>
    </row>
    <row r="15" spans="1:9" ht="12.75" customHeight="1" x14ac:dyDescent="0.2">
      <c r="A15" s="586"/>
      <c r="B15" s="586"/>
      <c r="C15" s="586"/>
      <c r="D15" s="586"/>
      <c r="E15" s="586"/>
      <c r="F15" s="586"/>
      <c r="G15" s="586"/>
      <c r="H15" s="586"/>
    </row>
    <row r="16" spans="1:9" x14ac:dyDescent="0.2">
      <c r="A16" s="586"/>
      <c r="B16" s="586"/>
      <c r="C16" s="586"/>
      <c r="D16" s="586"/>
      <c r="E16" s="586"/>
      <c r="F16" s="586"/>
      <c r="G16" s="586"/>
      <c r="H16" s="586"/>
    </row>
    <row r="17" spans="1:8" x14ac:dyDescent="0.2">
      <c r="A17" s="586"/>
      <c r="B17" s="586"/>
      <c r="C17" s="586"/>
      <c r="D17" s="586"/>
      <c r="E17" s="586"/>
      <c r="F17" s="586"/>
      <c r="G17" s="586"/>
      <c r="H17" s="586"/>
    </row>
  </sheetData>
  <mergeCells count="1">
    <mergeCell ref="A7:H17"/>
  </mergeCells>
  <hyperlinks>
    <hyperlink ref="I2" location="Contenido!A1" display="Contenido" xr:uid="{00000000-0004-0000-0D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Hoja139">
    <tabColor theme="5" tint="0.59999389629810485"/>
    <pageSetUpPr fitToPage="1"/>
  </sheetPr>
  <dimension ref="A1:V33"/>
  <sheetViews>
    <sheetView showGridLines="0" zoomScaleNormal="100" zoomScaleSheetLayoutView="100" workbookViewId="0">
      <selection activeCell="R6" sqref="R6"/>
    </sheetView>
  </sheetViews>
  <sheetFormatPr baseColWidth="10" defaultColWidth="11" defaultRowHeight="12.75" x14ac:dyDescent="0.2"/>
  <cols>
    <col min="1" max="1" width="10.125" style="118" customWidth="1"/>
    <col min="2" max="4" width="5.625" style="125" customWidth="1"/>
    <col min="5" max="5" width="1.25" style="125" customWidth="1"/>
    <col min="6" max="8" width="5.25" style="125" customWidth="1"/>
    <col min="9" max="9" width="1.25" style="125" customWidth="1"/>
    <col min="10" max="12" width="5.25" style="125" customWidth="1"/>
    <col min="13" max="13" width="1.25" style="125" customWidth="1"/>
    <col min="14" max="16" width="5.25" style="125" customWidth="1"/>
    <col min="17" max="17" width="1.25" style="125" customWidth="1"/>
    <col min="18" max="20" width="5.25" style="125" customWidth="1"/>
    <col min="21" max="16384" width="11" style="102"/>
  </cols>
  <sheetData>
    <row r="1" spans="1:22" ht="15" customHeight="1" x14ac:dyDescent="0.25">
      <c r="A1" s="600" t="s">
        <v>786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</row>
    <row r="2" spans="1:22" ht="15" customHeight="1" x14ac:dyDescent="0.25">
      <c r="A2" s="601" t="s">
        <v>412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12"/>
      <c r="U2" s="212" t="s">
        <v>573</v>
      </c>
    </row>
    <row r="3" spans="1:22" s="20" customFormat="1" ht="15" x14ac:dyDescent="0.25">
      <c r="A3" s="634" t="s">
        <v>45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214"/>
      <c r="V3" s="214"/>
    </row>
    <row r="4" spans="1:22" ht="15" x14ac:dyDescent="0.25">
      <c r="A4" s="601" t="s">
        <v>679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1:22" ht="15" x14ac:dyDescent="0.25">
      <c r="A5" s="601" t="s">
        <v>94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1:22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</row>
    <row r="7" spans="1:22" s="247" customFormat="1" ht="17.25" customHeight="1" x14ac:dyDescent="0.15">
      <c r="A7" s="608" t="s">
        <v>248</v>
      </c>
      <c r="B7" s="640" t="s">
        <v>0</v>
      </c>
      <c r="C7" s="640"/>
      <c r="D7" s="640"/>
      <c r="E7" s="444"/>
      <c r="F7" s="650" t="s">
        <v>47</v>
      </c>
      <c r="G7" s="650"/>
      <c r="H7" s="650"/>
      <c r="I7" s="445"/>
      <c r="J7" s="650" t="s">
        <v>48</v>
      </c>
      <c r="K7" s="650"/>
      <c r="L7" s="650"/>
      <c r="M7" s="445"/>
      <c r="N7" s="650" t="s">
        <v>970</v>
      </c>
      <c r="O7" s="650"/>
      <c r="P7" s="650"/>
      <c r="Q7" s="445"/>
      <c r="R7" s="650" t="s">
        <v>971</v>
      </c>
      <c r="S7" s="650"/>
      <c r="T7" s="650"/>
    </row>
    <row r="8" spans="1:22" s="247" customFormat="1" ht="27.75" customHeight="1" x14ac:dyDescent="0.15">
      <c r="A8" s="608"/>
      <c r="B8" s="446" t="s">
        <v>0</v>
      </c>
      <c r="C8" s="446" t="s">
        <v>15</v>
      </c>
      <c r="D8" s="446" t="s">
        <v>16</v>
      </c>
      <c r="E8" s="447"/>
      <c r="F8" s="446" t="s">
        <v>0</v>
      </c>
      <c r="G8" s="446" t="s">
        <v>15</v>
      </c>
      <c r="H8" s="446" t="s">
        <v>16</v>
      </c>
      <c r="I8" s="446"/>
      <c r="J8" s="446" t="s">
        <v>0</v>
      </c>
      <c r="K8" s="446" t="s">
        <v>15</v>
      </c>
      <c r="L8" s="446" t="s">
        <v>16</v>
      </c>
      <c r="M8" s="447"/>
      <c r="N8" s="446" t="s">
        <v>0</v>
      </c>
      <c r="O8" s="446" t="s">
        <v>15</v>
      </c>
      <c r="P8" s="446" t="s">
        <v>16</v>
      </c>
      <c r="Q8" s="447"/>
      <c r="R8" s="446" t="s">
        <v>0</v>
      </c>
      <c r="S8" s="446" t="s">
        <v>15</v>
      </c>
      <c r="T8" s="446" t="s">
        <v>16</v>
      </c>
    </row>
    <row r="9" spans="1:22" s="119" customFormat="1" x14ac:dyDescent="0.2">
      <c r="A9" s="118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spans="1:22" s="269" customFormat="1" x14ac:dyDescent="0.2">
      <c r="A10" s="122" t="s">
        <v>0</v>
      </c>
      <c r="B10" s="268">
        <f>SUM(B11:B28)</f>
        <v>50890</v>
      </c>
      <c r="C10" s="268">
        <f>SUM(C11:C28)</f>
        <v>22065</v>
      </c>
      <c r="D10" s="268">
        <f>SUM(D11:D28)</f>
        <v>28825</v>
      </c>
      <c r="E10" s="268"/>
      <c r="F10" s="268">
        <f>SUM(F11:F28)</f>
        <v>4730</v>
      </c>
      <c r="G10" s="268">
        <f>SUM(G11:G28)</f>
        <v>2092</v>
      </c>
      <c r="H10" s="268">
        <f>SUM(H11:H28)</f>
        <v>2638</v>
      </c>
      <c r="I10" s="268"/>
      <c r="J10" s="268">
        <f>SUM(J11:J28)</f>
        <v>21740</v>
      </c>
      <c r="K10" s="268">
        <f>SUM(K11:K28)</f>
        <v>10007</v>
      </c>
      <c r="L10" s="268">
        <f>SUM(L11:L28)</f>
        <v>11733</v>
      </c>
      <c r="M10" s="268"/>
      <c r="N10" s="268">
        <f>SUM(N11:N28)</f>
        <v>23288</v>
      </c>
      <c r="O10" s="268">
        <f>SUM(O11:O28)</f>
        <v>9678</v>
      </c>
      <c r="P10" s="268">
        <f>SUM(P11:P28)</f>
        <v>13610</v>
      </c>
      <c r="Q10" s="268"/>
      <c r="R10" s="268">
        <f>SUM(R11:R28)</f>
        <v>1132</v>
      </c>
      <c r="S10" s="268">
        <f>SUM(S11:S28)</f>
        <v>288</v>
      </c>
      <c r="T10" s="268">
        <f>SUM(T11:T28)</f>
        <v>844</v>
      </c>
    </row>
    <row r="11" spans="1:22" x14ac:dyDescent="0.2">
      <c r="A11" s="120">
        <v>13</v>
      </c>
      <c r="B11" s="251">
        <f>+F11+J11+N11+R11</f>
        <v>7</v>
      </c>
      <c r="C11" s="251">
        <f>+G11+K11+O11+S11</f>
        <v>2</v>
      </c>
      <c r="D11" s="251">
        <f t="shared" ref="D11" si="0">+B11-C11</f>
        <v>5</v>
      </c>
      <c r="E11" s="250"/>
      <c r="F11" s="250">
        <v>0</v>
      </c>
      <c r="G11" s="250">
        <v>0</v>
      </c>
      <c r="H11" s="250">
        <v>0</v>
      </c>
      <c r="I11" s="250"/>
      <c r="J11" s="250">
        <v>7</v>
      </c>
      <c r="K11" s="250">
        <v>2</v>
      </c>
      <c r="L11" s="250">
        <v>5</v>
      </c>
      <c r="M11" s="250"/>
      <c r="N11" s="250">
        <v>0</v>
      </c>
      <c r="O11" s="250">
        <v>0</v>
      </c>
      <c r="P11" s="250">
        <v>0</v>
      </c>
      <c r="Q11" s="250"/>
      <c r="R11" s="250">
        <v>0</v>
      </c>
      <c r="S11" s="250">
        <v>0</v>
      </c>
      <c r="T11" s="250">
        <v>0</v>
      </c>
    </row>
    <row r="12" spans="1:22" x14ac:dyDescent="0.2">
      <c r="A12" s="120">
        <v>14</v>
      </c>
      <c r="B12" s="251">
        <f t="shared" ref="B12:B28" si="1">+F12+J12+N12+R12</f>
        <v>81</v>
      </c>
      <c r="C12" s="251">
        <f t="shared" ref="C12:C28" si="2">+G12+K12+O12+S12</f>
        <v>41</v>
      </c>
      <c r="D12" s="251">
        <f t="shared" ref="D12:D28" si="3">+B12-C12</f>
        <v>40</v>
      </c>
      <c r="E12" s="250"/>
      <c r="F12" s="250">
        <v>5</v>
      </c>
      <c r="G12" s="250">
        <v>3</v>
      </c>
      <c r="H12" s="250">
        <v>2</v>
      </c>
      <c r="I12" s="250"/>
      <c r="J12" s="250">
        <v>73</v>
      </c>
      <c r="K12" s="250">
        <v>35</v>
      </c>
      <c r="L12" s="250">
        <v>38</v>
      </c>
      <c r="M12" s="250"/>
      <c r="N12" s="250">
        <v>1</v>
      </c>
      <c r="O12" s="250">
        <v>1</v>
      </c>
      <c r="P12" s="250">
        <v>0</v>
      </c>
      <c r="Q12" s="250"/>
      <c r="R12" s="250">
        <v>2</v>
      </c>
      <c r="S12" s="250">
        <v>2</v>
      </c>
      <c r="T12" s="250">
        <v>0</v>
      </c>
    </row>
    <row r="13" spans="1:22" x14ac:dyDescent="0.2">
      <c r="A13" s="120">
        <v>15</v>
      </c>
      <c r="B13" s="251">
        <f t="shared" si="1"/>
        <v>1319</v>
      </c>
      <c r="C13" s="251">
        <f t="shared" si="2"/>
        <v>725</v>
      </c>
      <c r="D13" s="251">
        <f t="shared" si="3"/>
        <v>594</v>
      </c>
      <c r="E13" s="252"/>
      <c r="F13" s="251">
        <v>46</v>
      </c>
      <c r="G13" s="251">
        <v>25</v>
      </c>
      <c r="H13" s="251">
        <v>21</v>
      </c>
      <c r="I13" s="251"/>
      <c r="J13" s="251">
        <v>1040</v>
      </c>
      <c r="K13" s="251">
        <v>585</v>
      </c>
      <c r="L13" s="251">
        <v>455</v>
      </c>
      <c r="M13" s="251"/>
      <c r="N13" s="251">
        <v>232</v>
      </c>
      <c r="O13" s="251">
        <v>115</v>
      </c>
      <c r="P13" s="251">
        <v>117</v>
      </c>
      <c r="Q13" s="251"/>
      <c r="R13" s="251">
        <v>1</v>
      </c>
      <c r="S13" s="251">
        <v>0</v>
      </c>
      <c r="T13" s="251">
        <v>1</v>
      </c>
    </row>
    <row r="14" spans="1:22" x14ac:dyDescent="0.2">
      <c r="A14" s="120">
        <v>16</v>
      </c>
      <c r="B14" s="251">
        <f t="shared" si="1"/>
        <v>1963</v>
      </c>
      <c r="C14" s="251">
        <f t="shared" si="2"/>
        <v>1074</v>
      </c>
      <c r="D14" s="251">
        <f t="shared" si="3"/>
        <v>889</v>
      </c>
      <c r="E14" s="252"/>
      <c r="F14" s="251">
        <v>53</v>
      </c>
      <c r="G14" s="251">
        <v>27</v>
      </c>
      <c r="H14" s="251">
        <v>26</v>
      </c>
      <c r="I14" s="251"/>
      <c r="J14" s="251">
        <v>1159</v>
      </c>
      <c r="K14" s="251">
        <v>698</v>
      </c>
      <c r="L14" s="251">
        <v>461</v>
      </c>
      <c r="M14" s="251"/>
      <c r="N14" s="251">
        <v>743</v>
      </c>
      <c r="O14" s="251">
        <v>345</v>
      </c>
      <c r="P14" s="251">
        <v>398</v>
      </c>
      <c r="Q14" s="251"/>
      <c r="R14" s="251">
        <v>8</v>
      </c>
      <c r="S14" s="251">
        <v>4</v>
      </c>
      <c r="T14" s="251">
        <v>4</v>
      </c>
    </row>
    <row r="15" spans="1:22" x14ac:dyDescent="0.2">
      <c r="A15" s="120">
        <v>17</v>
      </c>
      <c r="B15" s="251">
        <f t="shared" si="1"/>
        <v>2544</v>
      </c>
      <c r="C15" s="251">
        <f t="shared" si="2"/>
        <v>1328</v>
      </c>
      <c r="D15" s="251">
        <f t="shared" si="3"/>
        <v>1216</v>
      </c>
      <c r="E15" s="251"/>
      <c r="F15" s="250">
        <v>47</v>
      </c>
      <c r="G15" s="250">
        <v>35</v>
      </c>
      <c r="H15" s="250">
        <v>12</v>
      </c>
      <c r="I15" s="251"/>
      <c r="J15" s="250">
        <v>1029</v>
      </c>
      <c r="K15" s="250">
        <v>591</v>
      </c>
      <c r="L15" s="250">
        <v>438</v>
      </c>
      <c r="M15" s="251"/>
      <c r="N15" s="250">
        <v>1406</v>
      </c>
      <c r="O15" s="250">
        <v>678</v>
      </c>
      <c r="P15" s="250">
        <v>728</v>
      </c>
      <c r="Q15" s="251"/>
      <c r="R15" s="250">
        <v>62</v>
      </c>
      <c r="S15" s="250">
        <v>24</v>
      </c>
      <c r="T15" s="250">
        <v>38</v>
      </c>
    </row>
    <row r="16" spans="1:22" x14ac:dyDescent="0.2">
      <c r="A16" s="120">
        <v>18</v>
      </c>
      <c r="B16" s="251">
        <f t="shared" si="1"/>
        <v>2396</v>
      </c>
      <c r="C16" s="251">
        <f t="shared" si="2"/>
        <v>1241</v>
      </c>
      <c r="D16" s="251">
        <f t="shared" si="3"/>
        <v>1155</v>
      </c>
      <c r="E16" s="251"/>
      <c r="F16" s="251">
        <v>49</v>
      </c>
      <c r="G16" s="251">
        <v>18</v>
      </c>
      <c r="H16" s="251">
        <v>31</v>
      </c>
      <c r="I16" s="251"/>
      <c r="J16" s="251">
        <v>775</v>
      </c>
      <c r="K16" s="251">
        <v>451</v>
      </c>
      <c r="L16" s="251">
        <v>324</v>
      </c>
      <c r="M16" s="251"/>
      <c r="N16" s="251">
        <v>1494</v>
      </c>
      <c r="O16" s="251">
        <v>746</v>
      </c>
      <c r="P16" s="251">
        <v>748</v>
      </c>
      <c r="Q16" s="251"/>
      <c r="R16" s="251">
        <v>78</v>
      </c>
      <c r="S16" s="251">
        <v>26</v>
      </c>
      <c r="T16" s="251">
        <v>52</v>
      </c>
    </row>
    <row r="17" spans="1:20" x14ac:dyDescent="0.2">
      <c r="A17" s="120">
        <v>19</v>
      </c>
      <c r="B17" s="251">
        <f t="shared" si="1"/>
        <v>1951</v>
      </c>
      <c r="C17" s="251">
        <f t="shared" si="2"/>
        <v>1056</v>
      </c>
      <c r="D17" s="251">
        <f t="shared" si="3"/>
        <v>895</v>
      </c>
      <c r="E17" s="251"/>
      <c r="F17" s="251">
        <v>33</v>
      </c>
      <c r="G17" s="251">
        <v>25</v>
      </c>
      <c r="H17" s="251">
        <v>8</v>
      </c>
      <c r="I17" s="251"/>
      <c r="J17" s="251">
        <v>706</v>
      </c>
      <c r="K17" s="251">
        <v>369</v>
      </c>
      <c r="L17" s="251">
        <v>337</v>
      </c>
      <c r="M17" s="251"/>
      <c r="N17" s="251">
        <v>1128</v>
      </c>
      <c r="O17" s="251">
        <v>631</v>
      </c>
      <c r="P17" s="251">
        <v>497</v>
      </c>
      <c r="Q17" s="251"/>
      <c r="R17" s="251">
        <v>84</v>
      </c>
      <c r="S17" s="251">
        <v>31</v>
      </c>
      <c r="T17" s="251">
        <v>53</v>
      </c>
    </row>
    <row r="18" spans="1:20" x14ac:dyDescent="0.2">
      <c r="A18" s="120">
        <v>20</v>
      </c>
      <c r="B18" s="251">
        <f t="shared" si="1"/>
        <v>1983</v>
      </c>
      <c r="C18" s="251">
        <f t="shared" si="2"/>
        <v>1011</v>
      </c>
      <c r="D18" s="251">
        <f t="shared" si="3"/>
        <v>972</v>
      </c>
      <c r="E18" s="251"/>
      <c r="F18" s="251">
        <v>50</v>
      </c>
      <c r="G18" s="251">
        <v>29</v>
      </c>
      <c r="H18" s="251">
        <v>21</v>
      </c>
      <c r="I18" s="251"/>
      <c r="J18" s="251">
        <v>692</v>
      </c>
      <c r="K18" s="251">
        <v>366</v>
      </c>
      <c r="L18" s="251">
        <v>326</v>
      </c>
      <c r="M18" s="251"/>
      <c r="N18" s="251">
        <v>1172</v>
      </c>
      <c r="O18" s="251">
        <v>599</v>
      </c>
      <c r="P18" s="251">
        <v>573</v>
      </c>
      <c r="Q18" s="251"/>
      <c r="R18" s="251">
        <v>69</v>
      </c>
      <c r="S18" s="251">
        <v>17</v>
      </c>
      <c r="T18" s="251">
        <v>52</v>
      </c>
    </row>
    <row r="19" spans="1:20" x14ac:dyDescent="0.2">
      <c r="A19" s="120">
        <v>21</v>
      </c>
      <c r="B19" s="251">
        <f t="shared" si="1"/>
        <v>1904</v>
      </c>
      <c r="C19" s="251">
        <f t="shared" si="2"/>
        <v>924</v>
      </c>
      <c r="D19" s="251">
        <f t="shared" si="3"/>
        <v>980</v>
      </c>
      <c r="E19" s="251"/>
      <c r="F19" s="251">
        <v>67</v>
      </c>
      <c r="G19" s="251">
        <v>39</v>
      </c>
      <c r="H19" s="251">
        <v>28</v>
      </c>
      <c r="I19" s="251"/>
      <c r="J19" s="251">
        <v>706</v>
      </c>
      <c r="K19" s="251">
        <v>366</v>
      </c>
      <c r="L19" s="251">
        <v>340</v>
      </c>
      <c r="M19" s="251"/>
      <c r="N19" s="251">
        <v>1049</v>
      </c>
      <c r="O19" s="251">
        <v>490</v>
      </c>
      <c r="P19" s="251">
        <v>559</v>
      </c>
      <c r="Q19" s="251"/>
      <c r="R19" s="251">
        <v>82</v>
      </c>
      <c r="S19" s="251">
        <v>29</v>
      </c>
      <c r="T19" s="251">
        <v>53</v>
      </c>
    </row>
    <row r="20" spans="1:20" x14ac:dyDescent="0.2">
      <c r="A20" s="120">
        <v>22</v>
      </c>
      <c r="B20" s="251">
        <f t="shared" si="1"/>
        <v>2042</v>
      </c>
      <c r="C20" s="251">
        <f t="shared" si="2"/>
        <v>908</v>
      </c>
      <c r="D20" s="251">
        <f t="shared" si="3"/>
        <v>1134</v>
      </c>
      <c r="E20" s="252"/>
      <c r="F20" s="250">
        <v>153</v>
      </c>
      <c r="G20" s="250">
        <v>65</v>
      </c>
      <c r="H20" s="250">
        <v>88</v>
      </c>
      <c r="I20" s="251"/>
      <c r="J20" s="250">
        <v>795</v>
      </c>
      <c r="K20" s="250">
        <v>378</v>
      </c>
      <c r="L20" s="250">
        <v>417</v>
      </c>
      <c r="M20" s="251"/>
      <c r="N20" s="250">
        <v>1038</v>
      </c>
      <c r="O20" s="250">
        <v>452</v>
      </c>
      <c r="P20" s="250">
        <v>586</v>
      </c>
      <c r="Q20" s="251"/>
      <c r="R20" s="250">
        <v>56</v>
      </c>
      <c r="S20" s="250">
        <v>13</v>
      </c>
      <c r="T20" s="250">
        <v>43</v>
      </c>
    </row>
    <row r="21" spans="1:20" x14ac:dyDescent="0.2">
      <c r="A21" s="120">
        <v>23</v>
      </c>
      <c r="B21" s="251">
        <f t="shared" si="1"/>
        <v>1830</v>
      </c>
      <c r="C21" s="251">
        <f t="shared" si="2"/>
        <v>893</v>
      </c>
      <c r="D21" s="251">
        <f t="shared" si="3"/>
        <v>937</v>
      </c>
      <c r="E21" s="251"/>
      <c r="F21" s="251">
        <v>84</v>
      </c>
      <c r="G21" s="251">
        <v>44</v>
      </c>
      <c r="H21" s="251">
        <v>40</v>
      </c>
      <c r="I21" s="251"/>
      <c r="J21" s="251">
        <v>784</v>
      </c>
      <c r="K21" s="251">
        <v>418</v>
      </c>
      <c r="L21" s="251">
        <v>366</v>
      </c>
      <c r="M21" s="251"/>
      <c r="N21" s="251">
        <v>901</v>
      </c>
      <c r="O21" s="251">
        <v>416</v>
      </c>
      <c r="P21" s="251">
        <v>485</v>
      </c>
      <c r="Q21" s="251"/>
      <c r="R21" s="251">
        <v>61</v>
      </c>
      <c r="S21" s="251">
        <v>15</v>
      </c>
      <c r="T21" s="251">
        <v>46</v>
      </c>
    </row>
    <row r="22" spans="1:20" x14ac:dyDescent="0.2">
      <c r="A22" s="120">
        <v>24</v>
      </c>
      <c r="B22" s="251">
        <f t="shared" si="1"/>
        <v>1811</v>
      </c>
      <c r="C22" s="251">
        <f t="shared" si="2"/>
        <v>814</v>
      </c>
      <c r="D22" s="251">
        <f t="shared" si="3"/>
        <v>997</v>
      </c>
      <c r="E22" s="251"/>
      <c r="F22" s="251">
        <v>91</v>
      </c>
      <c r="G22" s="251">
        <v>49</v>
      </c>
      <c r="H22" s="251">
        <v>42</v>
      </c>
      <c r="I22" s="251"/>
      <c r="J22" s="251">
        <v>741</v>
      </c>
      <c r="K22" s="251">
        <v>362</v>
      </c>
      <c r="L22" s="251">
        <v>379</v>
      </c>
      <c r="M22" s="251"/>
      <c r="N22" s="251">
        <v>923</v>
      </c>
      <c r="O22" s="251">
        <v>391</v>
      </c>
      <c r="P22" s="251">
        <v>532</v>
      </c>
      <c r="Q22" s="251"/>
      <c r="R22" s="251">
        <v>56</v>
      </c>
      <c r="S22" s="251">
        <v>12</v>
      </c>
      <c r="T22" s="251">
        <v>44</v>
      </c>
    </row>
    <row r="23" spans="1:20" x14ac:dyDescent="0.2">
      <c r="A23" s="116" t="s">
        <v>228</v>
      </c>
      <c r="B23" s="251">
        <f t="shared" si="1"/>
        <v>8623</v>
      </c>
      <c r="C23" s="251">
        <f t="shared" si="2"/>
        <v>3828</v>
      </c>
      <c r="D23" s="251">
        <f t="shared" si="3"/>
        <v>4795</v>
      </c>
      <c r="E23" s="251"/>
      <c r="F23" s="251">
        <v>597</v>
      </c>
      <c r="G23" s="251">
        <v>333</v>
      </c>
      <c r="H23" s="251">
        <v>264</v>
      </c>
      <c r="I23" s="251"/>
      <c r="J23" s="251">
        <v>3652</v>
      </c>
      <c r="K23" s="251">
        <v>1685</v>
      </c>
      <c r="L23" s="251">
        <v>1967</v>
      </c>
      <c r="M23" s="251"/>
      <c r="N23" s="251">
        <v>4193</v>
      </c>
      <c r="O23" s="251">
        <v>1769</v>
      </c>
      <c r="P23" s="251">
        <v>2424</v>
      </c>
      <c r="Q23" s="251"/>
      <c r="R23" s="251">
        <v>181</v>
      </c>
      <c r="S23" s="251">
        <v>41</v>
      </c>
      <c r="T23" s="251">
        <v>140</v>
      </c>
    </row>
    <row r="24" spans="1:20" x14ac:dyDescent="0.2">
      <c r="A24" s="116" t="s">
        <v>229</v>
      </c>
      <c r="B24" s="251">
        <f t="shared" si="1"/>
        <v>7744</v>
      </c>
      <c r="C24" s="251">
        <f t="shared" si="2"/>
        <v>3082</v>
      </c>
      <c r="D24" s="251">
        <f t="shared" si="3"/>
        <v>4662</v>
      </c>
      <c r="E24" s="251"/>
      <c r="F24" s="251">
        <v>735</v>
      </c>
      <c r="G24" s="251">
        <v>352</v>
      </c>
      <c r="H24" s="251">
        <v>383</v>
      </c>
      <c r="I24" s="251"/>
      <c r="J24" s="251">
        <v>3412</v>
      </c>
      <c r="K24" s="251">
        <v>1450</v>
      </c>
      <c r="L24" s="251">
        <v>1962</v>
      </c>
      <c r="M24" s="251"/>
      <c r="N24" s="251">
        <v>3427</v>
      </c>
      <c r="O24" s="251">
        <v>1248</v>
      </c>
      <c r="P24" s="251">
        <v>2179</v>
      </c>
      <c r="Q24" s="251"/>
      <c r="R24" s="251">
        <v>170</v>
      </c>
      <c r="S24" s="251">
        <v>32</v>
      </c>
      <c r="T24" s="251">
        <v>138</v>
      </c>
    </row>
    <row r="25" spans="1:20" x14ac:dyDescent="0.2">
      <c r="A25" s="116" t="s">
        <v>230</v>
      </c>
      <c r="B25" s="251">
        <f t="shared" si="1"/>
        <v>6460</v>
      </c>
      <c r="C25" s="251">
        <f t="shared" si="2"/>
        <v>2299</v>
      </c>
      <c r="D25" s="251">
        <f t="shared" si="3"/>
        <v>4161</v>
      </c>
      <c r="E25" s="251"/>
      <c r="F25" s="251">
        <v>869</v>
      </c>
      <c r="G25" s="251">
        <v>338</v>
      </c>
      <c r="H25" s="251">
        <v>531</v>
      </c>
      <c r="I25" s="251"/>
      <c r="J25" s="251">
        <v>2812</v>
      </c>
      <c r="K25" s="251">
        <v>1079</v>
      </c>
      <c r="L25" s="251">
        <v>1733</v>
      </c>
      <c r="M25" s="251"/>
      <c r="N25" s="251">
        <v>2669</v>
      </c>
      <c r="O25" s="251">
        <v>863</v>
      </c>
      <c r="P25" s="251">
        <v>1806</v>
      </c>
      <c r="Q25" s="251"/>
      <c r="R25" s="251">
        <v>110</v>
      </c>
      <c r="S25" s="251">
        <v>19</v>
      </c>
      <c r="T25" s="251">
        <v>91</v>
      </c>
    </row>
    <row r="26" spans="1:20" x14ac:dyDescent="0.2">
      <c r="A26" s="116" t="s">
        <v>231</v>
      </c>
      <c r="B26" s="251">
        <f t="shared" si="1"/>
        <v>4068</v>
      </c>
      <c r="C26" s="251">
        <f t="shared" si="2"/>
        <v>1393</v>
      </c>
      <c r="D26" s="251">
        <f t="shared" si="3"/>
        <v>2675</v>
      </c>
      <c r="E26" s="251"/>
      <c r="F26" s="251">
        <v>697</v>
      </c>
      <c r="G26" s="251">
        <v>272</v>
      </c>
      <c r="H26" s="251">
        <v>425</v>
      </c>
      <c r="I26" s="251"/>
      <c r="J26" s="251">
        <v>1739</v>
      </c>
      <c r="K26" s="251">
        <v>607</v>
      </c>
      <c r="L26" s="251">
        <v>1132</v>
      </c>
      <c r="M26" s="251"/>
      <c r="N26" s="251">
        <v>1559</v>
      </c>
      <c r="O26" s="251">
        <v>497</v>
      </c>
      <c r="P26" s="251">
        <v>1062</v>
      </c>
      <c r="Q26" s="251"/>
      <c r="R26" s="251">
        <v>73</v>
      </c>
      <c r="S26" s="251">
        <v>17</v>
      </c>
      <c r="T26" s="251">
        <v>56</v>
      </c>
    </row>
    <row r="27" spans="1:20" x14ac:dyDescent="0.2">
      <c r="A27" s="116" t="s">
        <v>232</v>
      </c>
      <c r="B27" s="251">
        <f t="shared" si="1"/>
        <v>2094</v>
      </c>
      <c r="C27" s="251">
        <f t="shared" si="2"/>
        <v>704</v>
      </c>
      <c r="D27" s="251">
        <f t="shared" si="3"/>
        <v>1390</v>
      </c>
      <c r="E27" s="251"/>
      <c r="F27" s="251">
        <v>464</v>
      </c>
      <c r="G27" s="251">
        <v>179</v>
      </c>
      <c r="H27" s="251">
        <v>285</v>
      </c>
      <c r="I27" s="251"/>
      <c r="J27" s="251">
        <v>855</v>
      </c>
      <c r="K27" s="251">
        <v>273</v>
      </c>
      <c r="L27" s="251">
        <v>582</v>
      </c>
      <c r="M27" s="251"/>
      <c r="N27" s="251">
        <v>755</v>
      </c>
      <c r="O27" s="251">
        <v>250</v>
      </c>
      <c r="P27" s="251">
        <v>505</v>
      </c>
      <c r="Q27" s="251"/>
      <c r="R27" s="251">
        <v>20</v>
      </c>
      <c r="S27" s="251">
        <v>2</v>
      </c>
      <c r="T27" s="251">
        <v>18</v>
      </c>
    </row>
    <row r="28" spans="1:20" ht="13.5" thickBot="1" x14ac:dyDescent="0.25">
      <c r="A28" s="116" t="s">
        <v>233</v>
      </c>
      <c r="B28" s="251">
        <f t="shared" si="1"/>
        <v>2070</v>
      </c>
      <c r="C28" s="251">
        <f t="shared" si="2"/>
        <v>742</v>
      </c>
      <c r="D28" s="251">
        <f t="shared" si="3"/>
        <v>1328</v>
      </c>
      <c r="E28" s="251"/>
      <c r="F28" s="251">
        <v>690</v>
      </c>
      <c r="G28" s="251">
        <v>259</v>
      </c>
      <c r="H28" s="251">
        <v>431</v>
      </c>
      <c r="I28" s="251"/>
      <c r="J28" s="251">
        <v>763</v>
      </c>
      <c r="K28" s="251">
        <v>292</v>
      </c>
      <c r="L28" s="251">
        <v>471</v>
      </c>
      <c r="M28" s="251"/>
      <c r="N28" s="251">
        <v>598</v>
      </c>
      <c r="O28" s="251">
        <v>187</v>
      </c>
      <c r="P28" s="251">
        <v>411</v>
      </c>
      <c r="Q28" s="251"/>
      <c r="R28" s="251">
        <v>19</v>
      </c>
      <c r="S28" s="251">
        <v>4</v>
      </c>
      <c r="T28" s="251">
        <v>15</v>
      </c>
    </row>
    <row r="29" spans="1:20" ht="15" customHeight="1" x14ac:dyDescent="0.2">
      <c r="A29" s="652" t="s">
        <v>461</v>
      </c>
      <c r="B29" s="652"/>
      <c r="C29" s="652"/>
      <c r="D29" s="652"/>
      <c r="E29" s="652"/>
      <c r="F29" s="652"/>
      <c r="G29" s="652"/>
      <c r="H29" s="652"/>
      <c r="I29" s="652"/>
      <c r="J29" s="652"/>
      <c r="K29" s="652"/>
      <c r="L29" s="652"/>
      <c r="M29" s="652"/>
      <c r="N29" s="652"/>
      <c r="O29" s="652"/>
      <c r="P29" s="652"/>
      <c r="Q29" s="652"/>
      <c r="R29" s="652"/>
      <c r="S29" s="652"/>
      <c r="T29" s="652"/>
    </row>
    <row r="30" spans="1:20" ht="15" customHeight="1" x14ac:dyDescent="0.2">
      <c r="A30" s="653"/>
      <c r="B30" s="653"/>
      <c r="C30" s="653"/>
      <c r="D30" s="653"/>
      <c r="E30" s="653"/>
      <c r="F30" s="653"/>
      <c r="G30" s="653"/>
      <c r="H30" s="653"/>
      <c r="I30" s="653"/>
      <c r="J30" s="653"/>
      <c r="K30" s="653"/>
      <c r="L30" s="653"/>
      <c r="M30" s="653"/>
      <c r="N30" s="653"/>
      <c r="O30" s="653"/>
      <c r="P30" s="653"/>
      <c r="Q30" s="653"/>
      <c r="R30" s="653"/>
      <c r="S30" s="653"/>
      <c r="T30" s="653"/>
    </row>
    <row r="31" spans="1:20" ht="15" customHeight="1" x14ac:dyDescent="0.2">
      <c r="A31" s="28" t="s">
        <v>929</v>
      </c>
    </row>
    <row r="33" spans="6:20" x14ac:dyDescent="0.2"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</row>
  </sheetData>
  <mergeCells count="13">
    <mergeCell ref="A29:T30"/>
    <mergeCell ref="R7:T7"/>
    <mergeCell ref="A1:T1"/>
    <mergeCell ref="A2:T2"/>
    <mergeCell ref="A3:T3"/>
    <mergeCell ref="A4:T4"/>
    <mergeCell ref="A5:T5"/>
    <mergeCell ref="A6:T6"/>
    <mergeCell ref="A7:A8"/>
    <mergeCell ref="B7:D7"/>
    <mergeCell ref="F7:H7"/>
    <mergeCell ref="J7:L7"/>
    <mergeCell ref="N7:P7"/>
  </mergeCells>
  <conditionalFormatting sqref="B11:D28">
    <cfRule type="cellIs" dxfId="40" priority="33" operator="equal">
      <formula>0</formula>
    </cfRule>
  </conditionalFormatting>
  <conditionalFormatting sqref="B10:T10">
    <cfRule type="cellIs" dxfId="39" priority="17" operator="equal">
      <formula>0</formula>
    </cfRule>
  </conditionalFormatting>
  <conditionalFormatting sqref="E11:T15">
    <cfRule type="cellIs" dxfId="38" priority="20" operator="equal">
      <formula>0</formula>
    </cfRule>
  </conditionalFormatting>
  <conditionalFormatting sqref="E20:T20">
    <cfRule type="cellIs" dxfId="37" priority="18" operator="equal">
      <formula>0</formula>
    </cfRule>
  </conditionalFormatting>
  <hyperlinks>
    <hyperlink ref="U2" location="Contenido!A1" display="Contenido" xr:uid="{00000000-0004-0000-8B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Hoja140">
    <tabColor theme="5" tint="0.59999389629810485"/>
    <pageSetUpPr fitToPage="1"/>
  </sheetPr>
  <dimension ref="A1:T49"/>
  <sheetViews>
    <sheetView showGridLines="0" topLeftCell="A35" zoomScaleNormal="100" zoomScaleSheetLayoutView="100" workbookViewId="0">
      <selection activeCell="R6" sqref="R6"/>
    </sheetView>
  </sheetViews>
  <sheetFormatPr baseColWidth="10" defaultColWidth="11" defaultRowHeight="12.75" x14ac:dyDescent="0.2"/>
  <cols>
    <col min="1" max="1" width="36" style="118" customWidth="1"/>
    <col min="2" max="4" width="5.75" style="125" customWidth="1"/>
    <col min="5" max="5" width="1.125" style="125" customWidth="1"/>
    <col min="6" max="8" width="5.75" style="125" customWidth="1"/>
    <col min="9" max="9" width="1" style="125" customWidth="1"/>
    <col min="10" max="12" width="5.75" style="125" customWidth="1"/>
    <col min="13" max="13" width="1" style="125" customWidth="1"/>
    <col min="14" max="16" width="5.75" style="125" customWidth="1"/>
    <col min="17" max="16384" width="11" style="102"/>
  </cols>
  <sheetData>
    <row r="1" spans="1:20" ht="15" customHeight="1" x14ac:dyDescent="0.25">
      <c r="A1" s="600" t="s">
        <v>785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0" ht="15" customHeight="1" x14ac:dyDescent="0.25">
      <c r="A2" s="601" t="s">
        <v>413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12" t="s">
        <v>573</v>
      </c>
    </row>
    <row r="3" spans="1:20" ht="15" customHeight="1" x14ac:dyDescent="0.25">
      <c r="A3" s="601" t="s">
        <v>585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20" s="20" customFormat="1" ht="15" x14ac:dyDescent="0.25">
      <c r="A4" s="634" t="s">
        <v>45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214"/>
      <c r="R4" s="214"/>
      <c r="S4" s="214"/>
      <c r="T4" s="214"/>
    </row>
    <row r="5" spans="1:20" ht="15" x14ac:dyDescent="0.25">
      <c r="A5" s="601" t="s">
        <v>680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</row>
    <row r="6" spans="1:20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</row>
    <row r="7" spans="1:20" s="247" customFormat="1" ht="16.5" customHeight="1" x14ac:dyDescent="0.15">
      <c r="A7" s="603" t="s">
        <v>386</v>
      </c>
      <c r="B7" s="640" t="s">
        <v>0</v>
      </c>
      <c r="C7" s="640"/>
      <c r="D7" s="640"/>
      <c r="E7" s="444"/>
      <c r="F7" s="650" t="s">
        <v>47</v>
      </c>
      <c r="G7" s="650"/>
      <c r="H7" s="650"/>
      <c r="I7" s="445"/>
      <c r="J7" s="650" t="s">
        <v>48</v>
      </c>
      <c r="K7" s="650"/>
      <c r="L7" s="650"/>
      <c r="M7" s="445"/>
      <c r="N7" s="650" t="s">
        <v>202</v>
      </c>
      <c r="O7" s="650"/>
      <c r="P7" s="650"/>
    </row>
    <row r="8" spans="1:20" s="247" customFormat="1" ht="27.75" customHeight="1" x14ac:dyDescent="0.15">
      <c r="A8" s="603"/>
      <c r="B8" s="446" t="s">
        <v>0</v>
      </c>
      <c r="C8" s="446" t="s">
        <v>15</v>
      </c>
      <c r="D8" s="446" t="s">
        <v>16</v>
      </c>
      <c r="E8" s="447"/>
      <c r="F8" s="446" t="s">
        <v>0</v>
      </c>
      <c r="G8" s="446" t="s">
        <v>15</v>
      </c>
      <c r="H8" s="446" t="s">
        <v>16</v>
      </c>
      <c r="I8" s="446"/>
      <c r="J8" s="446" t="s">
        <v>0</v>
      </c>
      <c r="K8" s="446" t="s">
        <v>15</v>
      </c>
      <c r="L8" s="446" t="s">
        <v>16</v>
      </c>
      <c r="M8" s="447"/>
      <c r="N8" s="446" t="s">
        <v>0</v>
      </c>
      <c r="O8" s="446" t="s">
        <v>15</v>
      </c>
      <c r="P8" s="446" t="s">
        <v>16</v>
      </c>
    </row>
    <row r="9" spans="1:20" s="119" customFormat="1" ht="15" customHeight="1" x14ac:dyDescent="0.2">
      <c r="A9" s="118"/>
      <c r="B9" s="651" t="s">
        <v>398</v>
      </c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1"/>
      <c r="O9" s="651"/>
      <c r="P9" s="651"/>
    </row>
    <row r="10" spans="1:20" s="269" customFormat="1" ht="15.75" customHeight="1" x14ac:dyDescent="0.2">
      <c r="A10" s="122" t="s">
        <v>0</v>
      </c>
      <c r="B10" s="268">
        <f>+B12+B13+B14+B15+B16+B17+B18+B21+B24+B25+B26+B27+B28</f>
        <v>116</v>
      </c>
      <c r="C10" s="268">
        <f t="shared" ref="C10:D10" si="0">+C12+C13+C14+C15+C16+C17+C18+C21+C24+C25+C26+C27+C28</f>
        <v>53</v>
      </c>
      <c r="D10" s="268">
        <f t="shared" si="0"/>
        <v>63</v>
      </c>
      <c r="E10" s="268"/>
      <c r="F10" s="268">
        <f>+F12+F13+F14+F15+F16+F17+F18+F21+F24+F25+F26+F27+F28</f>
        <v>343</v>
      </c>
      <c r="G10" s="268">
        <f t="shared" ref="G10:H10" si="1">+G12+G13+G14+G15+G16+G17+G18+G21+G24+G25+G26+G27+G28</f>
        <v>152</v>
      </c>
      <c r="H10" s="268">
        <f t="shared" si="1"/>
        <v>191</v>
      </c>
      <c r="I10" s="268"/>
      <c r="J10" s="268">
        <f>+J12+J13+J14+J15+J16+J17+J18+J21+J24+J25+J26+J27+J28</f>
        <v>554</v>
      </c>
      <c r="K10" s="268">
        <f t="shared" ref="K10:L10" si="2">+K12+K13+K14+K15+K16+K17+K18+K21+K24+K25+K26+K27+K28</f>
        <v>210</v>
      </c>
      <c r="L10" s="268">
        <f t="shared" si="2"/>
        <v>344</v>
      </c>
      <c r="M10" s="268"/>
      <c r="N10" s="268">
        <f>+N12+N13+N14+N15+N16+N17+N18+N21+N24+N25+N26+N27+N28</f>
        <v>8</v>
      </c>
      <c r="O10" s="268">
        <f t="shared" ref="O10:P10" si="3">+O12+O13+O14+O15+O16+O17+O18+O21+O24+O25+O26+O27+O28</f>
        <v>3</v>
      </c>
      <c r="P10" s="268">
        <f t="shared" si="3"/>
        <v>5</v>
      </c>
    </row>
    <row r="11" spans="1:20" x14ac:dyDescent="0.2">
      <c r="A11" s="122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</row>
    <row r="12" spans="1:20" ht="15.75" customHeight="1" x14ac:dyDescent="0.2">
      <c r="A12" s="174" t="s">
        <v>351</v>
      </c>
      <c r="B12" s="250">
        <v>8</v>
      </c>
      <c r="C12" s="250">
        <v>6</v>
      </c>
      <c r="D12" s="250">
        <v>2</v>
      </c>
      <c r="E12" s="250"/>
      <c r="F12" s="250">
        <v>19</v>
      </c>
      <c r="G12" s="250">
        <v>11</v>
      </c>
      <c r="H12" s="250">
        <v>8</v>
      </c>
      <c r="I12" s="250"/>
      <c r="J12" s="250">
        <v>31</v>
      </c>
      <c r="K12" s="250">
        <v>18</v>
      </c>
      <c r="L12" s="250">
        <v>13</v>
      </c>
      <c r="M12" s="250"/>
      <c r="N12" s="250">
        <v>0</v>
      </c>
      <c r="O12" s="250">
        <v>0</v>
      </c>
      <c r="P12" s="250">
        <v>0</v>
      </c>
    </row>
    <row r="13" spans="1:20" ht="15.75" customHeight="1" x14ac:dyDescent="0.2">
      <c r="A13" s="174" t="s">
        <v>352</v>
      </c>
      <c r="B13" s="250">
        <v>1</v>
      </c>
      <c r="C13" s="250">
        <v>1</v>
      </c>
      <c r="D13" s="250">
        <v>0</v>
      </c>
      <c r="E13" s="250"/>
      <c r="F13" s="250">
        <v>2</v>
      </c>
      <c r="G13" s="250">
        <v>1</v>
      </c>
      <c r="H13" s="250">
        <v>1</v>
      </c>
      <c r="I13" s="250"/>
      <c r="J13" s="250">
        <v>3</v>
      </c>
      <c r="K13" s="250">
        <v>3</v>
      </c>
      <c r="L13" s="250">
        <v>0</v>
      </c>
      <c r="M13" s="256"/>
      <c r="N13" s="256">
        <v>0</v>
      </c>
      <c r="O13" s="256">
        <v>0</v>
      </c>
      <c r="P13" s="256">
        <v>0</v>
      </c>
    </row>
    <row r="14" spans="1:20" ht="15.75" customHeight="1" x14ac:dyDescent="0.2">
      <c r="A14" s="174" t="s">
        <v>353</v>
      </c>
      <c r="B14" s="250">
        <v>6</v>
      </c>
      <c r="C14" s="250">
        <v>3</v>
      </c>
      <c r="D14" s="250">
        <v>3</v>
      </c>
      <c r="E14" s="250"/>
      <c r="F14" s="250">
        <v>3</v>
      </c>
      <c r="G14" s="250">
        <v>3</v>
      </c>
      <c r="H14" s="250">
        <v>0</v>
      </c>
      <c r="I14" s="250"/>
      <c r="J14" s="250">
        <v>4</v>
      </c>
      <c r="K14" s="250">
        <v>3</v>
      </c>
      <c r="L14" s="250">
        <v>1</v>
      </c>
      <c r="M14" s="250"/>
      <c r="N14" s="250">
        <v>0</v>
      </c>
      <c r="O14" s="250">
        <v>0</v>
      </c>
      <c r="P14" s="250">
        <v>0</v>
      </c>
    </row>
    <row r="15" spans="1:20" ht="15.75" customHeight="1" x14ac:dyDescent="0.2">
      <c r="A15" s="174" t="s">
        <v>354</v>
      </c>
      <c r="B15" s="250">
        <v>49</v>
      </c>
      <c r="C15" s="250">
        <v>17</v>
      </c>
      <c r="D15" s="250">
        <v>32</v>
      </c>
      <c r="E15" s="250"/>
      <c r="F15" s="250">
        <v>142</v>
      </c>
      <c r="G15" s="250">
        <v>54</v>
      </c>
      <c r="H15" s="250">
        <v>88</v>
      </c>
      <c r="I15" s="250"/>
      <c r="J15" s="250">
        <v>201</v>
      </c>
      <c r="K15" s="250">
        <v>55</v>
      </c>
      <c r="L15" s="250">
        <v>146</v>
      </c>
      <c r="M15" s="250"/>
      <c r="N15" s="250">
        <v>2</v>
      </c>
      <c r="O15" s="250">
        <v>1</v>
      </c>
      <c r="P15" s="250">
        <v>1</v>
      </c>
    </row>
    <row r="16" spans="1:20" ht="15.75" customHeight="1" x14ac:dyDescent="0.2">
      <c r="A16" s="174" t="s">
        <v>355</v>
      </c>
      <c r="B16" s="250">
        <v>14</v>
      </c>
      <c r="C16" s="250">
        <v>7</v>
      </c>
      <c r="D16" s="250">
        <v>7</v>
      </c>
      <c r="E16" s="250"/>
      <c r="F16" s="250">
        <v>18</v>
      </c>
      <c r="G16" s="250">
        <v>11</v>
      </c>
      <c r="H16" s="250">
        <v>7</v>
      </c>
      <c r="I16" s="250"/>
      <c r="J16" s="250">
        <v>18</v>
      </c>
      <c r="K16" s="250">
        <v>12</v>
      </c>
      <c r="L16" s="250">
        <v>6</v>
      </c>
      <c r="M16" s="250"/>
      <c r="N16" s="250">
        <v>0</v>
      </c>
      <c r="O16" s="250">
        <v>0</v>
      </c>
      <c r="P16" s="250">
        <v>0</v>
      </c>
    </row>
    <row r="17" spans="1:16" ht="15.75" customHeight="1" x14ac:dyDescent="0.2">
      <c r="A17" s="174" t="s">
        <v>356</v>
      </c>
      <c r="B17" s="250">
        <v>2</v>
      </c>
      <c r="C17" s="250">
        <v>0</v>
      </c>
      <c r="D17" s="250">
        <v>2</v>
      </c>
      <c r="E17" s="250"/>
      <c r="F17" s="250">
        <v>2</v>
      </c>
      <c r="G17" s="250">
        <v>2</v>
      </c>
      <c r="H17" s="250">
        <v>0</v>
      </c>
      <c r="I17" s="250"/>
      <c r="J17" s="250">
        <v>0</v>
      </c>
      <c r="K17" s="250">
        <v>0</v>
      </c>
      <c r="L17" s="250">
        <v>0</v>
      </c>
      <c r="M17" s="256"/>
      <c r="N17" s="256">
        <v>0</v>
      </c>
      <c r="O17" s="256">
        <v>0</v>
      </c>
      <c r="P17" s="256">
        <v>0</v>
      </c>
    </row>
    <row r="18" spans="1:16" ht="15.75" customHeight="1" x14ac:dyDescent="0.2">
      <c r="A18" s="174" t="s">
        <v>357</v>
      </c>
      <c r="B18" s="250">
        <v>3</v>
      </c>
      <c r="C18" s="250">
        <v>1</v>
      </c>
      <c r="D18" s="250">
        <v>2</v>
      </c>
      <c r="E18" s="250"/>
      <c r="F18" s="250">
        <v>5</v>
      </c>
      <c r="G18" s="250">
        <v>2</v>
      </c>
      <c r="H18" s="250">
        <v>3</v>
      </c>
      <c r="I18" s="250"/>
      <c r="J18" s="250">
        <v>8</v>
      </c>
      <c r="K18" s="250">
        <v>1</v>
      </c>
      <c r="L18" s="250">
        <v>7</v>
      </c>
      <c r="M18" s="250"/>
      <c r="N18" s="250">
        <v>0</v>
      </c>
      <c r="O18" s="250">
        <v>0</v>
      </c>
      <c r="P18" s="250">
        <v>0</v>
      </c>
    </row>
    <row r="19" spans="1:16" ht="15.75" customHeight="1" x14ac:dyDescent="0.2">
      <c r="A19" s="176" t="s">
        <v>358</v>
      </c>
      <c r="B19" s="250">
        <v>2</v>
      </c>
      <c r="C19" s="250">
        <v>1</v>
      </c>
      <c r="D19" s="250">
        <v>1</v>
      </c>
      <c r="E19" s="250"/>
      <c r="F19" s="250">
        <v>2</v>
      </c>
      <c r="G19" s="250">
        <v>0</v>
      </c>
      <c r="H19" s="250">
        <v>2</v>
      </c>
      <c r="I19" s="250"/>
      <c r="J19" s="250">
        <v>3</v>
      </c>
      <c r="K19" s="250">
        <v>1</v>
      </c>
      <c r="L19" s="250">
        <v>2</v>
      </c>
      <c r="M19" s="250"/>
      <c r="N19" s="250">
        <v>0</v>
      </c>
      <c r="O19" s="250">
        <v>0</v>
      </c>
      <c r="P19" s="250">
        <v>0</v>
      </c>
    </row>
    <row r="20" spans="1:16" ht="15.75" customHeight="1" x14ac:dyDescent="0.2">
      <c r="A20" s="176" t="s">
        <v>371</v>
      </c>
      <c r="B20" s="250">
        <v>1</v>
      </c>
      <c r="C20" s="250">
        <v>0</v>
      </c>
      <c r="D20" s="250">
        <v>1</v>
      </c>
      <c r="E20" s="250"/>
      <c r="F20" s="250">
        <v>3</v>
      </c>
      <c r="G20" s="250">
        <v>2</v>
      </c>
      <c r="H20" s="250">
        <v>1</v>
      </c>
      <c r="I20" s="250"/>
      <c r="J20" s="250">
        <v>5</v>
      </c>
      <c r="K20" s="250">
        <v>0</v>
      </c>
      <c r="L20" s="250">
        <v>5</v>
      </c>
      <c r="M20" s="256"/>
      <c r="N20" s="256">
        <v>0</v>
      </c>
      <c r="O20" s="256">
        <v>0</v>
      </c>
      <c r="P20" s="256">
        <v>0</v>
      </c>
    </row>
    <row r="21" spans="1:16" ht="15.75" customHeight="1" x14ac:dyDescent="0.2">
      <c r="A21" s="174" t="s">
        <v>360</v>
      </c>
      <c r="B21" s="250">
        <v>2</v>
      </c>
      <c r="C21" s="250">
        <v>2</v>
      </c>
      <c r="D21" s="250">
        <v>0</v>
      </c>
      <c r="E21" s="250"/>
      <c r="F21" s="250">
        <v>3</v>
      </c>
      <c r="G21" s="250">
        <v>0</v>
      </c>
      <c r="H21" s="250">
        <v>3</v>
      </c>
      <c r="I21" s="250"/>
      <c r="J21" s="250">
        <v>10</v>
      </c>
      <c r="K21" s="250">
        <v>3</v>
      </c>
      <c r="L21" s="250">
        <v>7</v>
      </c>
      <c r="M21" s="256"/>
      <c r="N21" s="256">
        <v>0</v>
      </c>
      <c r="O21" s="256">
        <v>0</v>
      </c>
      <c r="P21" s="256">
        <v>0</v>
      </c>
    </row>
    <row r="22" spans="1:16" ht="15.75" customHeight="1" x14ac:dyDescent="0.2">
      <c r="A22" s="176" t="s">
        <v>358</v>
      </c>
      <c r="B22" s="250">
        <v>2</v>
      </c>
      <c r="C22" s="250">
        <v>2</v>
      </c>
      <c r="D22" s="250">
        <v>0</v>
      </c>
      <c r="E22" s="250"/>
      <c r="F22" s="250">
        <v>2</v>
      </c>
      <c r="G22" s="250">
        <v>0</v>
      </c>
      <c r="H22" s="250">
        <v>2</v>
      </c>
      <c r="I22" s="250"/>
      <c r="J22" s="250">
        <v>7</v>
      </c>
      <c r="K22" s="250">
        <v>1</v>
      </c>
      <c r="L22" s="250">
        <v>6</v>
      </c>
      <c r="M22" s="250"/>
      <c r="N22" s="250">
        <v>0</v>
      </c>
      <c r="O22" s="250">
        <v>0</v>
      </c>
      <c r="P22" s="250">
        <v>0</v>
      </c>
    </row>
    <row r="23" spans="1:16" ht="15.75" customHeight="1" x14ac:dyDescent="0.2">
      <c r="A23" s="176" t="s">
        <v>371</v>
      </c>
      <c r="B23" s="250">
        <v>0</v>
      </c>
      <c r="C23" s="250">
        <v>0</v>
      </c>
      <c r="D23" s="250">
        <v>0</v>
      </c>
      <c r="E23" s="250"/>
      <c r="F23" s="250">
        <v>1</v>
      </c>
      <c r="G23" s="250">
        <v>0</v>
      </c>
      <c r="H23" s="250">
        <v>1</v>
      </c>
      <c r="I23" s="250"/>
      <c r="J23" s="250">
        <v>3</v>
      </c>
      <c r="K23" s="250">
        <v>2</v>
      </c>
      <c r="L23" s="250">
        <v>1</v>
      </c>
      <c r="M23" s="250"/>
      <c r="N23" s="250">
        <v>0</v>
      </c>
      <c r="O23" s="250">
        <v>0</v>
      </c>
      <c r="P23" s="250">
        <v>0</v>
      </c>
    </row>
    <row r="24" spans="1:16" ht="15.75" customHeight="1" x14ac:dyDescent="0.2">
      <c r="A24" s="174" t="s">
        <v>362</v>
      </c>
      <c r="B24" s="250">
        <v>0</v>
      </c>
      <c r="C24" s="250">
        <v>0</v>
      </c>
      <c r="D24" s="250">
        <v>0</v>
      </c>
      <c r="E24" s="250"/>
      <c r="F24" s="250">
        <v>6</v>
      </c>
      <c r="G24" s="250">
        <v>5</v>
      </c>
      <c r="H24" s="250">
        <v>1</v>
      </c>
      <c r="I24" s="250"/>
      <c r="J24" s="250">
        <v>6</v>
      </c>
      <c r="K24" s="250">
        <v>5</v>
      </c>
      <c r="L24" s="250">
        <v>1</v>
      </c>
      <c r="M24" s="256"/>
      <c r="N24" s="256">
        <v>0</v>
      </c>
      <c r="O24" s="256">
        <v>0</v>
      </c>
      <c r="P24" s="256">
        <v>0</v>
      </c>
    </row>
    <row r="25" spans="1:16" ht="15.75" customHeight="1" x14ac:dyDescent="0.2">
      <c r="A25" s="174" t="s">
        <v>1035</v>
      </c>
      <c r="B25" s="250">
        <v>0</v>
      </c>
      <c r="C25" s="250">
        <v>0</v>
      </c>
      <c r="D25" s="250">
        <v>0</v>
      </c>
      <c r="E25" s="250"/>
      <c r="F25" s="250">
        <v>4</v>
      </c>
      <c r="G25" s="250">
        <v>2</v>
      </c>
      <c r="H25" s="250">
        <v>2</v>
      </c>
      <c r="I25" s="250"/>
      <c r="J25" s="250">
        <v>12</v>
      </c>
      <c r="K25" s="250">
        <v>8</v>
      </c>
      <c r="L25" s="250">
        <v>4</v>
      </c>
      <c r="M25" s="256"/>
      <c r="N25" s="256">
        <v>0</v>
      </c>
      <c r="O25" s="256">
        <v>0</v>
      </c>
      <c r="P25" s="256">
        <v>0</v>
      </c>
    </row>
    <row r="26" spans="1:16" ht="15.75" customHeight="1" x14ac:dyDescent="0.2">
      <c r="A26" s="118" t="s">
        <v>1036</v>
      </c>
      <c r="B26" s="250">
        <v>30</v>
      </c>
      <c r="C26" s="250">
        <v>16</v>
      </c>
      <c r="D26" s="250">
        <v>14</v>
      </c>
      <c r="E26" s="251"/>
      <c r="F26" s="251">
        <v>136</v>
      </c>
      <c r="G26" s="251">
        <v>59</v>
      </c>
      <c r="H26" s="251">
        <v>77</v>
      </c>
      <c r="I26" s="251"/>
      <c r="J26" s="251">
        <v>255</v>
      </c>
      <c r="K26" s="251">
        <v>97</v>
      </c>
      <c r="L26" s="251">
        <v>158</v>
      </c>
      <c r="M26" s="251"/>
      <c r="N26" s="251">
        <v>6</v>
      </c>
      <c r="O26" s="251">
        <v>2</v>
      </c>
      <c r="P26" s="251">
        <v>4</v>
      </c>
    </row>
    <row r="27" spans="1:16" ht="15.75" customHeight="1" x14ac:dyDescent="0.2">
      <c r="A27" s="118" t="s">
        <v>390</v>
      </c>
      <c r="B27" s="250">
        <v>1</v>
      </c>
      <c r="C27" s="250">
        <v>0</v>
      </c>
      <c r="D27" s="250">
        <v>1</v>
      </c>
      <c r="E27" s="251"/>
      <c r="F27" s="251">
        <v>0</v>
      </c>
      <c r="G27" s="251">
        <v>0</v>
      </c>
      <c r="H27" s="251">
        <v>0</v>
      </c>
      <c r="I27" s="251"/>
      <c r="J27" s="251">
        <v>3</v>
      </c>
      <c r="K27" s="251">
        <v>2</v>
      </c>
      <c r="L27" s="251">
        <v>1</v>
      </c>
      <c r="M27" s="251"/>
      <c r="N27" s="251">
        <v>0</v>
      </c>
      <c r="O27" s="251">
        <v>0</v>
      </c>
      <c r="P27" s="251">
        <v>0</v>
      </c>
    </row>
    <row r="28" spans="1:16" ht="15.75" customHeight="1" x14ac:dyDescent="0.2">
      <c r="A28" s="118" t="s">
        <v>363</v>
      </c>
      <c r="B28" s="250">
        <v>0</v>
      </c>
      <c r="C28" s="250">
        <v>0</v>
      </c>
      <c r="D28" s="250">
        <v>0</v>
      </c>
      <c r="E28" s="251"/>
      <c r="F28" s="251">
        <v>3</v>
      </c>
      <c r="G28" s="251">
        <v>2</v>
      </c>
      <c r="H28" s="251">
        <v>1</v>
      </c>
      <c r="I28" s="251"/>
      <c r="J28" s="251">
        <v>3</v>
      </c>
      <c r="K28" s="251">
        <v>3</v>
      </c>
      <c r="L28" s="251">
        <v>0</v>
      </c>
      <c r="M28" s="251"/>
      <c r="N28" s="251">
        <v>0</v>
      </c>
      <c r="O28" s="251">
        <v>0</v>
      </c>
      <c r="P28" s="251">
        <v>0</v>
      </c>
    </row>
    <row r="29" spans="1:16" ht="12" x14ac:dyDescent="0.2">
      <c r="A29" s="163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</row>
    <row r="30" spans="1:16" s="119" customFormat="1" ht="15.75" customHeight="1" x14ac:dyDescent="0.2">
      <c r="A30" s="118"/>
      <c r="B30" s="654" t="s">
        <v>406</v>
      </c>
      <c r="C30" s="654"/>
      <c r="D30" s="654"/>
      <c r="E30" s="654"/>
      <c r="F30" s="654"/>
      <c r="G30" s="654"/>
      <c r="H30" s="654"/>
      <c r="I30" s="654"/>
      <c r="J30" s="654"/>
      <c r="K30" s="654"/>
      <c r="L30" s="654"/>
      <c r="M30" s="654"/>
      <c r="N30" s="654"/>
      <c r="O30" s="654"/>
      <c r="P30" s="654"/>
    </row>
    <row r="31" spans="1:16" s="269" customFormat="1" ht="15.75" customHeight="1" x14ac:dyDescent="0.2">
      <c r="A31" s="122" t="s">
        <v>0</v>
      </c>
      <c r="B31" s="268">
        <f>+B33+B34+B35+B36+B37+B38+B41+B43+B44+B45</f>
        <v>9</v>
      </c>
      <c r="C31" s="268">
        <f t="shared" ref="C31:D31" si="4">+C33+C34+C35+C36+C37+C38+C41+C43+C44+C45</f>
        <v>5</v>
      </c>
      <c r="D31" s="268">
        <f t="shared" si="4"/>
        <v>4</v>
      </c>
      <c r="E31" s="268"/>
      <c r="F31" s="268">
        <f>+F33+F34+F35+F36+F37+F38+F41+F43+F44+F45</f>
        <v>32</v>
      </c>
      <c r="G31" s="268">
        <f t="shared" ref="G31:H31" si="5">+G33+G34+G35+G36+G37+G38+G41+G43+G44+G45</f>
        <v>17</v>
      </c>
      <c r="H31" s="268">
        <f t="shared" si="5"/>
        <v>15</v>
      </c>
      <c r="I31" s="268"/>
      <c r="J31" s="268">
        <f>+J33+J34+J35+J36+J37+J38+J41+J43+J44+J45</f>
        <v>58</v>
      </c>
      <c r="K31" s="268">
        <f t="shared" ref="K31:L31" si="6">+K33+K34+K35+K36+K37+K38+K41+K43+K44+K45</f>
        <v>21</v>
      </c>
      <c r="L31" s="268">
        <f t="shared" si="6"/>
        <v>37</v>
      </c>
      <c r="M31" s="268"/>
      <c r="N31" s="268">
        <f>+N33+N34+N35+N36+N37+N38+N41+N43+N44+N45</f>
        <v>0</v>
      </c>
      <c r="O31" s="268">
        <f t="shared" ref="O31:P31" si="7">+O33+O34+O35+O36+O37+O38+O41+O43+O44+O45</f>
        <v>0</v>
      </c>
      <c r="P31" s="268">
        <f t="shared" si="7"/>
        <v>0</v>
      </c>
    </row>
    <row r="32" spans="1:16" x14ac:dyDescent="0.2">
      <c r="A32" s="122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1:16" ht="15.75" customHeight="1" x14ac:dyDescent="0.2">
      <c r="A33" s="174" t="s">
        <v>351</v>
      </c>
      <c r="B33" s="250">
        <v>1</v>
      </c>
      <c r="C33" s="250">
        <v>1</v>
      </c>
      <c r="D33" s="250">
        <v>0</v>
      </c>
      <c r="E33" s="250"/>
      <c r="F33" s="250">
        <v>1</v>
      </c>
      <c r="G33" s="250">
        <v>1</v>
      </c>
      <c r="H33" s="250">
        <v>0</v>
      </c>
      <c r="I33" s="250"/>
      <c r="J33" s="250">
        <v>2</v>
      </c>
      <c r="K33" s="250">
        <v>1</v>
      </c>
      <c r="L33" s="250">
        <v>1</v>
      </c>
      <c r="M33" s="250"/>
      <c r="N33" s="250">
        <v>0</v>
      </c>
      <c r="O33" s="250">
        <v>0</v>
      </c>
      <c r="P33" s="250">
        <v>0</v>
      </c>
    </row>
    <row r="34" spans="1:16" ht="15.75" customHeight="1" x14ac:dyDescent="0.2">
      <c r="A34" s="174" t="s">
        <v>352</v>
      </c>
      <c r="B34" s="250">
        <v>0</v>
      </c>
      <c r="C34" s="250">
        <v>0</v>
      </c>
      <c r="D34" s="250">
        <v>0</v>
      </c>
      <c r="E34" s="250"/>
      <c r="F34" s="250">
        <v>0</v>
      </c>
      <c r="G34" s="250">
        <v>0</v>
      </c>
      <c r="H34" s="250">
        <v>0</v>
      </c>
      <c r="I34" s="250"/>
      <c r="J34" s="250">
        <v>2</v>
      </c>
      <c r="K34" s="250">
        <v>2</v>
      </c>
      <c r="L34" s="250">
        <v>0</v>
      </c>
      <c r="M34" s="250"/>
      <c r="N34" s="250">
        <v>0</v>
      </c>
      <c r="O34" s="250">
        <v>0</v>
      </c>
      <c r="P34" s="250">
        <v>0</v>
      </c>
    </row>
    <row r="35" spans="1:16" ht="15.75" customHeight="1" x14ac:dyDescent="0.2">
      <c r="A35" s="174" t="s">
        <v>353</v>
      </c>
      <c r="B35" s="250">
        <v>0</v>
      </c>
      <c r="C35" s="250">
        <v>0</v>
      </c>
      <c r="D35" s="250">
        <v>0</v>
      </c>
      <c r="E35" s="250"/>
      <c r="F35" s="250">
        <v>1</v>
      </c>
      <c r="G35" s="250">
        <v>1</v>
      </c>
      <c r="H35" s="250">
        <v>0</v>
      </c>
      <c r="I35" s="250"/>
      <c r="J35" s="250">
        <v>3</v>
      </c>
      <c r="K35" s="250">
        <v>3</v>
      </c>
      <c r="L35" s="250">
        <v>0</v>
      </c>
      <c r="M35" s="250"/>
      <c r="N35" s="250">
        <v>0</v>
      </c>
      <c r="O35" s="250">
        <v>0</v>
      </c>
      <c r="P35" s="250">
        <v>0</v>
      </c>
    </row>
    <row r="36" spans="1:16" ht="15.75" customHeight="1" x14ac:dyDescent="0.2">
      <c r="A36" s="174" t="s">
        <v>354</v>
      </c>
      <c r="B36" s="250">
        <v>3</v>
      </c>
      <c r="C36" s="250">
        <v>1</v>
      </c>
      <c r="D36" s="250">
        <v>2</v>
      </c>
      <c r="E36" s="250"/>
      <c r="F36" s="250">
        <v>13</v>
      </c>
      <c r="G36" s="250">
        <v>5</v>
      </c>
      <c r="H36" s="250">
        <v>8</v>
      </c>
      <c r="I36" s="250"/>
      <c r="J36" s="250">
        <v>23</v>
      </c>
      <c r="K36" s="250">
        <v>6</v>
      </c>
      <c r="L36" s="250">
        <v>17</v>
      </c>
      <c r="M36" s="250"/>
      <c r="N36" s="250">
        <v>0</v>
      </c>
      <c r="O36" s="250">
        <v>0</v>
      </c>
      <c r="P36" s="250">
        <v>0</v>
      </c>
    </row>
    <row r="37" spans="1:16" ht="15.75" customHeight="1" x14ac:dyDescent="0.2">
      <c r="A37" s="174" t="s">
        <v>355</v>
      </c>
      <c r="B37" s="250">
        <v>2</v>
      </c>
      <c r="C37" s="250">
        <v>1</v>
      </c>
      <c r="D37" s="250">
        <v>1</v>
      </c>
      <c r="E37" s="250"/>
      <c r="F37" s="250">
        <v>3</v>
      </c>
      <c r="G37" s="250">
        <v>2</v>
      </c>
      <c r="H37" s="250">
        <v>1</v>
      </c>
      <c r="I37" s="250"/>
      <c r="J37" s="250">
        <v>3</v>
      </c>
      <c r="K37" s="250">
        <v>2</v>
      </c>
      <c r="L37" s="250">
        <v>1</v>
      </c>
      <c r="M37" s="250"/>
      <c r="N37" s="250">
        <v>0</v>
      </c>
      <c r="O37" s="250">
        <v>0</v>
      </c>
      <c r="P37" s="250">
        <v>0</v>
      </c>
    </row>
    <row r="38" spans="1:16" ht="15.75" customHeight="1" x14ac:dyDescent="0.2">
      <c r="A38" s="174" t="s">
        <v>357</v>
      </c>
      <c r="B38" s="250">
        <v>1</v>
      </c>
      <c r="C38" s="250">
        <v>1</v>
      </c>
      <c r="D38" s="250">
        <v>0</v>
      </c>
      <c r="E38" s="250"/>
      <c r="F38" s="250">
        <v>1</v>
      </c>
      <c r="G38" s="250">
        <v>1</v>
      </c>
      <c r="H38" s="250">
        <v>0</v>
      </c>
      <c r="I38" s="250"/>
      <c r="J38" s="250">
        <v>3</v>
      </c>
      <c r="K38" s="250">
        <v>0</v>
      </c>
      <c r="L38" s="250">
        <v>3</v>
      </c>
      <c r="M38" s="250"/>
      <c r="N38" s="250">
        <v>0</v>
      </c>
      <c r="O38" s="250">
        <v>0</v>
      </c>
      <c r="P38" s="250">
        <v>0</v>
      </c>
    </row>
    <row r="39" spans="1:16" ht="15.75" customHeight="1" x14ac:dyDescent="0.2">
      <c r="A39" s="176" t="s">
        <v>358</v>
      </c>
      <c r="B39" s="250">
        <v>1</v>
      </c>
      <c r="C39" s="250">
        <v>1</v>
      </c>
      <c r="D39" s="250">
        <v>0</v>
      </c>
      <c r="E39" s="250"/>
      <c r="F39" s="250">
        <v>0</v>
      </c>
      <c r="G39" s="250">
        <v>0</v>
      </c>
      <c r="H39" s="250">
        <v>0</v>
      </c>
      <c r="I39" s="250"/>
      <c r="J39" s="250">
        <v>0</v>
      </c>
      <c r="K39" s="250">
        <v>0</v>
      </c>
      <c r="L39" s="250">
        <v>0</v>
      </c>
      <c r="M39" s="250"/>
      <c r="N39" s="250">
        <v>0</v>
      </c>
      <c r="O39" s="250">
        <v>0</v>
      </c>
      <c r="P39" s="250">
        <v>0</v>
      </c>
    </row>
    <row r="40" spans="1:16" ht="15.75" customHeight="1" x14ac:dyDescent="0.2">
      <c r="A40" s="176" t="s">
        <v>371</v>
      </c>
      <c r="B40" s="250">
        <v>0</v>
      </c>
      <c r="C40" s="250">
        <v>0</v>
      </c>
      <c r="D40" s="250">
        <v>0</v>
      </c>
      <c r="E40" s="250"/>
      <c r="F40" s="250">
        <v>1</v>
      </c>
      <c r="G40" s="250">
        <v>1</v>
      </c>
      <c r="H40" s="250">
        <v>0</v>
      </c>
      <c r="I40" s="250"/>
      <c r="J40" s="250">
        <v>3</v>
      </c>
      <c r="K40" s="250">
        <v>0</v>
      </c>
      <c r="L40" s="250">
        <v>3</v>
      </c>
      <c r="M40" s="250"/>
      <c r="N40" s="250">
        <v>0</v>
      </c>
      <c r="O40" s="250">
        <v>0</v>
      </c>
      <c r="P40" s="250">
        <v>0</v>
      </c>
    </row>
    <row r="41" spans="1:16" ht="15.75" customHeight="1" x14ac:dyDescent="0.2">
      <c r="A41" s="174" t="s">
        <v>360</v>
      </c>
      <c r="B41" s="250">
        <v>0</v>
      </c>
      <c r="C41" s="250">
        <v>0</v>
      </c>
      <c r="D41" s="250">
        <v>0</v>
      </c>
      <c r="E41" s="250"/>
      <c r="F41" s="250">
        <v>0</v>
      </c>
      <c r="G41" s="250">
        <v>0</v>
      </c>
      <c r="H41" s="250">
        <v>0</v>
      </c>
      <c r="I41" s="250"/>
      <c r="J41" s="250">
        <v>7</v>
      </c>
      <c r="K41" s="250">
        <v>1</v>
      </c>
      <c r="L41" s="250">
        <v>6</v>
      </c>
      <c r="M41" s="250"/>
      <c r="N41" s="250">
        <v>0</v>
      </c>
      <c r="O41" s="250">
        <v>0</v>
      </c>
      <c r="P41" s="250">
        <v>0</v>
      </c>
    </row>
    <row r="42" spans="1:16" ht="15.75" customHeight="1" x14ac:dyDescent="0.2">
      <c r="A42" s="176" t="s">
        <v>371</v>
      </c>
      <c r="B42" s="250">
        <v>0</v>
      </c>
      <c r="C42" s="250">
        <v>0</v>
      </c>
      <c r="D42" s="250">
        <v>0</v>
      </c>
      <c r="E42" s="250"/>
      <c r="F42" s="250">
        <v>0</v>
      </c>
      <c r="G42" s="250">
        <v>0</v>
      </c>
      <c r="H42" s="250">
        <v>0</v>
      </c>
      <c r="I42" s="250"/>
      <c r="J42" s="250">
        <v>1</v>
      </c>
      <c r="K42" s="250">
        <v>1</v>
      </c>
      <c r="L42" s="250">
        <v>0</v>
      </c>
      <c r="M42" s="250"/>
      <c r="N42" s="250">
        <v>0</v>
      </c>
      <c r="O42" s="250">
        <v>0</v>
      </c>
      <c r="P42" s="250">
        <v>0</v>
      </c>
    </row>
    <row r="43" spans="1:16" ht="15.75" customHeight="1" x14ac:dyDescent="0.2">
      <c r="A43" s="174" t="s">
        <v>362</v>
      </c>
      <c r="B43" s="250">
        <v>0</v>
      </c>
      <c r="C43" s="250">
        <v>0</v>
      </c>
      <c r="D43" s="250">
        <v>0</v>
      </c>
      <c r="E43" s="250"/>
      <c r="F43" s="250">
        <v>2</v>
      </c>
      <c r="G43" s="250">
        <v>2</v>
      </c>
      <c r="H43" s="250">
        <v>0</v>
      </c>
      <c r="I43" s="250"/>
      <c r="J43" s="250">
        <v>2</v>
      </c>
      <c r="K43" s="250">
        <v>1</v>
      </c>
      <c r="L43" s="250">
        <v>1</v>
      </c>
      <c r="M43" s="250"/>
      <c r="N43" s="250">
        <v>0</v>
      </c>
      <c r="O43" s="250">
        <v>0</v>
      </c>
      <c r="P43" s="250">
        <v>0</v>
      </c>
    </row>
    <row r="44" spans="1:16" ht="15.75" customHeight="1" x14ac:dyDescent="0.2">
      <c r="A44" s="174" t="s">
        <v>1037</v>
      </c>
      <c r="B44" s="250">
        <v>2</v>
      </c>
      <c r="C44" s="250">
        <v>1</v>
      </c>
      <c r="D44" s="250">
        <v>1</v>
      </c>
      <c r="E44" s="250"/>
      <c r="F44" s="250">
        <v>11</v>
      </c>
      <c r="G44" s="250">
        <v>5</v>
      </c>
      <c r="H44" s="250">
        <v>6</v>
      </c>
      <c r="I44" s="250"/>
      <c r="J44" s="250">
        <v>12</v>
      </c>
      <c r="K44" s="250">
        <v>4</v>
      </c>
      <c r="L44" s="250">
        <v>8</v>
      </c>
      <c r="M44" s="256"/>
      <c r="N44" s="256">
        <v>0</v>
      </c>
      <c r="O44" s="256">
        <v>0</v>
      </c>
      <c r="P44" s="256">
        <v>0</v>
      </c>
    </row>
    <row r="45" spans="1:16" ht="15.75" customHeight="1" thickBot="1" x14ac:dyDescent="0.25">
      <c r="A45" s="174" t="s">
        <v>363</v>
      </c>
      <c r="B45" s="250">
        <v>0</v>
      </c>
      <c r="C45" s="250">
        <v>0</v>
      </c>
      <c r="D45" s="250">
        <v>0</v>
      </c>
      <c r="E45" s="250"/>
      <c r="F45" s="250">
        <v>0</v>
      </c>
      <c r="G45" s="250">
        <v>0</v>
      </c>
      <c r="H45" s="250">
        <v>0</v>
      </c>
      <c r="I45" s="250"/>
      <c r="J45" s="250">
        <v>1</v>
      </c>
      <c r="K45" s="250">
        <v>1</v>
      </c>
      <c r="L45" s="250">
        <v>0</v>
      </c>
      <c r="M45" s="256"/>
      <c r="N45" s="256">
        <v>0</v>
      </c>
      <c r="O45" s="256">
        <v>0</v>
      </c>
      <c r="P45" s="256">
        <v>0</v>
      </c>
    </row>
    <row r="46" spans="1:16" ht="15" customHeight="1" x14ac:dyDescent="0.2">
      <c r="A46" s="621" t="s">
        <v>1072</v>
      </c>
      <c r="B46" s="621"/>
      <c r="C46" s="621"/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</row>
    <row r="47" spans="1:16" ht="15" customHeight="1" x14ac:dyDescent="0.2">
      <c r="A47" s="632" t="s">
        <v>1076</v>
      </c>
      <c r="B47" s="632"/>
      <c r="C47" s="632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</row>
    <row r="48" spans="1:16" s="125" customFormat="1" ht="15" customHeight="1" x14ac:dyDescent="0.2">
      <c r="A48" s="632" t="s">
        <v>1077</v>
      </c>
      <c r="B48" s="632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</row>
    <row r="49" spans="1:16" s="125" customFormat="1" ht="15" customHeight="1" x14ac:dyDescent="0.2">
      <c r="A49" s="632" t="s">
        <v>929</v>
      </c>
      <c r="B49" s="632"/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</row>
  </sheetData>
  <mergeCells count="17">
    <mergeCell ref="A7:A8"/>
    <mergeCell ref="B7:D7"/>
    <mergeCell ref="F7:H7"/>
    <mergeCell ref="J7:L7"/>
    <mergeCell ref="N7:P7"/>
    <mergeCell ref="A1:P1"/>
    <mergeCell ref="A2:P2"/>
    <mergeCell ref="A3:P3"/>
    <mergeCell ref="A5:P5"/>
    <mergeCell ref="A6:P6"/>
    <mergeCell ref="A4:P4"/>
    <mergeCell ref="A46:P46"/>
    <mergeCell ref="A47:P47"/>
    <mergeCell ref="A48:P48"/>
    <mergeCell ref="A49:P49"/>
    <mergeCell ref="B9:P9"/>
    <mergeCell ref="B30:P30"/>
  </mergeCells>
  <conditionalFormatting sqref="B10:P45">
    <cfRule type="cellIs" dxfId="36" priority="37" operator="equal">
      <formula>0</formula>
    </cfRule>
  </conditionalFormatting>
  <hyperlinks>
    <hyperlink ref="Q2" location="Contenido!A1" display="Contenido" xr:uid="{00000000-0004-0000-8C00-000000000000}"/>
  </hyperlinks>
  <printOptions horizontalCentered="1"/>
  <pageMargins left="0.59055118110236227" right="0.39370078740157483" top="0.39370078740157483" bottom="0.19685039370078741" header="0" footer="0"/>
  <pageSetup scale="71" orientation="landscape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Hoja141">
    <tabColor theme="5" tint="0.59999389629810485"/>
    <pageSetUpPr fitToPage="1"/>
  </sheetPr>
  <dimension ref="A1:T31"/>
  <sheetViews>
    <sheetView showGridLines="0" zoomScaleNormal="100" zoomScaleSheetLayoutView="100" workbookViewId="0">
      <selection activeCell="R6" sqref="R6"/>
    </sheetView>
  </sheetViews>
  <sheetFormatPr baseColWidth="10" defaultColWidth="11" defaultRowHeight="12.75" x14ac:dyDescent="0.2"/>
  <cols>
    <col min="1" max="1" width="34.125" style="118" customWidth="1"/>
    <col min="2" max="4" width="5.75" style="125" customWidth="1"/>
    <col min="5" max="5" width="1.125" style="125" customWidth="1"/>
    <col min="6" max="8" width="5.75" style="125" customWidth="1"/>
    <col min="9" max="9" width="1" style="125" customWidth="1"/>
    <col min="10" max="12" width="5.75" style="125" customWidth="1"/>
    <col min="13" max="13" width="1" style="125" customWidth="1"/>
    <col min="14" max="16" width="5.75" style="125" customWidth="1"/>
    <col min="17" max="16384" width="11" style="102"/>
  </cols>
  <sheetData>
    <row r="1" spans="1:20" ht="15" customHeight="1" x14ac:dyDescent="0.25">
      <c r="A1" s="600" t="s">
        <v>784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0" ht="15" customHeight="1" x14ac:dyDescent="0.25">
      <c r="A2" s="601" t="s">
        <v>587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212" t="s">
        <v>573</v>
      </c>
    </row>
    <row r="3" spans="1:20" s="20" customFormat="1" ht="15" x14ac:dyDescent="0.25">
      <c r="A3" s="634" t="s">
        <v>45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214"/>
      <c r="R3" s="214"/>
      <c r="S3" s="214"/>
      <c r="T3" s="214"/>
    </row>
    <row r="4" spans="1:20" ht="15" x14ac:dyDescent="0.25">
      <c r="A4" s="601" t="s">
        <v>680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20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20" s="247" customFormat="1" ht="16.5" customHeight="1" x14ac:dyDescent="0.15">
      <c r="A6" s="603" t="s">
        <v>386</v>
      </c>
      <c r="B6" s="640" t="s">
        <v>0</v>
      </c>
      <c r="C6" s="640"/>
      <c r="D6" s="640"/>
      <c r="E6" s="444"/>
      <c r="F6" s="650" t="s">
        <v>47</v>
      </c>
      <c r="G6" s="650"/>
      <c r="H6" s="650"/>
      <c r="I6" s="445"/>
      <c r="J6" s="650" t="s">
        <v>48</v>
      </c>
      <c r="K6" s="650"/>
      <c r="L6" s="650"/>
      <c r="M6" s="445"/>
      <c r="N6" s="650" t="s">
        <v>202</v>
      </c>
      <c r="O6" s="650"/>
      <c r="P6" s="650"/>
    </row>
    <row r="7" spans="1:20" s="247" customFormat="1" ht="27.75" customHeight="1" x14ac:dyDescent="0.15">
      <c r="A7" s="603"/>
      <c r="B7" s="446" t="s">
        <v>0</v>
      </c>
      <c r="C7" s="446" t="s">
        <v>15</v>
      </c>
      <c r="D7" s="446" t="s">
        <v>16</v>
      </c>
      <c r="E7" s="447"/>
      <c r="F7" s="446" t="s">
        <v>0</v>
      </c>
      <c r="G7" s="446" t="s">
        <v>15</v>
      </c>
      <c r="H7" s="446" t="s">
        <v>16</v>
      </c>
      <c r="I7" s="446"/>
      <c r="J7" s="446" t="s">
        <v>0</v>
      </c>
      <c r="K7" s="446" t="s">
        <v>15</v>
      </c>
      <c r="L7" s="446" t="s">
        <v>16</v>
      </c>
      <c r="M7" s="447"/>
      <c r="N7" s="446" t="s">
        <v>0</v>
      </c>
      <c r="O7" s="446" t="s">
        <v>15</v>
      </c>
      <c r="P7" s="446" t="s">
        <v>16</v>
      </c>
    </row>
    <row r="8" spans="1:20" s="119" customFormat="1" x14ac:dyDescent="0.2">
      <c r="A8" s="118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</row>
    <row r="9" spans="1:20" s="269" customFormat="1" ht="15.75" customHeight="1" x14ac:dyDescent="0.2">
      <c r="A9" s="122" t="s">
        <v>0</v>
      </c>
      <c r="B9" s="268">
        <f>+B11+B12+B13+B14+B15+B16+B17+B20+B23+B24+B25+B26+B27</f>
        <v>93</v>
      </c>
      <c r="C9" s="268">
        <f t="shared" ref="C9:D9" si="0">+C11+C12+C13+C14+C15+C16+C17+C20+C23+C24+C25+C26+C27</f>
        <v>42</v>
      </c>
      <c r="D9" s="268">
        <f t="shared" si="0"/>
        <v>51</v>
      </c>
      <c r="E9" s="268"/>
      <c r="F9" s="268">
        <f>+F11+F12+F13+F14+F15+F16+F17+F20+F23+F24+F25+F26+F27</f>
        <v>256</v>
      </c>
      <c r="G9" s="268">
        <f t="shared" ref="G9:H9" si="1">+G11+G12+G13+G14+G15+G16+G17+G20+G23+G24+G25+G26+G27</f>
        <v>121</v>
      </c>
      <c r="H9" s="268">
        <f t="shared" si="1"/>
        <v>135</v>
      </c>
      <c r="I9" s="268"/>
      <c r="J9" s="268">
        <f>+J11+J12+J13+J14+J15+J16+J17+J20+J23+J24+J25+J26+J27</f>
        <v>429</v>
      </c>
      <c r="K9" s="268">
        <f t="shared" ref="K9:L9" si="2">+K11+K12+K13+K14+K15+K16+K17+K20+K23+K24+K25+K26+K27</f>
        <v>163</v>
      </c>
      <c r="L9" s="268">
        <f t="shared" si="2"/>
        <v>266</v>
      </c>
      <c r="M9" s="268"/>
      <c r="N9" s="268">
        <f>+N11+N12+N13+N14+N15+N16+N17+N20+N23+N24+N25+N26+N27</f>
        <v>5</v>
      </c>
      <c r="O9" s="268">
        <f t="shared" ref="O9:P9" si="3">+O11+O12+O13+O14+O15+O16+O17+O20+O23+O24+O25+O26+O27</f>
        <v>1</v>
      </c>
      <c r="P9" s="268">
        <f t="shared" si="3"/>
        <v>4</v>
      </c>
    </row>
    <row r="10" spans="1:20" s="269" customFormat="1" x14ac:dyDescent="0.2">
      <c r="A10" s="122"/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20" ht="15.75" customHeight="1" x14ac:dyDescent="0.2">
      <c r="A11" s="174" t="s">
        <v>351</v>
      </c>
      <c r="B11" s="250">
        <v>5</v>
      </c>
      <c r="C11" s="250">
        <v>4</v>
      </c>
      <c r="D11" s="250">
        <v>1</v>
      </c>
      <c r="E11" s="250"/>
      <c r="F11" s="250">
        <v>17</v>
      </c>
      <c r="G11" s="250">
        <v>10</v>
      </c>
      <c r="H11" s="250">
        <v>7</v>
      </c>
      <c r="I11" s="250"/>
      <c r="J11" s="250">
        <v>21</v>
      </c>
      <c r="K11" s="250">
        <v>13</v>
      </c>
      <c r="L11" s="250">
        <v>8</v>
      </c>
      <c r="M11" s="250"/>
      <c r="N11" s="250">
        <v>0</v>
      </c>
      <c r="O11" s="250">
        <v>0</v>
      </c>
      <c r="P11" s="250">
        <v>0</v>
      </c>
    </row>
    <row r="12" spans="1:20" ht="15.75" customHeight="1" x14ac:dyDescent="0.2">
      <c r="A12" s="174" t="s">
        <v>352</v>
      </c>
      <c r="B12" s="250">
        <v>0</v>
      </c>
      <c r="C12" s="250">
        <v>0</v>
      </c>
      <c r="D12" s="250">
        <v>0</v>
      </c>
      <c r="E12" s="250"/>
      <c r="F12" s="250">
        <v>2</v>
      </c>
      <c r="G12" s="250">
        <v>1</v>
      </c>
      <c r="H12" s="250">
        <v>1</v>
      </c>
      <c r="I12" s="250"/>
      <c r="J12" s="250">
        <v>3</v>
      </c>
      <c r="K12" s="250">
        <v>3</v>
      </c>
      <c r="L12" s="250">
        <v>0</v>
      </c>
      <c r="M12" s="256"/>
      <c r="N12" s="256">
        <v>0</v>
      </c>
      <c r="O12" s="256">
        <v>0</v>
      </c>
      <c r="P12" s="256">
        <v>0</v>
      </c>
    </row>
    <row r="13" spans="1:20" ht="15.75" customHeight="1" x14ac:dyDescent="0.2">
      <c r="A13" s="174" t="s">
        <v>353</v>
      </c>
      <c r="B13" s="250">
        <v>4</v>
      </c>
      <c r="C13" s="250">
        <v>2</v>
      </c>
      <c r="D13" s="250">
        <v>2</v>
      </c>
      <c r="E13" s="250"/>
      <c r="F13" s="250">
        <v>3</v>
      </c>
      <c r="G13" s="250">
        <v>3</v>
      </c>
      <c r="H13" s="250">
        <v>0</v>
      </c>
      <c r="I13" s="250"/>
      <c r="J13" s="250">
        <v>4</v>
      </c>
      <c r="K13" s="250">
        <v>3</v>
      </c>
      <c r="L13" s="250">
        <v>1</v>
      </c>
      <c r="M13" s="250"/>
      <c r="N13" s="250">
        <v>0</v>
      </c>
      <c r="O13" s="250">
        <v>0</v>
      </c>
      <c r="P13" s="250">
        <v>0</v>
      </c>
    </row>
    <row r="14" spans="1:20" ht="15.75" customHeight="1" x14ac:dyDescent="0.2">
      <c r="A14" s="174" t="s">
        <v>354</v>
      </c>
      <c r="B14" s="250">
        <v>39</v>
      </c>
      <c r="C14" s="250">
        <v>12</v>
      </c>
      <c r="D14" s="250">
        <v>27</v>
      </c>
      <c r="E14" s="250"/>
      <c r="F14" s="250">
        <v>109</v>
      </c>
      <c r="G14" s="250">
        <v>47</v>
      </c>
      <c r="H14" s="250">
        <v>62</v>
      </c>
      <c r="I14" s="250"/>
      <c r="J14" s="250">
        <v>160</v>
      </c>
      <c r="K14" s="250">
        <v>45</v>
      </c>
      <c r="L14" s="250">
        <v>115</v>
      </c>
      <c r="M14" s="250"/>
      <c r="N14" s="250">
        <v>1</v>
      </c>
      <c r="O14" s="250">
        <v>0</v>
      </c>
      <c r="P14" s="250">
        <v>1</v>
      </c>
    </row>
    <row r="15" spans="1:20" ht="15.75" customHeight="1" x14ac:dyDescent="0.2">
      <c r="A15" s="174" t="s">
        <v>355</v>
      </c>
      <c r="B15" s="250">
        <v>13</v>
      </c>
      <c r="C15" s="250">
        <v>6</v>
      </c>
      <c r="D15" s="250">
        <v>7</v>
      </c>
      <c r="E15" s="250"/>
      <c r="F15" s="250">
        <v>6</v>
      </c>
      <c r="G15" s="250">
        <v>3</v>
      </c>
      <c r="H15" s="250">
        <v>3</v>
      </c>
      <c r="I15" s="250"/>
      <c r="J15" s="250">
        <v>12</v>
      </c>
      <c r="K15" s="250">
        <v>9</v>
      </c>
      <c r="L15" s="250">
        <v>3</v>
      </c>
      <c r="M15" s="250"/>
      <c r="N15" s="250">
        <v>0</v>
      </c>
      <c r="O15" s="250">
        <v>0</v>
      </c>
      <c r="P15" s="250">
        <v>0</v>
      </c>
    </row>
    <row r="16" spans="1:20" ht="15.75" customHeight="1" x14ac:dyDescent="0.2">
      <c r="A16" s="174" t="s">
        <v>356</v>
      </c>
      <c r="B16" s="250">
        <v>2</v>
      </c>
      <c r="C16" s="250">
        <v>0</v>
      </c>
      <c r="D16" s="250">
        <v>2</v>
      </c>
      <c r="E16" s="250"/>
      <c r="F16" s="250">
        <v>0</v>
      </c>
      <c r="G16" s="250">
        <v>0</v>
      </c>
      <c r="H16" s="250">
        <v>0</v>
      </c>
      <c r="I16" s="250"/>
      <c r="J16" s="250">
        <v>0</v>
      </c>
      <c r="K16" s="250">
        <v>0</v>
      </c>
      <c r="L16" s="250">
        <v>0</v>
      </c>
      <c r="M16" s="256"/>
      <c r="N16" s="256">
        <v>0</v>
      </c>
      <c r="O16" s="256">
        <v>0</v>
      </c>
      <c r="P16" s="256">
        <v>0</v>
      </c>
    </row>
    <row r="17" spans="1:16" ht="15.75" customHeight="1" x14ac:dyDescent="0.2">
      <c r="A17" s="174" t="s">
        <v>357</v>
      </c>
      <c r="B17" s="250">
        <v>2</v>
      </c>
      <c r="C17" s="250">
        <v>1</v>
      </c>
      <c r="D17" s="250">
        <v>1</v>
      </c>
      <c r="E17" s="250"/>
      <c r="F17" s="250">
        <v>5</v>
      </c>
      <c r="G17" s="250">
        <v>2</v>
      </c>
      <c r="H17" s="250">
        <v>3</v>
      </c>
      <c r="I17" s="250"/>
      <c r="J17" s="250">
        <v>7</v>
      </c>
      <c r="K17" s="250">
        <v>1</v>
      </c>
      <c r="L17" s="250">
        <v>6</v>
      </c>
      <c r="M17" s="250"/>
      <c r="N17" s="250">
        <v>0</v>
      </c>
      <c r="O17" s="250">
        <v>0</v>
      </c>
      <c r="P17" s="250">
        <v>0</v>
      </c>
    </row>
    <row r="18" spans="1:16" ht="15.75" customHeight="1" x14ac:dyDescent="0.2">
      <c r="A18" s="176" t="s">
        <v>358</v>
      </c>
      <c r="B18" s="250">
        <v>2</v>
      </c>
      <c r="C18" s="250">
        <v>1</v>
      </c>
      <c r="D18" s="250">
        <v>1</v>
      </c>
      <c r="E18" s="250"/>
      <c r="F18" s="250">
        <v>2</v>
      </c>
      <c r="G18" s="250">
        <v>0</v>
      </c>
      <c r="H18" s="250">
        <v>2</v>
      </c>
      <c r="I18" s="250"/>
      <c r="J18" s="250">
        <v>3</v>
      </c>
      <c r="K18" s="250">
        <v>1</v>
      </c>
      <c r="L18" s="250">
        <v>2</v>
      </c>
      <c r="M18" s="250"/>
      <c r="N18" s="250">
        <v>0</v>
      </c>
      <c r="O18" s="250">
        <v>0</v>
      </c>
      <c r="P18" s="250">
        <v>0</v>
      </c>
    </row>
    <row r="19" spans="1:16" ht="15.75" customHeight="1" x14ac:dyDescent="0.2">
      <c r="A19" s="176" t="s">
        <v>371</v>
      </c>
      <c r="B19" s="250">
        <v>0</v>
      </c>
      <c r="C19" s="250">
        <v>0</v>
      </c>
      <c r="D19" s="250">
        <v>0</v>
      </c>
      <c r="E19" s="250"/>
      <c r="F19" s="250">
        <v>3</v>
      </c>
      <c r="G19" s="250">
        <v>2</v>
      </c>
      <c r="H19" s="250">
        <v>1</v>
      </c>
      <c r="I19" s="250"/>
      <c r="J19" s="250">
        <v>4</v>
      </c>
      <c r="K19" s="250">
        <v>0</v>
      </c>
      <c r="L19" s="250">
        <v>4</v>
      </c>
      <c r="M19" s="256"/>
      <c r="N19" s="256">
        <v>0</v>
      </c>
      <c r="O19" s="256">
        <v>0</v>
      </c>
      <c r="P19" s="256">
        <v>0</v>
      </c>
    </row>
    <row r="20" spans="1:16" ht="15.75" customHeight="1" x14ac:dyDescent="0.2">
      <c r="A20" s="174" t="s">
        <v>360</v>
      </c>
      <c r="B20" s="250">
        <v>2</v>
      </c>
      <c r="C20" s="250">
        <v>2</v>
      </c>
      <c r="D20" s="250">
        <v>0</v>
      </c>
      <c r="E20" s="250"/>
      <c r="F20" s="250">
        <v>3</v>
      </c>
      <c r="G20" s="250">
        <v>0</v>
      </c>
      <c r="H20" s="250">
        <v>3</v>
      </c>
      <c r="I20" s="250"/>
      <c r="J20" s="250">
        <v>3</v>
      </c>
      <c r="K20" s="250">
        <v>3</v>
      </c>
      <c r="L20" s="250">
        <v>0</v>
      </c>
      <c r="M20" s="256"/>
      <c r="N20" s="256">
        <v>0</v>
      </c>
      <c r="O20" s="256">
        <v>0</v>
      </c>
      <c r="P20" s="256">
        <v>0</v>
      </c>
    </row>
    <row r="21" spans="1:16" ht="15.75" customHeight="1" x14ac:dyDescent="0.2">
      <c r="A21" s="176" t="s">
        <v>358</v>
      </c>
      <c r="B21" s="250">
        <v>2</v>
      </c>
      <c r="C21" s="250">
        <v>2</v>
      </c>
      <c r="D21" s="250">
        <v>0</v>
      </c>
      <c r="E21" s="250"/>
      <c r="F21" s="250">
        <v>2</v>
      </c>
      <c r="G21" s="250">
        <v>0</v>
      </c>
      <c r="H21" s="250">
        <v>2</v>
      </c>
      <c r="I21" s="250"/>
      <c r="J21" s="250">
        <v>1</v>
      </c>
      <c r="K21" s="250">
        <v>1</v>
      </c>
      <c r="L21" s="250">
        <v>0</v>
      </c>
      <c r="M21" s="250"/>
      <c r="N21" s="250">
        <v>0</v>
      </c>
      <c r="O21" s="250">
        <v>0</v>
      </c>
      <c r="P21" s="250">
        <v>0</v>
      </c>
    </row>
    <row r="22" spans="1:16" ht="15.75" customHeight="1" x14ac:dyDescent="0.2">
      <c r="A22" s="176" t="s">
        <v>371</v>
      </c>
      <c r="B22" s="250">
        <v>0</v>
      </c>
      <c r="C22" s="250">
        <v>0</v>
      </c>
      <c r="D22" s="250">
        <v>0</v>
      </c>
      <c r="E22" s="250"/>
      <c r="F22" s="250">
        <v>1</v>
      </c>
      <c r="G22" s="250">
        <v>0</v>
      </c>
      <c r="H22" s="250">
        <v>1</v>
      </c>
      <c r="I22" s="250"/>
      <c r="J22" s="250">
        <v>2</v>
      </c>
      <c r="K22" s="250">
        <v>2</v>
      </c>
      <c r="L22" s="250">
        <v>0</v>
      </c>
      <c r="M22" s="250"/>
      <c r="N22" s="250">
        <v>0</v>
      </c>
      <c r="O22" s="250">
        <v>0</v>
      </c>
      <c r="P22" s="250">
        <v>0</v>
      </c>
    </row>
    <row r="23" spans="1:16" ht="15.75" customHeight="1" x14ac:dyDescent="0.2">
      <c r="A23" s="174" t="s">
        <v>362</v>
      </c>
      <c r="B23" s="250">
        <v>0</v>
      </c>
      <c r="C23" s="250">
        <v>0</v>
      </c>
      <c r="D23" s="250">
        <v>0</v>
      </c>
      <c r="E23" s="250"/>
      <c r="F23" s="250">
        <v>4</v>
      </c>
      <c r="G23" s="250">
        <v>4</v>
      </c>
      <c r="H23" s="250">
        <v>0</v>
      </c>
      <c r="I23" s="250"/>
      <c r="J23" s="250">
        <v>4</v>
      </c>
      <c r="K23" s="250">
        <v>3</v>
      </c>
      <c r="L23" s="250">
        <v>1</v>
      </c>
      <c r="M23" s="256"/>
      <c r="N23" s="256">
        <v>0</v>
      </c>
      <c r="O23" s="256">
        <v>0</v>
      </c>
      <c r="P23" s="256">
        <v>0</v>
      </c>
    </row>
    <row r="24" spans="1:16" ht="15.75" customHeight="1" x14ac:dyDescent="0.2">
      <c r="A24" s="174" t="s">
        <v>1035</v>
      </c>
      <c r="B24" s="250">
        <v>0</v>
      </c>
      <c r="C24" s="250">
        <v>0</v>
      </c>
      <c r="D24" s="250">
        <v>0</v>
      </c>
      <c r="E24" s="250"/>
      <c r="F24" s="250">
        <v>3</v>
      </c>
      <c r="G24" s="250">
        <v>1</v>
      </c>
      <c r="H24" s="250">
        <v>2</v>
      </c>
      <c r="I24" s="250"/>
      <c r="J24" s="250">
        <v>12</v>
      </c>
      <c r="K24" s="250">
        <v>8</v>
      </c>
      <c r="L24" s="250">
        <v>4</v>
      </c>
      <c r="M24" s="256"/>
      <c r="N24" s="256">
        <v>0</v>
      </c>
      <c r="O24" s="256">
        <v>0</v>
      </c>
      <c r="P24" s="256">
        <v>0</v>
      </c>
    </row>
    <row r="25" spans="1:16" ht="15.75" customHeight="1" x14ac:dyDescent="0.2">
      <c r="A25" s="118" t="s">
        <v>1036</v>
      </c>
      <c r="B25" s="250">
        <v>25</v>
      </c>
      <c r="C25" s="250">
        <v>15</v>
      </c>
      <c r="D25" s="250">
        <v>10</v>
      </c>
      <c r="E25" s="251"/>
      <c r="F25" s="251">
        <v>101</v>
      </c>
      <c r="G25" s="251">
        <v>48</v>
      </c>
      <c r="H25" s="251">
        <v>53</v>
      </c>
      <c r="I25" s="251"/>
      <c r="J25" s="251">
        <v>198</v>
      </c>
      <c r="K25" s="251">
        <v>70</v>
      </c>
      <c r="L25" s="251">
        <v>128</v>
      </c>
      <c r="M25" s="251"/>
      <c r="N25" s="251">
        <v>4</v>
      </c>
      <c r="O25" s="251">
        <v>1</v>
      </c>
      <c r="P25" s="251">
        <v>3</v>
      </c>
    </row>
    <row r="26" spans="1:16" ht="15.75" customHeight="1" x14ac:dyDescent="0.2">
      <c r="A26" s="118" t="s">
        <v>390</v>
      </c>
      <c r="B26" s="250">
        <v>1</v>
      </c>
      <c r="C26" s="250">
        <v>0</v>
      </c>
      <c r="D26" s="250">
        <v>1</v>
      </c>
      <c r="E26" s="251"/>
      <c r="F26" s="251">
        <v>0</v>
      </c>
      <c r="G26" s="251">
        <v>0</v>
      </c>
      <c r="H26" s="251">
        <v>0</v>
      </c>
      <c r="I26" s="251"/>
      <c r="J26" s="251">
        <v>2</v>
      </c>
      <c r="K26" s="251">
        <v>2</v>
      </c>
      <c r="L26" s="251">
        <v>0</v>
      </c>
      <c r="M26" s="251"/>
      <c r="N26" s="251">
        <v>0</v>
      </c>
      <c r="O26" s="251">
        <v>0</v>
      </c>
      <c r="P26" s="251">
        <v>0</v>
      </c>
    </row>
    <row r="27" spans="1:16" ht="15.75" customHeight="1" thickBot="1" x14ac:dyDescent="0.25">
      <c r="A27" s="118" t="s">
        <v>363</v>
      </c>
      <c r="B27" s="250">
        <v>0</v>
      </c>
      <c r="C27" s="250">
        <v>0</v>
      </c>
      <c r="D27" s="250">
        <v>0</v>
      </c>
      <c r="E27" s="251"/>
      <c r="F27" s="251">
        <v>3</v>
      </c>
      <c r="G27" s="251">
        <v>2</v>
      </c>
      <c r="H27" s="251">
        <v>1</v>
      </c>
      <c r="I27" s="251"/>
      <c r="J27" s="251">
        <v>3</v>
      </c>
      <c r="K27" s="251">
        <v>3</v>
      </c>
      <c r="L27" s="251">
        <v>0</v>
      </c>
      <c r="M27" s="251"/>
      <c r="N27" s="251">
        <v>0</v>
      </c>
      <c r="O27" s="251">
        <v>0</v>
      </c>
      <c r="P27" s="251">
        <v>0</v>
      </c>
    </row>
    <row r="28" spans="1:16" ht="15" customHeight="1" x14ac:dyDescent="0.2">
      <c r="A28" s="621" t="s">
        <v>1072</v>
      </c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</row>
    <row r="29" spans="1:16" ht="15" customHeight="1" x14ac:dyDescent="0.2">
      <c r="A29" s="632" t="s">
        <v>1076</v>
      </c>
      <c r="B29" s="632"/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</row>
    <row r="30" spans="1:16" s="125" customFormat="1" ht="15" customHeight="1" x14ac:dyDescent="0.2">
      <c r="A30" s="632" t="s">
        <v>1077</v>
      </c>
      <c r="B30" s="632"/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2"/>
      <c r="O30" s="632"/>
      <c r="P30" s="632"/>
    </row>
    <row r="31" spans="1:16" s="125" customFormat="1" ht="15" customHeight="1" x14ac:dyDescent="0.2">
      <c r="A31" s="632" t="s">
        <v>929</v>
      </c>
      <c r="B31" s="632"/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2"/>
      <c r="P31" s="632"/>
    </row>
  </sheetData>
  <mergeCells count="14">
    <mergeCell ref="A28:P28"/>
    <mergeCell ref="A29:P29"/>
    <mergeCell ref="A30:P30"/>
    <mergeCell ref="A31:P31"/>
    <mergeCell ref="A1:P1"/>
    <mergeCell ref="A2:P2"/>
    <mergeCell ref="A4:P4"/>
    <mergeCell ref="A5:P5"/>
    <mergeCell ref="A6:A7"/>
    <mergeCell ref="B6:D6"/>
    <mergeCell ref="F6:H6"/>
    <mergeCell ref="J6:L6"/>
    <mergeCell ref="N6:P6"/>
    <mergeCell ref="A3:P3"/>
  </mergeCells>
  <conditionalFormatting sqref="B9:P27">
    <cfRule type="cellIs" dxfId="35" priority="1" operator="equal">
      <formula>0</formula>
    </cfRule>
  </conditionalFormatting>
  <hyperlinks>
    <hyperlink ref="Q2" location="Contenido!A1" display="Contenido" xr:uid="{00000000-0004-0000-8D00-000000000000}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Hoja142">
    <tabColor theme="5" tint="-0.249977111117893"/>
  </sheetPr>
  <dimension ref="A2:I17"/>
  <sheetViews>
    <sheetView showGridLines="0" zoomScaleNormal="100" zoomScaleSheetLayoutView="80" workbookViewId="0">
      <selection activeCell="I12" sqref="I12"/>
    </sheetView>
  </sheetViews>
  <sheetFormatPr baseColWidth="10" defaultColWidth="11" defaultRowHeight="14.25" x14ac:dyDescent="0.25"/>
  <cols>
    <col min="1" max="16384" width="11" style="385"/>
  </cols>
  <sheetData>
    <row r="2" spans="1:9" ht="16.5" x14ac:dyDescent="0.3">
      <c r="I2" s="386" t="s">
        <v>573</v>
      </c>
    </row>
    <row r="7" spans="1:9" ht="15.75" customHeight="1" x14ac:dyDescent="0.25">
      <c r="A7" s="616" t="s">
        <v>590</v>
      </c>
      <c r="B7" s="616"/>
      <c r="C7" s="616"/>
      <c r="D7" s="616"/>
      <c r="E7" s="616"/>
      <c r="F7" s="616"/>
      <c r="G7" s="616"/>
      <c r="H7" s="616"/>
    </row>
    <row r="8" spans="1:9" ht="15.75" customHeight="1" x14ac:dyDescent="0.25">
      <c r="A8" s="616"/>
      <c r="B8" s="616"/>
      <c r="C8" s="616"/>
      <c r="D8" s="616"/>
      <c r="E8" s="616"/>
      <c r="F8" s="616"/>
      <c r="G8" s="616"/>
      <c r="H8" s="616"/>
    </row>
    <row r="9" spans="1:9" ht="15.75" customHeight="1" x14ac:dyDescent="0.25">
      <c r="A9" s="616"/>
      <c r="B9" s="616"/>
      <c r="C9" s="616"/>
      <c r="D9" s="616"/>
      <c r="E9" s="616"/>
      <c r="F9" s="616"/>
      <c r="G9" s="616"/>
      <c r="H9" s="616"/>
    </row>
    <row r="10" spans="1:9" ht="15.75" customHeight="1" x14ac:dyDescent="0.25">
      <c r="A10" s="616"/>
      <c r="B10" s="616"/>
      <c r="C10" s="616"/>
      <c r="D10" s="616"/>
      <c r="E10" s="616"/>
      <c r="F10" s="616"/>
      <c r="G10" s="616"/>
      <c r="H10" s="616"/>
    </row>
    <row r="11" spans="1:9" ht="15.75" customHeight="1" x14ac:dyDescent="0.25">
      <c r="A11" s="616"/>
      <c r="B11" s="616"/>
      <c r="C11" s="616"/>
      <c r="D11" s="616"/>
      <c r="E11" s="616"/>
      <c r="F11" s="616"/>
      <c r="G11" s="616"/>
      <c r="H11" s="616"/>
    </row>
    <row r="12" spans="1:9" ht="15.75" customHeight="1" x14ac:dyDescent="0.25">
      <c r="A12" s="616"/>
      <c r="B12" s="616"/>
      <c r="C12" s="616"/>
      <c r="D12" s="616"/>
      <c r="E12" s="616"/>
      <c r="F12" s="616"/>
      <c r="G12" s="616"/>
      <c r="H12" s="616"/>
    </row>
    <row r="13" spans="1:9" ht="15.75" customHeight="1" x14ac:dyDescent="0.25">
      <c r="A13" s="616"/>
      <c r="B13" s="616"/>
      <c r="C13" s="616"/>
      <c r="D13" s="616"/>
      <c r="E13" s="616"/>
      <c r="F13" s="616"/>
      <c r="G13" s="616"/>
      <c r="H13" s="616"/>
    </row>
    <row r="14" spans="1:9" ht="15.75" customHeight="1" x14ac:dyDescent="0.25">
      <c r="A14" s="616"/>
      <c r="B14" s="616"/>
      <c r="C14" s="616"/>
      <c r="D14" s="616"/>
      <c r="E14" s="616"/>
      <c r="F14" s="616"/>
      <c r="G14" s="616"/>
      <c r="H14" s="616"/>
    </row>
    <row r="15" spans="1:9" ht="15.75" customHeight="1" x14ac:dyDescent="0.25">
      <c r="A15" s="616"/>
      <c r="B15" s="616"/>
      <c r="C15" s="616"/>
      <c r="D15" s="616"/>
      <c r="E15" s="616"/>
      <c r="F15" s="616"/>
      <c r="G15" s="616"/>
      <c r="H15" s="616"/>
    </row>
    <row r="16" spans="1:9" ht="15.75" customHeight="1" x14ac:dyDescent="0.25">
      <c r="A16" s="616"/>
      <c r="B16" s="616"/>
      <c r="C16" s="616"/>
      <c r="D16" s="616"/>
      <c r="E16" s="616"/>
      <c r="F16" s="616"/>
      <c r="G16" s="616"/>
      <c r="H16" s="616"/>
    </row>
    <row r="17" spans="1:8" ht="15.75" customHeight="1" x14ac:dyDescent="0.25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8E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Hoja143">
    <tabColor theme="5" tint="0.59999389629810485"/>
    <pageSetUpPr fitToPage="1"/>
  </sheetPr>
  <dimension ref="A1:Y24"/>
  <sheetViews>
    <sheetView showGridLines="0" topLeftCell="A3" zoomScaleNormal="100" zoomScaleSheetLayoutView="100" workbookViewId="0">
      <selection activeCell="Z10" sqref="Z10"/>
    </sheetView>
  </sheetViews>
  <sheetFormatPr baseColWidth="10" defaultColWidth="9" defaultRowHeight="12" x14ac:dyDescent="0.2"/>
  <cols>
    <col min="1" max="1" width="9.25" style="36" customWidth="1"/>
    <col min="2" max="4" width="5.75" style="329" customWidth="1"/>
    <col min="5" max="5" width="1.125" style="329" customWidth="1"/>
    <col min="6" max="8" width="5.625" style="329" customWidth="1"/>
    <col min="9" max="9" width="1.125" style="329" customWidth="1"/>
    <col min="10" max="12" width="5.625" style="329" customWidth="1"/>
    <col min="13" max="13" width="1.125" style="329" customWidth="1"/>
    <col min="14" max="16" width="5.625" style="329" customWidth="1"/>
    <col min="17" max="17" width="1.125" style="329" customWidth="1"/>
    <col min="18" max="20" width="5.625" style="329" customWidth="1"/>
    <col min="21" max="21" width="1.125" style="329" customWidth="1"/>
    <col min="22" max="24" width="5.625" style="329" customWidth="1"/>
    <col min="25" max="25" width="9" style="329"/>
    <col min="26" max="16384" width="9" style="36"/>
  </cols>
  <sheetData>
    <row r="1" spans="1:25" ht="15" x14ac:dyDescent="0.25">
      <c r="A1" s="642" t="s">
        <v>783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</row>
    <row r="2" spans="1:25" s="47" customFormat="1" ht="15" x14ac:dyDescent="0.25">
      <c r="A2" s="642" t="s">
        <v>417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240" t="s">
        <v>573</v>
      </c>
    </row>
    <row r="3" spans="1:25" s="47" customFormat="1" ht="15" x14ac:dyDescent="0.25">
      <c r="A3" s="643" t="s">
        <v>97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342"/>
    </row>
    <row r="4" spans="1:25" s="47" customFormat="1" ht="15" x14ac:dyDescent="0.25">
      <c r="A4" s="643" t="s">
        <v>88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342"/>
    </row>
    <row r="5" spans="1:25" s="47" customFormat="1" ht="15" x14ac:dyDescent="0.25">
      <c r="A5" s="642" t="s">
        <v>931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342"/>
    </row>
    <row r="6" spans="1:25" s="82" customFormat="1" ht="16.5" customHeight="1" x14ac:dyDescent="0.15">
      <c r="A6" s="655" t="s">
        <v>80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43"/>
    </row>
    <row r="7" spans="1:25" s="82" customFormat="1" ht="27" customHeight="1" x14ac:dyDescent="0.15">
      <c r="A7" s="655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43"/>
    </row>
    <row r="8" spans="1:25" ht="15.75" customHeight="1" x14ac:dyDescent="0.2">
      <c r="A8" s="37">
        <v>2010</v>
      </c>
      <c r="B8" s="329">
        <v>5107.0000000000009</v>
      </c>
      <c r="C8" s="330" t="s">
        <v>418</v>
      </c>
      <c r="D8" s="330" t="s">
        <v>418</v>
      </c>
      <c r="F8" s="329">
        <v>1166.175164674311</v>
      </c>
      <c r="G8" s="330" t="s">
        <v>418</v>
      </c>
      <c r="H8" s="330" t="s">
        <v>418</v>
      </c>
      <c r="J8" s="330">
        <v>1035.3542327396926</v>
      </c>
      <c r="K8" s="330" t="s">
        <v>418</v>
      </c>
      <c r="L8" s="330" t="s">
        <v>418</v>
      </c>
      <c r="N8" s="330">
        <v>898.30373261771172</v>
      </c>
      <c r="O8" s="330" t="s">
        <v>418</v>
      </c>
      <c r="P8" s="330" t="s">
        <v>418</v>
      </c>
      <c r="R8" s="330">
        <v>1219.7494510856307</v>
      </c>
      <c r="S8" s="330" t="s">
        <v>418</v>
      </c>
      <c r="T8" s="330" t="s">
        <v>418</v>
      </c>
      <c r="V8" s="330">
        <v>787.41741888265437</v>
      </c>
      <c r="W8" s="330" t="s">
        <v>418</v>
      </c>
      <c r="X8" s="330" t="s">
        <v>418</v>
      </c>
      <c r="Y8" s="345"/>
    </row>
    <row r="9" spans="1:25" ht="15.75" customHeight="1" x14ac:dyDescent="0.2">
      <c r="A9" s="37">
        <v>2011</v>
      </c>
      <c r="B9" s="329">
        <v>5436</v>
      </c>
      <c r="C9" s="329">
        <v>2114.6040000000003</v>
      </c>
      <c r="D9" s="329">
        <v>3321.3959999999997</v>
      </c>
      <c r="F9" s="329">
        <v>1232</v>
      </c>
      <c r="G9" s="329">
        <v>479.24799999999999</v>
      </c>
      <c r="H9" s="329">
        <v>752.75199999999995</v>
      </c>
      <c r="J9" s="330">
        <v>1154</v>
      </c>
      <c r="K9" s="330">
        <v>448.90600000000001</v>
      </c>
      <c r="L9" s="330">
        <v>705.09400000000005</v>
      </c>
      <c r="N9" s="330">
        <v>1022</v>
      </c>
      <c r="O9" s="330">
        <v>397.55799999999999</v>
      </c>
      <c r="P9" s="330">
        <v>624.44200000000001</v>
      </c>
      <c r="R9" s="330">
        <v>1340</v>
      </c>
      <c r="S9" s="330">
        <v>521.26</v>
      </c>
      <c r="T9" s="330">
        <v>818.74</v>
      </c>
      <c r="V9" s="330">
        <v>688</v>
      </c>
      <c r="W9" s="330">
        <v>267.63200000000001</v>
      </c>
      <c r="X9" s="330">
        <v>420.36799999999999</v>
      </c>
      <c r="Y9" s="345"/>
    </row>
    <row r="10" spans="1:25" ht="15.75" customHeight="1" x14ac:dyDescent="0.2">
      <c r="A10" s="37">
        <v>2012</v>
      </c>
      <c r="B10" s="329">
        <v>5037</v>
      </c>
      <c r="C10" s="329">
        <v>1942.8428571428572</v>
      </c>
      <c r="D10" s="329">
        <v>3094.1571428571428</v>
      </c>
      <c r="F10" s="329">
        <v>1068</v>
      </c>
      <c r="G10" s="329">
        <v>562.10526315789468</v>
      </c>
      <c r="H10" s="329">
        <v>505.89473684210526</v>
      </c>
      <c r="J10" s="330">
        <v>1039</v>
      </c>
      <c r="K10" s="330">
        <v>460.01526717557255</v>
      </c>
      <c r="L10" s="330">
        <v>578.98473282442751</v>
      </c>
      <c r="N10" s="330">
        <v>1043</v>
      </c>
      <c r="O10" s="330">
        <v>444.5</v>
      </c>
      <c r="P10" s="330">
        <v>598.5</v>
      </c>
      <c r="R10" s="330">
        <v>1164</v>
      </c>
      <c r="S10" s="330">
        <v>409.9386106623586</v>
      </c>
      <c r="T10" s="330">
        <v>754.06138933764134</v>
      </c>
      <c r="V10" s="330">
        <v>723</v>
      </c>
      <c r="W10" s="330">
        <v>253.51948051948051</v>
      </c>
      <c r="X10" s="330">
        <v>469.48051948051949</v>
      </c>
      <c r="Y10" s="345"/>
    </row>
    <row r="11" spans="1:25" ht="15.75" customHeight="1" x14ac:dyDescent="0.2">
      <c r="A11" s="37">
        <v>2013</v>
      </c>
      <c r="B11" s="329">
        <v>2755</v>
      </c>
      <c r="C11" s="329">
        <v>1062.6428571428571</v>
      </c>
      <c r="D11" s="329">
        <v>1692.3571428571429</v>
      </c>
      <c r="F11" s="329">
        <v>87</v>
      </c>
      <c r="G11" s="329">
        <v>45.78947368421052</v>
      </c>
      <c r="H11" s="329">
        <v>41.210526315789473</v>
      </c>
      <c r="J11" s="330">
        <v>651</v>
      </c>
      <c r="K11" s="330">
        <v>288.2290076335878</v>
      </c>
      <c r="L11" s="330">
        <v>362.77099236641226</v>
      </c>
      <c r="N11" s="330">
        <v>834</v>
      </c>
      <c r="O11" s="330">
        <v>355.42953020134229</v>
      </c>
      <c r="P11" s="330">
        <v>478.57046979865771</v>
      </c>
      <c r="R11" s="330">
        <v>725</v>
      </c>
      <c r="S11" s="330">
        <v>255.33117932148625</v>
      </c>
      <c r="T11" s="330">
        <v>469.66882067851373</v>
      </c>
      <c r="V11" s="330">
        <v>458</v>
      </c>
      <c r="W11" s="330">
        <v>160.59740259740261</v>
      </c>
      <c r="X11" s="330">
        <v>297.40259740259739</v>
      </c>
      <c r="Y11" s="345"/>
    </row>
    <row r="12" spans="1:25" ht="15.75" customHeight="1" x14ac:dyDescent="0.2">
      <c r="A12" s="37">
        <v>2014</v>
      </c>
      <c r="B12" s="329">
        <v>1750</v>
      </c>
      <c r="C12" s="329">
        <v>675</v>
      </c>
      <c r="D12" s="329">
        <v>1075</v>
      </c>
      <c r="F12" s="329">
        <v>19</v>
      </c>
      <c r="G12" s="329">
        <v>10</v>
      </c>
      <c r="H12" s="329">
        <v>9</v>
      </c>
      <c r="J12" s="330">
        <v>131</v>
      </c>
      <c r="K12" s="330">
        <v>58</v>
      </c>
      <c r="L12" s="330">
        <v>73</v>
      </c>
      <c r="N12" s="330">
        <v>596</v>
      </c>
      <c r="O12" s="330">
        <v>254</v>
      </c>
      <c r="P12" s="330">
        <v>342</v>
      </c>
      <c r="R12" s="330">
        <v>619</v>
      </c>
      <c r="S12" s="330">
        <v>218</v>
      </c>
      <c r="T12" s="330">
        <v>401</v>
      </c>
      <c r="V12" s="330">
        <v>385</v>
      </c>
      <c r="W12" s="330">
        <v>135</v>
      </c>
      <c r="X12" s="330">
        <v>250</v>
      </c>
      <c r="Y12" s="345"/>
    </row>
    <row r="13" spans="1:25" ht="15.75" customHeight="1" x14ac:dyDescent="0.2">
      <c r="A13" s="37">
        <v>2015</v>
      </c>
      <c r="B13" s="329">
        <v>898</v>
      </c>
      <c r="C13" s="329">
        <v>333</v>
      </c>
      <c r="D13" s="329">
        <v>565</v>
      </c>
      <c r="F13" s="329">
        <v>4</v>
      </c>
      <c r="G13" s="329">
        <v>0</v>
      </c>
      <c r="H13" s="329">
        <v>4</v>
      </c>
      <c r="J13" s="330">
        <v>14</v>
      </c>
      <c r="K13" s="330">
        <v>10</v>
      </c>
      <c r="L13" s="330">
        <v>4</v>
      </c>
      <c r="N13" s="330">
        <v>192</v>
      </c>
      <c r="O13" s="330">
        <v>74</v>
      </c>
      <c r="P13" s="330">
        <v>118</v>
      </c>
      <c r="R13" s="330">
        <v>422</v>
      </c>
      <c r="S13" s="330">
        <v>167</v>
      </c>
      <c r="T13" s="330">
        <v>255</v>
      </c>
      <c r="V13" s="330">
        <v>266</v>
      </c>
      <c r="W13" s="330">
        <v>82</v>
      </c>
      <c r="X13" s="330">
        <v>184</v>
      </c>
      <c r="Y13" s="345"/>
    </row>
    <row r="14" spans="1:25" ht="15.75" customHeight="1" x14ac:dyDescent="0.2">
      <c r="A14" s="37">
        <v>2016</v>
      </c>
      <c r="B14" s="329">
        <v>675</v>
      </c>
      <c r="C14" s="329">
        <v>275</v>
      </c>
      <c r="D14" s="329">
        <v>400</v>
      </c>
      <c r="F14" s="329">
        <v>27</v>
      </c>
      <c r="G14" s="329">
        <v>13</v>
      </c>
      <c r="H14" s="329">
        <v>14</v>
      </c>
      <c r="J14" s="330">
        <v>62</v>
      </c>
      <c r="K14" s="330">
        <v>36</v>
      </c>
      <c r="L14" s="330">
        <v>26</v>
      </c>
      <c r="N14" s="330">
        <v>108</v>
      </c>
      <c r="O14" s="330">
        <v>40</v>
      </c>
      <c r="P14" s="330">
        <v>68</v>
      </c>
      <c r="R14" s="330">
        <v>199</v>
      </c>
      <c r="S14" s="330">
        <v>84</v>
      </c>
      <c r="T14" s="330">
        <v>115</v>
      </c>
      <c r="V14" s="330">
        <v>279</v>
      </c>
      <c r="W14" s="330">
        <v>102</v>
      </c>
      <c r="X14" s="330">
        <v>177</v>
      </c>
      <c r="Y14" s="345"/>
    </row>
    <row r="15" spans="1:25" ht="15.75" customHeight="1" x14ac:dyDescent="0.2">
      <c r="A15" s="37">
        <v>2017</v>
      </c>
      <c r="B15" s="329">
        <v>2052</v>
      </c>
      <c r="C15" s="329">
        <v>912</v>
      </c>
      <c r="D15" s="329">
        <v>1140</v>
      </c>
      <c r="F15" s="329">
        <v>564</v>
      </c>
      <c r="G15" s="329">
        <v>275</v>
      </c>
      <c r="H15" s="329">
        <v>289</v>
      </c>
      <c r="J15" s="330">
        <v>425</v>
      </c>
      <c r="K15" s="330">
        <v>195</v>
      </c>
      <c r="L15" s="330">
        <v>230</v>
      </c>
      <c r="N15" s="330">
        <v>327</v>
      </c>
      <c r="O15" s="330">
        <v>155</v>
      </c>
      <c r="P15" s="330">
        <v>172</v>
      </c>
      <c r="R15" s="330">
        <v>505</v>
      </c>
      <c r="S15" s="330">
        <v>209</v>
      </c>
      <c r="T15" s="330">
        <v>296</v>
      </c>
      <c r="V15" s="330">
        <v>231</v>
      </c>
      <c r="W15" s="330">
        <v>78</v>
      </c>
      <c r="X15" s="330">
        <v>153</v>
      </c>
      <c r="Y15" s="345"/>
    </row>
    <row r="16" spans="1:25" ht="15.75" customHeight="1" x14ac:dyDescent="0.2">
      <c r="A16" s="37">
        <v>2018</v>
      </c>
      <c r="B16" s="329">
        <v>2571</v>
      </c>
      <c r="C16" s="329">
        <v>1065</v>
      </c>
      <c r="D16" s="329">
        <v>1506</v>
      </c>
      <c r="F16" s="329">
        <v>736</v>
      </c>
      <c r="G16" s="329">
        <v>335</v>
      </c>
      <c r="H16" s="329">
        <v>401</v>
      </c>
      <c r="J16" s="330">
        <v>578</v>
      </c>
      <c r="K16" s="330">
        <v>239</v>
      </c>
      <c r="L16" s="330">
        <v>339</v>
      </c>
      <c r="N16" s="330">
        <v>410</v>
      </c>
      <c r="O16" s="330">
        <v>175</v>
      </c>
      <c r="P16" s="330">
        <v>235</v>
      </c>
      <c r="R16" s="330">
        <v>599</v>
      </c>
      <c r="S16" s="330">
        <v>235</v>
      </c>
      <c r="T16" s="330">
        <v>364</v>
      </c>
      <c r="V16" s="330">
        <v>248</v>
      </c>
      <c r="W16" s="330">
        <v>81</v>
      </c>
      <c r="X16" s="330">
        <v>167</v>
      </c>
      <c r="Y16" s="345"/>
    </row>
    <row r="17" spans="1:25" ht="15.75" customHeight="1" x14ac:dyDescent="0.2">
      <c r="A17" s="37">
        <v>2019</v>
      </c>
      <c r="B17" s="329">
        <v>3315</v>
      </c>
      <c r="C17" s="329">
        <v>1381</v>
      </c>
      <c r="D17" s="329">
        <v>1934</v>
      </c>
      <c r="F17" s="329">
        <v>705</v>
      </c>
      <c r="G17" s="329">
        <v>285</v>
      </c>
      <c r="H17" s="329">
        <v>420</v>
      </c>
      <c r="J17" s="330">
        <v>675</v>
      </c>
      <c r="K17" s="330">
        <v>292</v>
      </c>
      <c r="L17" s="330">
        <v>383</v>
      </c>
      <c r="N17" s="330">
        <v>644</v>
      </c>
      <c r="O17" s="330">
        <v>287</v>
      </c>
      <c r="P17" s="330">
        <v>357</v>
      </c>
      <c r="R17" s="330">
        <v>820</v>
      </c>
      <c r="S17" s="330">
        <v>340</v>
      </c>
      <c r="T17" s="330">
        <v>480</v>
      </c>
      <c r="V17" s="330">
        <v>471</v>
      </c>
      <c r="W17" s="330">
        <v>177</v>
      </c>
      <c r="X17" s="330">
        <v>294</v>
      </c>
      <c r="Y17" s="345"/>
    </row>
    <row r="18" spans="1:25" ht="15.75" customHeight="1" x14ac:dyDescent="0.2">
      <c r="A18" s="37">
        <v>2020</v>
      </c>
      <c r="B18" s="329">
        <v>3471</v>
      </c>
      <c r="C18" s="329">
        <v>1388</v>
      </c>
      <c r="D18" s="329">
        <v>2083</v>
      </c>
      <c r="F18" s="329">
        <v>774</v>
      </c>
      <c r="G18" s="329">
        <v>349</v>
      </c>
      <c r="H18" s="329">
        <v>425</v>
      </c>
      <c r="J18" s="330">
        <v>656</v>
      </c>
      <c r="K18" s="330">
        <v>268</v>
      </c>
      <c r="L18" s="330">
        <v>388</v>
      </c>
      <c r="N18" s="330">
        <v>660</v>
      </c>
      <c r="O18" s="330">
        <v>262</v>
      </c>
      <c r="P18" s="330">
        <v>398</v>
      </c>
      <c r="R18" s="330">
        <v>890</v>
      </c>
      <c r="S18" s="330">
        <v>340</v>
      </c>
      <c r="T18" s="330">
        <v>550</v>
      </c>
      <c r="V18" s="330">
        <v>491</v>
      </c>
      <c r="W18" s="330">
        <v>169</v>
      </c>
      <c r="X18" s="330">
        <v>322</v>
      </c>
      <c r="Y18" s="345"/>
    </row>
    <row r="19" spans="1:25" ht="15.75" customHeight="1" x14ac:dyDescent="0.2">
      <c r="A19" s="37">
        <v>2021</v>
      </c>
      <c r="B19" s="329">
        <v>3575</v>
      </c>
      <c r="C19" s="329">
        <v>1469</v>
      </c>
      <c r="D19" s="329">
        <v>2106</v>
      </c>
      <c r="F19" s="329">
        <v>614</v>
      </c>
      <c r="G19" s="329">
        <v>276</v>
      </c>
      <c r="H19" s="329">
        <v>338</v>
      </c>
      <c r="J19" s="329">
        <v>575</v>
      </c>
      <c r="K19" s="329">
        <v>241</v>
      </c>
      <c r="L19" s="329">
        <v>334</v>
      </c>
      <c r="N19" s="329">
        <v>699</v>
      </c>
      <c r="O19" s="329">
        <v>287</v>
      </c>
      <c r="P19" s="329">
        <v>412</v>
      </c>
      <c r="R19" s="329">
        <v>1027</v>
      </c>
      <c r="S19" s="329">
        <v>438</v>
      </c>
      <c r="T19" s="329">
        <v>589</v>
      </c>
      <c r="V19" s="329">
        <v>660</v>
      </c>
      <c r="W19" s="329">
        <v>227</v>
      </c>
      <c r="X19" s="329">
        <v>433</v>
      </c>
      <c r="Y19" s="345"/>
    </row>
    <row r="20" spans="1:25" ht="15.75" customHeight="1" thickBot="1" x14ac:dyDescent="0.25">
      <c r="A20" s="39">
        <v>2022</v>
      </c>
      <c r="B20" s="331">
        <f>+F20+J20+N20+R20+V20</f>
        <v>3622</v>
      </c>
      <c r="C20" s="331">
        <f t="shared" ref="C20:D20" si="0">+G20+K20+O20+S20+W20</f>
        <v>1476</v>
      </c>
      <c r="D20" s="331">
        <f t="shared" si="0"/>
        <v>2146</v>
      </c>
      <c r="E20" s="331"/>
      <c r="F20" s="331">
        <v>690</v>
      </c>
      <c r="G20" s="331">
        <v>321</v>
      </c>
      <c r="H20" s="331">
        <v>369</v>
      </c>
      <c r="I20" s="331"/>
      <c r="J20" s="331">
        <v>610</v>
      </c>
      <c r="K20" s="331">
        <v>258</v>
      </c>
      <c r="L20" s="331">
        <v>352</v>
      </c>
      <c r="M20" s="331"/>
      <c r="N20" s="331">
        <v>662</v>
      </c>
      <c r="O20" s="331">
        <v>262</v>
      </c>
      <c r="P20" s="331">
        <v>400</v>
      </c>
      <c r="Q20" s="331"/>
      <c r="R20" s="331">
        <v>1055</v>
      </c>
      <c r="S20" s="331">
        <v>416</v>
      </c>
      <c r="T20" s="331">
        <v>639</v>
      </c>
      <c r="U20" s="331"/>
      <c r="V20" s="331">
        <v>605</v>
      </c>
      <c r="W20" s="331">
        <v>219</v>
      </c>
      <c r="X20" s="331">
        <v>386</v>
      </c>
      <c r="Y20" s="345"/>
    </row>
    <row r="21" spans="1:25" ht="15" customHeight="1" x14ac:dyDescent="0.2">
      <c r="A21" s="19" t="s">
        <v>929</v>
      </c>
    </row>
    <row r="23" spans="1:25" x14ac:dyDescent="0.2">
      <c r="D23" s="380"/>
      <c r="F23" s="380"/>
      <c r="G23" s="380"/>
      <c r="H23" s="380"/>
    </row>
    <row r="24" spans="1:25" x14ac:dyDescent="0.2">
      <c r="D24" s="380"/>
      <c r="F24" s="380"/>
      <c r="G24" s="380"/>
      <c r="H24" s="380"/>
    </row>
  </sheetData>
  <mergeCells count="12">
    <mergeCell ref="V6:X6"/>
    <mergeCell ref="A1:X1"/>
    <mergeCell ref="A2:X2"/>
    <mergeCell ref="A3:X3"/>
    <mergeCell ref="A4:X4"/>
    <mergeCell ref="A5:X5"/>
    <mergeCell ref="B6:D6"/>
    <mergeCell ref="F6:H6"/>
    <mergeCell ref="J6:L6"/>
    <mergeCell ref="N6:P6"/>
    <mergeCell ref="R6:T6"/>
    <mergeCell ref="A6:A7"/>
  </mergeCells>
  <conditionalFormatting sqref="B8:X20">
    <cfRule type="cellIs" dxfId="34" priority="1" operator="equal">
      <formula>0</formula>
    </cfRule>
  </conditionalFormatting>
  <hyperlinks>
    <hyperlink ref="Y2" location="Contenido!A1" display="Contenido" xr:uid="{00000000-0004-0000-8F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Hoja144">
    <tabColor theme="5" tint="0.59999389629810485"/>
    <pageSetUpPr fitToPage="1"/>
  </sheetPr>
  <dimension ref="A1:Y22"/>
  <sheetViews>
    <sheetView showGridLines="0" zoomScaleNormal="100" zoomScaleSheetLayoutView="100" workbookViewId="0">
      <selection activeCell="Z10" sqref="Z10"/>
    </sheetView>
  </sheetViews>
  <sheetFormatPr baseColWidth="10" defaultColWidth="9" defaultRowHeight="12" x14ac:dyDescent="0.2"/>
  <cols>
    <col min="1" max="1" width="14.25" style="36" customWidth="1"/>
    <col min="2" max="4" width="6" style="329" customWidth="1"/>
    <col min="5" max="5" width="1.5" style="329" customWidth="1"/>
    <col min="6" max="8" width="6" style="329" customWidth="1"/>
    <col min="9" max="9" width="1.5" style="329" customWidth="1"/>
    <col min="10" max="12" width="6" style="329" customWidth="1"/>
    <col min="13" max="13" width="1.5" style="329" customWidth="1"/>
    <col min="14" max="16" width="6" style="329" customWidth="1"/>
    <col min="17" max="17" width="1.5" style="329" customWidth="1"/>
    <col min="18" max="20" width="6" style="329" customWidth="1"/>
    <col min="21" max="21" width="1.5" style="329" customWidth="1"/>
    <col min="22" max="24" width="6" style="329" customWidth="1"/>
    <col min="25" max="25" width="11.125" style="329" customWidth="1"/>
    <col min="26" max="16384" width="9" style="36"/>
  </cols>
  <sheetData>
    <row r="1" spans="1:25" ht="15" x14ac:dyDescent="0.25">
      <c r="A1" s="642" t="s">
        <v>782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</row>
    <row r="2" spans="1:25" ht="15" x14ac:dyDescent="0.25">
      <c r="A2" s="642" t="s">
        <v>417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240" t="s">
        <v>573</v>
      </c>
    </row>
    <row r="3" spans="1:25" ht="15" x14ac:dyDescent="0.25">
      <c r="A3" s="642" t="s">
        <v>96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</row>
    <row r="4" spans="1:25" ht="15" x14ac:dyDescent="0.25">
      <c r="A4" s="642" t="s">
        <v>88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642"/>
      <c r="U4" s="642"/>
      <c r="V4" s="642"/>
      <c r="W4" s="642"/>
      <c r="X4" s="642"/>
    </row>
    <row r="5" spans="1:25" ht="15" x14ac:dyDescent="0.25">
      <c r="A5" s="642" t="s">
        <v>928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</row>
    <row r="6" spans="1:25" s="82" customFormat="1" ht="16.5" customHeight="1" x14ac:dyDescent="0.15">
      <c r="A6" s="656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43"/>
    </row>
    <row r="7" spans="1:25" s="82" customFormat="1" ht="27" customHeight="1" x14ac:dyDescent="0.15">
      <c r="A7" s="656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43"/>
    </row>
    <row r="8" spans="1:25" s="38" customFormat="1" ht="12.75" x14ac:dyDescent="0.2">
      <c r="A8" s="45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44"/>
    </row>
    <row r="9" spans="1:25" s="328" customFormat="1" ht="12.75" x14ac:dyDescent="0.2">
      <c r="A9" s="43" t="s">
        <v>0</v>
      </c>
      <c r="B9" s="332">
        <f>SUM(B11:B21)</f>
        <v>3622</v>
      </c>
      <c r="C9" s="332">
        <f>SUM(C11:C21)</f>
        <v>1476</v>
      </c>
      <c r="D9" s="332">
        <f>SUM(D11:D21)</f>
        <v>2146</v>
      </c>
      <c r="E9" s="332"/>
      <c r="F9" s="332">
        <f>SUM(F11:F21)</f>
        <v>690</v>
      </c>
      <c r="G9" s="332">
        <f>SUM(G11:G21)</f>
        <v>321</v>
      </c>
      <c r="H9" s="332">
        <f>SUM(H11:H21)</f>
        <v>369</v>
      </c>
      <c r="I9" s="332"/>
      <c r="J9" s="332">
        <f>SUM(J11:J21)</f>
        <v>610</v>
      </c>
      <c r="K9" s="332">
        <f>SUM(K11:K21)</f>
        <v>258</v>
      </c>
      <c r="L9" s="332">
        <f>SUM(L11:L21)</f>
        <v>352</v>
      </c>
      <c r="M9" s="332"/>
      <c r="N9" s="332">
        <f>SUM(N11:N21)</f>
        <v>662</v>
      </c>
      <c r="O9" s="332">
        <f>SUM(O11:O21)</f>
        <v>262</v>
      </c>
      <c r="P9" s="332">
        <f>SUM(P11:P21)</f>
        <v>400</v>
      </c>
      <c r="Q9" s="332"/>
      <c r="R9" s="332">
        <f>SUM(R11:R21)</f>
        <v>1055</v>
      </c>
      <c r="S9" s="332">
        <f>SUM(S11:S21)</f>
        <v>416</v>
      </c>
      <c r="T9" s="332">
        <f>SUM(T11:T21)</f>
        <v>639</v>
      </c>
      <c r="U9" s="332"/>
      <c r="V9" s="332">
        <f>SUM(V11:V21)</f>
        <v>605</v>
      </c>
      <c r="W9" s="332">
        <f>SUM(W11:W21)</f>
        <v>219</v>
      </c>
      <c r="X9" s="332">
        <f>SUM(X11:X21)</f>
        <v>386</v>
      </c>
      <c r="Y9" s="332"/>
    </row>
    <row r="10" spans="1:25" ht="12.75" x14ac:dyDescent="0.2">
      <c r="A10" s="44"/>
    </row>
    <row r="11" spans="1:25" ht="12.75" x14ac:dyDescent="0.2">
      <c r="A11" s="42" t="s">
        <v>51</v>
      </c>
      <c r="B11" s="329">
        <f>+F11+J11+N11+R11+V11</f>
        <v>712</v>
      </c>
      <c r="C11" s="329">
        <f t="shared" ref="C11:D11" si="0">+G11+K11+O11+S11+W11</f>
        <v>277</v>
      </c>
      <c r="D11" s="329">
        <f t="shared" si="0"/>
        <v>435</v>
      </c>
      <c r="F11" s="329">
        <v>150</v>
      </c>
      <c r="G11" s="329">
        <v>61</v>
      </c>
      <c r="H11" s="329">
        <v>89</v>
      </c>
      <c r="J11" s="329">
        <v>114</v>
      </c>
      <c r="K11" s="329">
        <v>42</v>
      </c>
      <c r="L11" s="329">
        <v>72</v>
      </c>
      <c r="N11" s="329">
        <v>133</v>
      </c>
      <c r="O11" s="329">
        <v>55</v>
      </c>
      <c r="P11" s="329">
        <v>78</v>
      </c>
      <c r="R11" s="329">
        <v>237</v>
      </c>
      <c r="S11" s="329">
        <v>84</v>
      </c>
      <c r="T11" s="329">
        <v>153</v>
      </c>
      <c r="V11" s="329">
        <v>78</v>
      </c>
      <c r="W11" s="329">
        <v>35</v>
      </c>
      <c r="X11" s="329">
        <v>43</v>
      </c>
    </row>
    <row r="12" spans="1:25" ht="12.75" x14ac:dyDescent="0.2">
      <c r="A12" s="42" t="s">
        <v>59</v>
      </c>
      <c r="B12" s="329">
        <f t="shared" ref="B12:B21" si="1">+F12+J12+N12+R12+V12</f>
        <v>180</v>
      </c>
      <c r="C12" s="329">
        <f t="shared" ref="C12:C21" si="2">+G12+K12+O12+S12+W12</f>
        <v>64</v>
      </c>
      <c r="D12" s="329">
        <f t="shared" ref="D12:D21" si="3">+H12+L12+P12+T12+X12</f>
        <v>116</v>
      </c>
      <c r="F12" s="329">
        <v>41</v>
      </c>
      <c r="G12" s="329">
        <v>17</v>
      </c>
      <c r="H12" s="329">
        <v>24</v>
      </c>
      <c r="J12" s="329">
        <v>34</v>
      </c>
      <c r="K12" s="329">
        <v>10</v>
      </c>
      <c r="L12" s="329">
        <v>24</v>
      </c>
      <c r="N12" s="329">
        <v>41</v>
      </c>
      <c r="O12" s="329">
        <v>15</v>
      </c>
      <c r="P12" s="329">
        <v>26</v>
      </c>
      <c r="R12" s="329">
        <v>48</v>
      </c>
      <c r="S12" s="329">
        <v>17</v>
      </c>
      <c r="T12" s="329">
        <v>31</v>
      </c>
      <c r="V12" s="329">
        <v>16</v>
      </c>
      <c r="W12" s="329">
        <v>5</v>
      </c>
      <c r="X12" s="329">
        <v>11</v>
      </c>
    </row>
    <row r="13" spans="1:25" ht="12.75" x14ac:dyDescent="0.2">
      <c r="A13" s="42" t="s">
        <v>62</v>
      </c>
      <c r="B13" s="329">
        <f t="shared" si="1"/>
        <v>403</v>
      </c>
      <c r="C13" s="329">
        <f t="shared" si="2"/>
        <v>170</v>
      </c>
      <c r="D13" s="329">
        <f t="shared" si="3"/>
        <v>233</v>
      </c>
      <c r="F13" s="329">
        <v>72</v>
      </c>
      <c r="G13" s="329">
        <v>32</v>
      </c>
      <c r="H13" s="329">
        <v>40</v>
      </c>
      <c r="J13" s="329">
        <v>74</v>
      </c>
      <c r="K13" s="329">
        <v>37</v>
      </c>
      <c r="L13" s="329">
        <v>37</v>
      </c>
      <c r="N13" s="329">
        <v>77</v>
      </c>
      <c r="O13" s="329">
        <v>32</v>
      </c>
      <c r="P13" s="329">
        <v>45</v>
      </c>
      <c r="R13" s="329">
        <v>107</v>
      </c>
      <c r="S13" s="329">
        <v>47</v>
      </c>
      <c r="T13" s="329">
        <v>60</v>
      </c>
      <c r="V13" s="329">
        <v>73</v>
      </c>
      <c r="W13" s="329">
        <v>22</v>
      </c>
      <c r="X13" s="329">
        <v>51</v>
      </c>
    </row>
    <row r="14" spans="1:25" ht="12.75" x14ac:dyDescent="0.2">
      <c r="A14" s="42" t="s">
        <v>30</v>
      </c>
      <c r="B14" s="329">
        <f t="shared" si="1"/>
        <v>523</v>
      </c>
      <c r="C14" s="329">
        <f t="shared" si="2"/>
        <v>199</v>
      </c>
      <c r="D14" s="329">
        <f t="shared" si="3"/>
        <v>324</v>
      </c>
      <c r="F14" s="329">
        <v>97</v>
      </c>
      <c r="G14" s="329">
        <v>43</v>
      </c>
      <c r="H14" s="329">
        <v>54</v>
      </c>
      <c r="J14" s="329">
        <v>96</v>
      </c>
      <c r="K14" s="329">
        <v>43</v>
      </c>
      <c r="L14" s="329">
        <v>53</v>
      </c>
      <c r="N14" s="329">
        <v>132</v>
      </c>
      <c r="O14" s="329">
        <v>43</v>
      </c>
      <c r="P14" s="329">
        <v>89</v>
      </c>
      <c r="R14" s="329">
        <v>143</v>
      </c>
      <c r="S14" s="329">
        <v>51</v>
      </c>
      <c r="T14" s="329">
        <v>92</v>
      </c>
      <c r="V14" s="329">
        <v>55</v>
      </c>
      <c r="W14" s="329">
        <v>19</v>
      </c>
      <c r="X14" s="329">
        <v>36</v>
      </c>
    </row>
    <row r="15" spans="1:25" ht="12.75" x14ac:dyDescent="0.2">
      <c r="A15" s="42" t="s">
        <v>65</v>
      </c>
      <c r="B15" s="329">
        <f t="shared" si="1"/>
        <v>279</v>
      </c>
      <c r="C15" s="329">
        <f t="shared" si="2"/>
        <v>134</v>
      </c>
      <c r="D15" s="329">
        <f t="shared" si="3"/>
        <v>145</v>
      </c>
      <c r="F15" s="329">
        <v>43</v>
      </c>
      <c r="G15" s="329">
        <v>23</v>
      </c>
      <c r="H15" s="329">
        <v>20</v>
      </c>
      <c r="J15" s="329">
        <v>37</v>
      </c>
      <c r="K15" s="329">
        <v>20</v>
      </c>
      <c r="L15" s="329">
        <v>17</v>
      </c>
      <c r="N15" s="329">
        <v>49</v>
      </c>
      <c r="O15" s="329">
        <v>20</v>
      </c>
      <c r="P15" s="329">
        <v>29</v>
      </c>
      <c r="R15" s="329">
        <v>83</v>
      </c>
      <c r="S15" s="329">
        <v>41</v>
      </c>
      <c r="T15" s="329">
        <v>42</v>
      </c>
      <c r="V15" s="329">
        <v>67</v>
      </c>
      <c r="W15" s="329">
        <v>30</v>
      </c>
      <c r="X15" s="329">
        <v>37</v>
      </c>
    </row>
    <row r="16" spans="1:25" ht="12.75" x14ac:dyDescent="0.2">
      <c r="A16" s="42" t="s">
        <v>31</v>
      </c>
      <c r="B16" s="329">
        <f t="shared" si="1"/>
        <v>591</v>
      </c>
      <c r="C16" s="329">
        <f t="shared" si="2"/>
        <v>265</v>
      </c>
      <c r="D16" s="329">
        <f t="shared" si="3"/>
        <v>326</v>
      </c>
      <c r="F16" s="329">
        <v>132</v>
      </c>
      <c r="G16" s="329">
        <v>74</v>
      </c>
      <c r="H16" s="329">
        <v>58</v>
      </c>
      <c r="J16" s="329">
        <v>114</v>
      </c>
      <c r="K16" s="329">
        <v>50</v>
      </c>
      <c r="L16" s="329">
        <v>64</v>
      </c>
      <c r="N16" s="329">
        <v>108</v>
      </c>
      <c r="O16" s="329">
        <v>45</v>
      </c>
      <c r="P16" s="329">
        <v>63</v>
      </c>
      <c r="R16" s="329">
        <v>143</v>
      </c>
      <c r="S16" s="329">
        <v>64</v>
      </c>
      <c r="T16" s="329">
        <v>79</v>
      </c>
      <c r="V16" s="329">
        <v>94</v>
      </c>
      <c r="W16" s="329">
        <v>32</v>
      </c>
      <c r="X16" s="329">
        <v>62</v>
      </c>
    </row>
    <row r="17" spans="1:24" ht="12.75" x14ac:dyDescent="0.2">
      <c r="A17" s="42" t="s">
        <v>53</v>
      </c>
      <c r="B17" s="329">
        <f t="shared" si="1"/>
        <v>170</v>
      </c>
      <c r="C17" s="329">
        <f t="shared" si="2"/>
        <v>61</v>
      </c>
      <c r="D17" s="329">
        <f t="shared" si="3"/>
        <v>109</v>
      </c>
      <c r="F17" s="329">
        <v>25</v>
      </c>
      <c r="G17" s="329">
        <v>11</v>
      </c>
      <c r="H17" s="329">
        <v>14</v>
      </c>
      <c r="J17" s="329">
        <v>26</v>
      </c>
      <c r="K17" s="329">
        <v>9</v>
      </c>
      <c r="L17" s="329">
        <v>17</v>
      </c>
      <c r="N17" s="329">
        <v>22</v>
      </c>
      <c r="O17" s="329">
        <v>7</v>
      </c>
      <c r="P17" s="329">
        <v>15</v>
      </c>
      <c r="R17" s="329">
        <v>56</v>
      </c>
      <c r="S17" s="329">
        <v>22</v>
      </c>
      <c r="T17" s="329">
        <v>34</v>
      </c>
      <c r="V17" s="329">
        <v>41</v>
      </c>
      <c r="W17" s="329">
        <v>12</v>
      </c>
      <c r="X17" s="329">
        <v>29</v>
      </c>
    </row>
    <row r="18" spans="1:24" ht="12.75" x14ac:dyDescent="0.2">
      <c r="A18" s="42" t="s">
        <v>67</v>
      </c>
      <c r="B18" s="329">
        <f t="shared" si="1"/>
        <v>118</v>
      </c>
      <c r="C18" s="329">
        <f t="shared" si="2"/>
        <v>39</v>
      </c>
      <c r="D18" s="329">
        <f t="shared" si="3"/>
        <v>79</v>
      </c>
      <c r="F18" s="329">
        <v>21</v>
      </c>
      <c r="G18" s="329">
        <v>11</v>
      </c>
      <c r="H18" s="329">
        <v>10</v>
      </c>
      <c r="J18" s="329">
        <v>16</v>
      </c>
      <c r="K18" s="329">
        <v>3</v>
      </c>
      <c r="L18" s="329">
        <v>13</v>
      </c>
      <c r="N18" s="329">
        <v>17</v>
      </c>
      <c r="O18" s="329">
        <v>6</v>
      </c>
      <c r="P18" s="329">
        <v>11</v>
      </c>
      <c r="R18" s="329">
        <v>39</v>
      </c>
      <c r="S18" s="329">
        <v>11</v>
      </c>
      <c r="T18" s="329">
        <v>28</v>
      </c>
      <c r="V18" s="329">
        <v>25</v>
      </c>
      <c r="W18" s="329">
        <v>8</v>
      </c>
      <c r="X18" s="329">
        <v>17</v>
      </c>
    </row>
    <row r="19" spans="1:24" ht="12.75" x14ac:dyDescent="0.2">
      <c r="A19" s="42" t="s">
        <v>55</v>
      </c>
      <c r="B19" s="329">
        <f t="shared" si="1"/>
        <v>319</v>
      </c>
      <c r="C19" s="329">
        <f t="shared" si="2"/>
        <v>154</v>
      </c>
      <c r="D19" s="329">
        <f t="shared" si="3"/>
        <v>165</v>
      </c>
      <c r="F19" s="329">
        <v>44</v>
      </c>
      <c r="G19" s="329">
        <v>27</v>
      </c>
      <c r="H19" s="329">
        <v>17</v>
      </c>
      <c r="J19" s="329">
        <v>51</v>
      </c>
      <c r="K19" s="329">
        <v>29</v>
      </c>
      <c r="L19" s="329">
        <v>22</v>
      </c>
      <c r="N19" s="329">
        <v>43</v>
      </c>
      <c r="O19" s="329">
        <v>26</v>
      </c>
      <c r="P19" s="329">
        <v>17</v>
      </c>
      <c r="R19" s="329">
        <v>92</v>
      </c>
      <c r="S19" s="329">
        <v>38</v>
      </c>
      <c r="T19" s="329">
        <v>54</v>
      </c>
      <c r="V19" s="329">
        <v>89</v>
      </c>
      <c r="W19" s="329">
        <v>34</v>
      </c>
      <c r="X19" s="329">
        <v>55</v>
      </c>
    </row>
    <row r="20" spans="1:24" ht="12.75" x14ac:dyDescent="0.2">
      <c r="A20" s="42" t="s">
        <v>56</v>
      </c>
      <c r="B20" s="329">
        <f t="shared" si="1"/>
        <v>154</v>
      </c>
      <c r="C20" s="329">
        <f t="shared" si="2"/>
        <v>47</v>
      </c>
      <c r="D20" s="329">
        <f t="shared" si="3"/>
        <v>107</v>
      </c>
      <c r="F20" s="329">
        <v>30</v>
      </c>
      <c r="G20" s="329">
        <v>9</v>
      </c>
      <c r="H20" s="329">
        <v>21</v>
      </c>
      <c r="J20" s="329">
        <v>23</v>
      </c>
      <c r="K20" s="329">
        <v>6</v>
      </c>
      <c r="L20" s="329">
        <v>17</v>
      </c>
      <c r="N20" s="329">
        <v>11</v>
      </c>
      <c r="O20" s="329">
        <v>5</v>
      </c>
      <c r="P20" s="329">
        <v>6</v>
      </c>
      <c r="R20" s="329">
        <v>54</v>
      </c>
      <c r="S20" s="329">
        <v>17</v>
      </c>
      <c r="T20" s="329">
        <v>37</v>
      </c>
      <c r="V20" s="329">
        <v>36</v>
      </c>
      <c r="W20" s="329">
        <v>10</v>
      </c>
      <c r="X20" s="329">
        <v>26</v>
      </c>
    </row>
    <row r="21" spans="1:24" ht="13.5" thickBot="1" x14ac:dyDescent="0.25">
      <c r="A21" s="42" t="s">
        <v>71</v>
      </c>
      <c r="B21" s="329">
        <f t="shared" si="1"/>
        <v>173</v>
      </c>
      <c r="C21" s="329">
        <f t="shared" si="2"/>
        <v>66</v>
      </c>
      <c r="D21" s="329">
        <f t="shared" si="3"/>
        <v>107</v>
      </c>
      <c r="F21" s="329">
        <v>35</v>
      </c>
      <c r="G21" s="329">
        <v>13</v>
      </c>
      <c r="H21" s="329">
        <v>22</v>
      </c>
      <c r="J21" s="329">
        <v>25</v>
      </c>
      <c r="K21" s="329">
        <v>9</v>
      </c>
      <c r="L21" s="329">
        <v>16</v>
      </c>
      <c r="N21" s="329">
        <v>29</v>
      </c>
      <c r="O21" s="329">
        <v>8</v>
      </c>
      <c r="P21" s="329">
        <v>21</v>
      </c>
      <c r="R21" s="329">
        <v>53</v>
      </c>
      <c r="S21" s="329">
        <v>24</v>
      </c>
      <c r="T21" s="329">
        <v>29</v>
      </c>
      <c r="V21" s="329">
        <v>31</v>
      </c>
      <c r="W21" s="329">
        <v>12</v>
      </c>
      <c r="X21" s="329">
        <v>19</v>
      </c>
    </row>
    <row r="22" spans="1:24" ht="15" customHeight="1" x14ac:dyDescent="0.2">
      <c r="A22" s="203" t="s">
        <v>929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X21">
    <cfRule type="cellIs" dxfId="33" priority="1" operator="equal">
      <formula>0</formula>
    </cfRule>
  </conditionalFormatting>
  <hyperlinks>
    <hyperlink ref="Y2" location="Contenido!A1" display="Contenido" xr:uid="{00000000-0004-0000-9000-000000000000}"/>
  </hyperlinks>
  <printOptions horizontalCentered="1"/>
  <pageMargins left="0.59055118110236227" right="0.59055118110236227" top="0.59055118110236227" bottom="0.19685039370078741" header="0" footer="0"/>
  <pageSetup scale="98" orientation="landscape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Hoja145">
    <tabColor theme="5" tint="0.59999389629810485"/>
    <pageSetUpPr fitToPage="1"/>
  </sheetPr>
  <dimension ref="A1:Y27"/>
  <sheetViews>
    <sheetView showGridLines="0" topLeftCell="U1" zoomScaleNormal="100" zoomScaleSheetLayoutView="100" workbookViewId="0">
      <selection activeCell="Z10" sqref="Z10"/>
    </sheetView>
  </sheetViews>
  <sheetFormatPr baseColWidth="10" defaultColWidth="11" defaultRowHeight="12.75" x14ac:dyDescent="0.2"/>
  <cols>
    <col min="1" max="1" width="10.1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6" customWidth="1"/>
    <col min="18" max="20" width="5.25" style="256" customWidth="1"/>
    <col min="21" max="21" width="1.25" style="256" customWidth="1"/>
    <col min="22" max="24" width="5.25" style="256" customWidth="1"/>
    <col min="25" max="25" width="11" style="256"/>
    <col min="26" max="16384" width="11" style="102"/>
  </cols>
  <sheetData>
    <row r="1" spans="1:25" ht="15" customHeight="1" x14ac:dyDescent="0.25">
      <c r="A1" s="600" t="s">
        <v>781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417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240" t="s">
        <v>573</v>
      </c>
    </row>
    <row r="3" spans="1:25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8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10"/>
    </row>
    <row r="7" spans="1:25" s="247" customFormat="1" ht="27.75" customHeight="1" x14ac:dyDescent="0.15">
      <c r="A7" s="608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10"/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59"/>
    </row>
    <row r="9" spans="1:25" s="269" customFormat="1" x14ac:dyDescent="0.2">
      <c r="A9" s="122" t="s">
        <v>0</v>
      </c>
      <c r="B9" s="268">
        <f>SUM(B10:B22)</f>
        <v>3622</v>
      </c>
      <c r="C9" s="268">
        <f>SUM(C10:C22)</f>
        <v>1476</v>
      </c>
      <c r="D9" s="268">
        <f>SUM(D10:D22)</f>
        <v>2146</v>
      </c>
      <c r="E9" s="268"/>
      <c r="F9" s="268">
        <f>SUM(F10:F22)</f>
        <v>690</v>
      </c>
      <c r="G9" s="268">
        <f>SUM(G10:G22)</f>
        <v>321</v>
      </c>
      <c r="H9" s="268">
        <f>SUM(H10:H22)</f>
        <v>369</v>
      </c>
      <c r="I9" s="268"/>
      <c r="J9" s="268">
        <f>SUM(J10:J22)</f>
        <v>610</v>
      </c>
      <c r="K9" s="268">
        <f>SUM(K10:K22)</f>
        <v>258</v>
      </c>
      <c r="L9" s="268">
        <f>SUM(L10:L22)</f>
        <v>352</v>
      </c>
      <c r="M9" s="268"/>
      <c r="N9" s="268">
        <f>SUM(N10:N22)</f>
        <v>662</v>
      </c>
      <c r="O9" s="268">
        <f>SUM(O10:O22)</f>
        <v>262</v>
      </c>
      <c r="P9" s="268">
        <f>SUM(P10:P22)</f>
        <v>400</v>
      </c>
      <c r="Q9" s="268"/>
      <c r="R9" s="268">
        <f>SUM(R10:R22)</f>
        <v>1055</v>
      </c>
      <c r="S9" s="268">
        <f>SUM(S10:S22)</f>
        <v>416</v>
      </c>
      <c r="T9" s="268">
        <f>SUM(T10:T22)</f>
        <v>639</v>
      </c>
      <c r="U9" s="268"/>
      <c r="V9" s="268">
        <f>SUM(V10:V22)</f>
        <v>605</v>
      </c>
      <c r="W9" s="268">
        <f>SUM(W10:W22)</f>
        <v>219</v>
      </c>
      <c r="X9" s="268">
        <f>SUM(X10:X22)</f>
        <v>386</v>
      </c>
      <c r="Y9" s="271"/>
    </row>
    <row r="10" spans="1:25" x14ac:dyDescent="0.2">
      <c r="A10" s="120">
        <v>18</v>
      </c>
      <c r="B10" s="251">
        <f>+F10+J10+N10+R10+V10</f>
        <v>46</v>
      </c>
      <c r="C10" s="251">
        <f t="shared" ref="C10:C19" si="0">+G10+K10+O10+S10+W10</f>
        <v>26</v>
      </c>
      <c r="D10" s="251">
        <f t="shared" ref="D10:D19" si="1">+B10-C10</f>
        <v>20</v>
      </c>
      <c r="F10" s="251">
        <v>17</v>
      </c>
      <c r="G10" s="251">
        <v>9</v>
      </c>
      <c r="H10" s="251">
        <v>8</v>
      </c>
      <c r="J10" s="251">
        <v>2</v>
      </c>
      <c r="K10" s="251">
        <v>1</v>
      </c>
      <c r="L10" s="251">
        <v>1</v>
      </c>
      <c r="N10" s="251">
        <v>6</v>
      </c>
      <c r="O10" s="251">
        <v>5</v>
      </c>
      <c r="P10" s="251">
        <v>1</v>
      </c>
      <c r="Q10" s="251"/>
      <c r="R10" s="251">
        <v>15</v>
      </c>
      <c r="S10" s="251">
        <v>7</v>
      </c>
      <c r="T10" s="251">
        <v>8</v>
      </c>
      <c r="U10" s="251"/>
      <c r="V10" s="251">
        <v>6</v>
      </c>
      <c r="W10" s="251">
        <v>4</v>
      </c>
      <c r="X10" s="251">
        <v>2</v>
      </c>
    </row>
    <row r="11" spans="1:25" x14ac:dyDescent="0.2">
      <c r="A11" s="120">
        <v>19</v>
      </c>
      <c r="B11" s="251">
        <f t="shared" ref="B11:B22" si="2">+F11+J11+N11+R11+V11</f>
        <v>39</v>
      </c>
      <c r="C11" s="251">
        <f t="shared" si="0"/>
        <v>13</v>
      </c>
      <c r="D11" s="251">
        <f t="shared" si="1"/>
        <v>26</v>
      </c>
      <c r="F11" s="251">
        <v>4</v>
      </c>
      <c r="G11" s="251">
        <v>1</v>
      </c>
      <c r="H11" s="251">
        <v>3</v>
      </c>
      <c r="J11" s="251">
        <v>10</v>
      </c>
      <c r="K11" s="251">
        <v>2</v>
      </c>
      <c r="L11" s="251">
        <v>8</v>
      </c>
      <c r="N11" s="251">
        <v>6</v>
      </c>
      <c r="O11" s="251">
        <v>4</v>
      </c>
      <c r="P11" s="251">
        <v>2</v>
      </c>
      <c r="Q11" s="251"/>
      <c r="R11" s="251">
        <v>10</v>
      </c>
      <c r="S11" s="251">
        <v>3</v>
      </c>
      <c r="T11" s="251">
        <v>7</v>
      </c>
      <c r="U11" s="251"/>
      <c r="V11" s="251">
        <v>9</v>
      </c>
      <c r="W11" s="251">
        <v>3</v>
      </c>
      <c r="X11" s="251">
        <v>6</v>
      </c>
    </row>
    <row r="12" spans="1:25" x14ac:dyDescent="0.2">
      <c r="A12" s="120">
        <v>20</v>
      </c>
      <c r="B12" s="251">
        <f t="shared" si="2"/>
        <v>65</v>
      </c>
      <c r="C12" s="251">
        <f t="shared" si="0"/>
        <v>31</v>
      </c>
      <c r="D12" s="251">
        <f t="shared" si="1"/>
        <v>34</v>
      </c>
      <c r="F12" s="251">
        <v>15</v>
      </c>
      <c r="G12" s="251">
        <v>6</v>
      </c>
      <c r="H12" s="251">
        <v>9</v>
      </c>
      <c r="J12" s="251">
        <v>13</v>
      </c>
      <c r="K12" s="251">
        <v>7</v>
      </c>
      <c r="L12" s="251">
        <v>6</v>
      </c>
      <c r="N12" s="251">
        <v>12</v>
      </c>
      <c r="O12" s="251">
        <v>7</v>
      </c>
      <c r="P12" s="251">
        <v>5</v>
      </c>
      <c r="Q12" s="251"/>
      <c r="R12" s="251">
        <v>17</v>
      </c>
      <c r="S12" s="251">
        <v>8</v>
      </c>
      <c r="T12" s="251">
        <v>9</v>
      </c>
      <c r="U12" s="251"/>
      <c r="V12" s="251">
        <v>8</v>
      </c>
      <c r="W12" s="251">
        <v>3</v>
      </c>
      <c r="X12" s="251">
        <v>5</v>
      </c>
    </row>
    <row r="13" spans="1:25" x14ac:dyDescent="0.2">
      <c r="A13" s="120">
        <v>21</v>
      </c>
      <c r="B13" s="251">
        <f t="shared" si="2"/>
        <v>82</v>
      </c>
      <c r="C13" s="251">
        <f t="shared" si="0"/>
        <v>42</v>
      </c>
      <c r="D13" s="251">
        <f t="shared" si="1"/>
        <v>40</v>
      </c>
      <c r="F13" s="251">
        <v>17</v>
      </c>
      <c r="G13" s="251">
        <v>9</v>
      </c>
      <c r="H13" s="251">
        <v>8</v>
      </c>
      <c r="J13" s="251">
        <v>13</v>
      </c>
      <c r="K13" s="251">
        <v>8</v>
      </c>
      <c r="L13" s="251">
        <v>5</v>
      </c>
      <c r="N13" s="251">
        <v>12</v>
      </c>
      <c r="O13" s="251">
        <v>5</v>
      </c>
      <c r="P13" s="251">
        <v>7</v>
      </c>
      <c r="Q13" s="251"/>
      <c r="R13" s="251">
        <v>22</v>
      </c>
      <c r="S13" s="251">
        <v>11</v>
      </c>
      <c r="T13" s="251">
        <v>11</v>
      </c>
      <c r="U13" s="251"/>
      <c r="V13" s="251">
        <v>18</v>
      </c>
      <c r="W13" s="251">
        <v>9</v>
      </c>
      <c r="X13" s="251">
        <v>9</v>
      </c>
    </row>
    <row r="14" spans="1:25" x14ac:dyDescent="0.2">
      <c r="A14" s="120">
        <v>22</v>
      </c>
      <c r="B14" s="251">
        <f t="shared" si="2"/>
        <v>97</v>
      </c>
      <c r="C14" s="251">
        <f t="shared" si="0"/>
        <v>36</v>
      </c>
      <c r="D14" s="251">
        <f t="shared" si="1"/>
        <v>61</v>
      </c>
      <c r="E14" s="252"/>
      <c r="F14" s="250">
        <v>15</v>
      </c>
      <c r="G14" s="250">
        <v>5</v>
      </c>
      <c r="H14" s="250">
        <v>10</v>
      </c>
      <c r="J14" s="250">
        <v>10</v>
      </c>
      <c r="K14" s="250">
        <v>2</v>
      </c>
      <c r="L14" s="250">
        <v>8</v>
      </c>
      <c r="N14" s="250">
        <v>15</v>
      </c>
      <c r="O14" s="250">
        <v>8</v>
      </c>
      <c r="P14" s="250">
        <v>7</v>
      </c>
      <c r="Q14" s="251"/>
      <c r="R14" s="250">
        <v>32</v>
      </c>
      <c r="S14" s="250">
        <v>10</v>
      </c>
      <c r="T14" s="250">
        <v>22</v>
      </c>
      <c r="U14" s="251"/>
      <c r="V14" s="250">
        <v>25</v>
      </c>
      <c r="W14" s="250">
        <v>11</v>
      </c>
      <c r="X14" s="250">
        <v>14</v>
      </c>
    </row>
    <row r="15" spans="1:25" x14ac:dyDescent="0.2">
      <c r="A15" s="120">
        <v>23</v>
      </c>
      <c r="B15" s="251">
        <f t="shared" si="2"/>
        <v>92</v>
      </c>
      <c r="C15" s="251">
        <f t="shared" si="0"/>
        <v>33</v>
      </c>
      <c r="D15" s="251">
        <f t="shared" si="1"/>
        <v>59</v>
      </c>
      <c r="F15" s="251">
        <v>22</v>
      </c>
      <c r="G15" s="251">
        <v>11</v>
      </c>
      <c r="H15" s="251">
        <v>11</v>
      </c>
      <c r="J15" s="251">
        <v>9</v>
      </c>
      <c r="K15" s="251">
        <v>2</v>
      </c>
      <c r="L15" s="251">
        <v>7</v>
      </c>
      <c r="N15" s="251">
        <v>22</v>
      </c>
      <c r="O15" s="251">
        <v>6</v>
      </c>
      <c r="P15" s="251">
        <v>16</v>
      </c>
      <c r="Q15" s="251"/>
      <c r="R15" s="251">
        <v>25</v>
      </c>
      <c r="S15" s="251">
        <v>9</v>
      </c>
      <c r="T15" s="251">
        <v>16</v>
      </c>
      <c r="U15" s="251"/>
      <c r="V15" s="251">
        <v>14</v>
      </c>
      <c r="W15" s="251">
        <v>5</v>
      </c>
      <c r="X15" s="251">
        <v>9</v>
      </c>
    </row>
    <row r="16" spans="1:25" x14ac:dyDescent="0.2">
      <c r="A16" s="120">
        <v>24</v>
      </c>
      <c r="B16" s="251">
        <f t="shared" si="2"/>
        <v>110</v>
      </c>
      <c r="C16" s="251">
        <f t="shared" si="0"/>
        <v>49</v>
      </c>
      <c r="D16" s="251">
        <f t="shared" si="1"/>
        <v>61</v>
      </c>
      <c r="F16" s="251">
        <v>18</v>
      </c>
      <c r="G16" s="251">
        <v>10</v>
      </c>
      <c r="H16" s="251">
        <v>8</v>
      </c>
      <c r="J16" s="251">
        <v>19</v>
      </c>
      <c r="K16" s="251">
        <v>8</v>
      </c>
      <c r="L16" s="251">
        <v>11</v>
      </c>
      <c r="N16" s="251">
        <v>23</v>
      </c>
      <c r="O16" s="251">
        <v>13</v>
      </c>
      <c r="P16" s="251">
        <v>10</v>
      </c>
      <c r="Q16" s="251"/>
      <c r="R16" s="251">
        <v>33</v>
      </c>
      <c r="S16" s="251">
        <v>12</v>
      </c>
      <c r="T16" s="251">
        <v>21</v>
      </c>
      <c r="U16" s="251"/>
      <c r="V16" s="251">
        <v>17</v>
      </c>
      <c r="W16" s="251">
        <v>6</v>
      </c>
      <c r="X16" s="251">
        <v>11</v>
      </c>
    </row>
    <row r="17" spans="1:24" x14ac:dyDescent="0.2">
      <c r="A17" s="116" t="s">
        <v>228</v>
      </c>
      <c r="B17" s="251">
        <f t="shared" si="2"/>
        <v>691</v>
      </c>
      <c r="C17" s="251">
        <f t="shared" si="0"/>
        <v>272</v>
      </c>
      <c r="D17" s="251">
        <f t="shared" si="1"/>
        <v>419</v>
      </c>
      <c r="F17" s="251">
        <v>133</v>
      </c>
      <c r="G17" s="251">
        <v>58</v>
      </c>
      <c r="H17" s="251">
        <v>75</v>
      </c>
      <c r="J17" s="251">
        <v>126</v>
      </c>
      <c r="K17" s="251">
        <v>54</v>
      </c>
      <c r="L17" s="251">
        <v>72</v>
      </c>
      <c r="N17" s="251">
        <v>116</v>
      </c>
      <c r="O17" s="251">
        <v>48</v>
      </c>
      <c r="P17" s="251">
        <v>68</v>
      </c>
      <c r="Q17" s="251"/>
      <c r="R17" s="251">
        <v>204</v>
      </c>
      <c r="S17" s="251">
        <v>79</v>
      </c>
      <c r="T17" s="251">
        <v>125</v>
      </c>
      <c r="U17" s="251"/>
      <c r="V17" s="251">
        <v>112</v>
      </c>
      <c r="W17" s="251">
        <v>33</v>
      </c>
      <c r="X17" s="251">
        <v>79</v>
      </c>
    </row>
    <row r="18" spans="1:24" x14ac:dyDescent="0.2">
      <c r="A18" s="116" t="s">
        <v>229</v>
      </c>
      <c r="B18" s="251">
        <f t="shared" si="2"/>
        <v>802</v>
      </c>
      <c r="C18" s="251">
        <f t="shared" si="0"/>
        <v>319</v>
      </c>
      <c r="D18" s="251">
        <f t="shared" si="1"/>
        <v>483</v>
      </c>
      <c r="F18" s="251">
        <v>130</v>
      </c>
      <c r="G18" s="251">
        <v>65</v>
      </c>
      <c r="H18" s="251">
        <v>65</v>
      </c>
      <c r="J18" s="251">
        <v>145</v>
      </c>
      <c r="K18" s="251">
        <v>63</v>
      </c>
      <c r="L18" s="251">
        <v>82</v>
      </c>
      <c r="N18" s="251">
        <v>176</v>
      </c>
      <c r="O18" s="251">
        <v>59</v>
      </c>
      <c r="P18" s="251">
        <v>117</v>
      </c>
      <c r="Q18" s="251"/>
      <c r="R18" s="251">
        <v>219</v>
      </c>
      <c r="S18" s="251">
        <v>79</v>
      </c>
      <c r="T18" s="251">
        <v>140</v>
      </c>
      <c r="U18" s="251"/>
      <c r="V18" s="251">
        <v>132</v>
      </c>
      <c r="W18" s="251">
        <v>53</v>
      </c>
      <c r="X18" s="251">
        <v>79</v>
      </c>
    </row>
    <row r="19" spans="1:24" x14ac:dyDescent="0.2">
      <c r="A19" s="116" t="s">
        <v>230</v>
      </c>
      <c r="B19" s="251">
        <f t="shared" si="2"/>
        <v>741</v>
      </c>
      <c r="C19" s="251">
        <f t="shared" si="0"/>
        <v>301</v>
      </c>
      <c r="D19" s="251">
        <f t="shared" si="1"/>
        <v>440</v>
      </c>
      <c r="F19" s="251">
        <v>145</v>
      </c>
      <c r="G19" s="251">
        <v>65</v>
      </c>
      <c r="H19" s="251">
        <v>80</v>
      </c>
      <c r="J19" s="251">
        <v>128</v>
      </c>
      <c r="K19" s="251">
        <v>50</v>
      </c>
      <c r="L19" s="251">
        <v>78</v>
      </c>
      <c r="N19" s="251">
        <v>135</v>
      </c>
      <c r="O19" s="251">
        <v>50</v>
      </c>
      <c r="P19" s="251">
        <v>85</v>
      </c>
      <c r="Q19" s="251"/>
      <c r="R19" s="251">
        <v>216</v>
      </c>
      <c r="S19" s="251">
        <v>92</v>
      </c>
      <c r="T19" s="251">
        <v>124</v>
      </c>
      <c r="U19" s="251"/>
      <c r="V19" s="251">
        <v>117</v>
      </c>
      <c r="W19" s="251">
        <v>44</v>
      </c>
      <c r="X19" s="251">
        <v>73</v>
      </c>
    </row>
    <row r="20" spans="1:24" x14ac:dyDescent="0.2">
      <c r="A20" s="116" t="s">
        <v>231</v>
      </c>
      <c r="B20" s="251">
        <f t="shared" si="2"/>
        <v>525</v>
      </c>
      <c r="C20" s="251">
        <f t="shared" ref="C20:C22" si="3">+G20+K20+O20+S20+W20</f>
        <v>222</v>
      </c>
      <c r="D20" s="251">
        <f t="shared" ref="D20:D22" si="4">+B20-C20</f>
        <v>303</v>
      </c>
      <c r="F20" s="251">
        <v>99</v>
      </c>
      <c r="G20" s="251">
        <v>48</v>
      </c>
      <c r="H20" s="251">
        <v>51</v>
      </c>
      <c r="J20" s="251">
        <v>91</v>
      </c>
      <c r="K20" s="251">
        <v>41</v>
      </c>
      <c r="L20" s="251">
        <v>50</v>
      </c>
      <c r="N20" s="251">
        <v>84</v>
      </c>
      <c r="O20" s="251">
        <v>34</v>
      </c>
      <c r="P20" s="251">
        <v>50</v>
      </c>
      <c r="Q20" s="251"/>
      <c r="R20" s="251">
        <v>151</v>
      </c>
      <c r="S20" s="251">
        <v>64</v>
      </c>
      <c r="T20" s="251">
        <v>87</v>
      </c>
      <c r="U20" s="251"/>
      <c r="V20" s="251">
        <v>100</v>
      </c>
      <c r="W20" s="251">
        <v>35</v>
      </c>
      <c r="X20" s="251">
        <v>65</v>
      </c>
    </row>
    <row r="21" spans="1:24" x14ac:dyDescent="0.2">
      <c r="A21" s="116" t="s">
        <v>232</v>
      </c>
      <c r="B21" s="251">
        <f t="shared" si="2"/>
        <v>217</v>
      </c>
      <c r="C21" s="251">
        <f t="shared" si="3"/>
        <v>83</v>
      </c>
      <c r="D21" s="251">
        <f t="shared" si="4"/>
        <v>134</v>
      </c>
      <c r="F21" s="251">
        <v>49</v>
      </c>
      <c r="G21" s="251">
        <v>21</v>
      </c>
      <c r="H21" s="251">
        <v>28</v>
      </c>
      <c r="J21" s="251">
        <v>34</v>
      </c>
      <c r="K21" s="251">
        <v>16</v>
      </c>
      <c r="L21" s="251">
        <v>18</v>
      </c>
      <c r="N21" s="251">
        <v>37</v>
      </c>
      <c r="O21" s="251">
        <v>13</v>
      </c>
      <c r="P21" s="251">
        <v>24</v>
      </c>
      <c r="Q21" s="251"/>
      <c r="R21" s="251">
        <v>68</v>
      </c>
      <c r="S21" s="251">
        <v>24</v>
      </c>
      <c r="T21" s="251">
        <v>44</v>
      </c>
      <c r="U21" s="251"/>
      <c r="V21" s="251">
        <v>29</v>
      </c>
      <c r="W21" s="251">
        <v>9</v>
      </c>
      <c r="X21" s="251">
        <v>20</v>
      </c>
    </row>
    <row r="22" spans="1:24" ht="13.5" thickBot="1" x14ac:dyDescent="0.25">
      <c r="A22" s="116" t="s">
        <v>233</v>
      </c>
      <c r="B22" s="251">
        <f t="shared" si="2"/>
        <v>115</v>
      </c>
      <c r="C22" s="251">
        <f t="shared" si="3"/>
        <v>49</v>
      </c>
      <c r="D22" s="251">
        <f t="shared" si="4"/>
        <v>66</v>
      </c>
      <c r="F22" s="251">
        <v>26</v>
      </c>
      <c r="G22" s="251">
        <v>13</v>
      </c>
      <c r="H22" s="251">
        <v>13</v>
      </c>
      <c r="J22" s="251">
        <v>10</v>
      </c>
      <c r="K22" s="251">
        <v>4</v>
      </c>
      <c r="L22" s="251">
        <v>6</v>
      </c>
      <c r="N22" s="251">
        <v>18</v>
      </c>
      <c r="O22" s="251">
        <v>10</v>
      </c>
      <c r="P22" s="251">
        <v>8</v>
      </c>
      <c r="Q22" s="251"/>
      <c r="R22" s="251">
        <v>43</v>
      </c>
      <c r="S22" s="251">
        <v>18</v>
      </c>
      <c r="T22" s="251">
        <v>25</v>
      </c>
      <c r="U22" s="251"/>
      <c r="V22" s="251">
        <v>18</v>
      </c>
      <c r="W22" s="251">
        <v>4</v>
      </c>
      <c r="X22" s="251">
        <v>14</v>
      </c>
    </row>
    <row r="23" spans="1:24" ht="15" customHeight="1" x14ac:dyDescent="0.2">
      <c r="A23" s="606" t="s">
        <v>933</v>
      </c>
      <c r="B23" s="606"/>
      <c r="C23" s="606"/>
      <c r="D23" s="606"/>
      <c r="E23" s="606"/>
      <c r="F23" s="606"/>
      <c r="G23" s="606"/>
      <c r="H23" s="606"/>
      <c r="I23" s="606"/>
      <c r="J23" s="606"/>
      <c r="K23" s="606"/>
      <c r="L23" s="606"/>
      <c r="M23" s="606"/>
      <c r="N23" s="606"/>
      <c r="O23" s="606"/>
      <c r="P23" s="606"/>
      <c r="Q23" s="606"/>
      <c r="R23" s="606"/>
      <c r="S23" s="606"/>
      <c r="T23" s="606"/>
      <c r="U23" s="606"/>
      <c r="V23" s="606"/>
      <c r="W23" s="606"/>
      <c r="X23" s="606"/>
    </row>
    <row r="24" spans="1:24" ht="15" customHeight="1" x14ac:dyDescent="0.2">
      <c r="A24" s="607"/>
      <c r="B24" s="607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607"/>
      <c r="O24" s="607"/>
      <c r="P24" s="607"/>
      <c r="Q24" s="607"/>
      <c r="R24" s="607"/>
      <c r="S24" s="607"/>
      <c r="T24" s="607"/>
      <c r="U24" s="607"/>
      <c r="V24" s="607"/>
      <c r="W24" s="607"/>
      <c r="X24" s="607"/>
    </row>
    <row r="25" spans="1:24" ht="15" customHeight="1" x14ac:dyDescent="0.2">
      <c r="A25" s="28" t="s">
        <v>929</v>
      </c>
    </row>
    <row r="27" spans="1:24" x14ac:dyDescent="0.2"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</row>
  </sheetData>
  <mergeCells count="13">
    <mergeCell ref="R6:T6"/>
    <mergeCell ref="V6:X6"/>
    <mergeCell ref="A23:X24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X22">
    <cfRule type="cellIs" dxfId="32" priority="3" operator="equal">
      <formula>0</formula>
    </cfRule>
  </conditionalFormatting>
  <hyperlinks>
    <hyperlink ref="Y2" location="Contenido!A1" display="Contenido" xr:uid="{00000000-0004-0000-91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Hoja146">
    <tabColor theme="5" tint="0.59999389629810485"/>
    <pageSetUpPr fitToPage="1"/>
  </sheetPr>
  <dimension ref="A1:Y29"/>
  <sheetViews>
    <sheetView showGridLines="0" zoomScaleNormal="100" zoomScaleSheetLayoutView="100" workbookViewId="0">
      <selection activeCell="Z10" sqref="Z10"/>
    </sheetView>
  </sheetViews>
  <sheetFormatPr baseColWidth="10" defaultColWidth="11" defaultRowHeight="12.75" x14ac:dyDescent="0.2"/>
  <cols>
    <col min="1" max="1" width="33.875" style="118" customWidth="1"/>
    <col min="2" max="4" width="5.75" style="251" customWidth="1"/>
    <col min="5" max="5" width="1.125" style="251" customWidth="1"/>
    <col min="6" max="8" width="5.75" style="251" customWidth="1"/>
    <col min="9" max="9" width="1" style="251" customWidth="1"/>
    <col min="10" max="12" width="5.75" style="251" customWidth="1"/>
    <col min="13" max="25" width="11" style="256"/>
    <col min="26" max="16384" width="11" style="102"/>
  </cols>
  <sheetData>
    <row r="1" spans="1:25" ht="15" customHeight="1" x14ac:dyDescent="0.25">
      <c r="A1" s="600" t="s">
        <v>780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25" ht="15" customHeight="1" x14ac:dyDescent="0.25">
      <c r="A2" s="601" t="s">
        <v>419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240" t="s">
        <v>573</v>
      </c>
    </row>
    <row r="3" spans="1:25" ht="15" customHeight="1" x14ac:dyDescent="0.25">
      <c r="A3" s="601" t="s">
        <v>408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25" ht="15" customHeight="1" x14ac:dyDescent="0.25">
      <c r="A4" s="601" t="s">
        <v>409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25" ht="15" x14ac:dyDescent="0.25">
      <c r="A5" s="601" t="s">
        <v>388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</row>
    <row r="6" spans="1:25" ht="15" x14ac:dyDescent="0.25">
      <c r="A6" s="600" t="s">
        <v>932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</row>
    <row r="7" spans="1:25" s="247" customFormat="1" ht="27.75" customHeight="1" x14ac:dyDescent="0.15">
      <c r="A7" s="603" t="s">
        <v>386</v>
      </c>
      <c r="B7" s="622" t="s">
        <v>399</v>
      </c>
      <c r="C7" s="622"/>
      <c r="D7" s="622"/>
      <c r="E7" s="394"/>
      <c r="F7" s="622" t="s">
        <v>400</v>
      </c>
      <c r="G7" s="622"/>
      <c r="H7" s="622"/>
      <c r="I7" s="394"/>
      <c r="J7" s="599" t="s">
        <v>401</v>
      </c>
      <c r="K7" s="599"/>
      <c r="L7" s="599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</row>
    <row r="8" spans="1:25" s="247" customFormat="1" ht="27.7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</row>
    <row r="9" spans="1:25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</row>
    <row r="10" spans="1:25" s="119" customFormat="1" ht="15" customHeight="1" x14ac:dyDescent="0.2">
      <c r="A10" s="118"/>
      <c r="B10" s="630" t="s">
        <v>339</v>
      </c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</row>
    <row r="11" spans="1:25" s="269" customFormat="1" ht="15.75" customHeight="1" x14ac:dyDescent="0.2">
      <c r="A11" s="122" t="s">
        <v>0</v>
      </c>
      <c r="B11" s="268">
        <v>22</v>
      </c>
      <c r="C11" s="268">
        <v>5</v>
      </c>
      <c r="D11" s="268">
        <v>17</v>
      </c>
      <c r="E11" s="268"/>
      <c r="F11" s="268">
        <v>20</v>
      </c>
      <c r="G11" s="268">
        <v>3</v>
      </c>
      <c r="H11" s="268">
        <v>17</v>
      </c>
      <c r="I11" s="268"/>
      <c r="J11" s="268">
        <v>3</v>
      </c>
      <c r="K11" s="268">
        <v>1</v>
      </c>
      <c r="L11" s="268">
        <v>2</v>
      </c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</row>
    <row r="12" spans="1:25" x14ac:dyDescent="0.2">
      <c r="A12" s="18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</row>
    <row r="13" spans="1:25" ht="15.75" customHeight="1" x14ac:dyDescent="0.2">
      <c r="A13" s="174" t="s">
        <v>351</v>
      </c>
      <c r="B13" s="250">
        <v>1</v>
      </c>
      <c r="C13" s="250">
        <v>0</v>
      </c>
      <c r="D13" s="250">
        <v>1</v>
      </c>
      <c r="E13" s="250"/>
      <c r="F13" s="250">
        <v>1</v>
      </c>
      <c r="G13" s="250">
        <v>0</v>
      </c>
      <c r="H13" s="250">
        <v>1</v>
      </c>
      <c r="I13" s="250"/>
      <c r="J13" s="250">
        <v>0</v>
      </c>
      <c r="K13" s="250">
        <v>0</v>
      </c>
      <c r="L13" s="250"/>
    </row>
    <row r="14" spans="1:25" ht="15.75" customHeight="1" x14ac:dyDescent="0.2">
      <c r="A14" s="174" t="s">
        <v>354</v>
      </c>
      <c r="B14" s="250">
        <v>2</v>
      </c>
      <c r="C14" s="250">
        <v>1</v>
      </c>
      <c r="D14" s="250">
        <v>1</v>
      </c>
      <c r="E14" s="250"/>
      <c r="F14" s="250">
        <v>1</v>
      </c>
      <c r="G14" s="250">
        <v>0</v>
      </c>
      <c r="H14" s="250">
        <v>1</v>
      </c>
      <c r="I14" s="250"/>
      <c r="J14" s="250">
        <v>0</v>
      </c>
      <c r="K14" s="250">
        <v>0</v>
      </c>
      <c r="L14" s="250"/>
    </row>
    <row r="15" spans="1:25" ht="15.75" customHeight="1" x14ac:dyDescent="0.2">
      <c r="A15" s="174" t="s">
        <v>935</v>
      </c>
      <c r="B15" s="250">
        <v>1</v>
      </c>
      <c r="C15" s="250">
        <v>1</v>
      </c>
      <c r="D15" s="250"/>
      <c r="E15" s="250"/>
      <c r="F15" s="250"/>
      <c r="G15" s="250"/>
      <c r="H15" s="250"/>
      <c r="I15" s="250"/>
      <c r="J15" s="250">
        <v>1</v>
      </c>
      <c r="K15" s="250">
        <v>1</v>
      </c>
      <c r="L15" s="250"/>
    </row>
    <row r="16" spans="1:25" ht="15.75" customHeight="1" x14ac:dyDescent="0.2">
      <c r="A16" s="118" t="s">
        <v>420</v>
      </c>
      <c r="B16" s="250">
        <v>6</v>
      </c>
      <c r="C16" s="250">
        <v>0</v>
      </c>
      <c r="D16" s="250">
        <v>6</v>
      </c>
      <c r="E16" s="250"/>
      <c r="F16" s="250">
        <v>6</v>
      </c>
      <c r="G16" s="250">
        <v>0</v>
      </c>
      <c r="H16" s="250">
        <v>6</v>
      </c>
      <c r="I16" s="250"/>
      <c r="J16" s="250"/>
      <c r="K16" s="250"/>
      <c r="L16" s="250"/>
    </row>
    <row r="17" spans="1:25" ht="15.75" customHeight="1" x14ac:dyDescent="0.2">
      <c r="A17" s="174" t="s">
        <v>363</v>
      </c>
      <c r="B17" s="250">
        <f>+B11-B13-B14-B15-B16</f>
        <v>12</v>
      </c>
      <c r="C17" s="250">
        <f t="shared" ref="C17:D17" si="0">+C11-C13-C14-C15-C16</f>
        <v>3</v>
      </c>
      <c r="D17" s="250">
        <f t="shared" si="0"/>
        <v>9</v>
      </c>
      <c r="E17" s="250"/>
      <c r="F17" s="250">
        <f>+F11-F13-F14-F15-F16</f>
        <v>12</v>
      </c>
      <c r="G17" s="250">
        <f t="shared" ref="G17" si="1">+G11-G13-G14-G15-G16</f>
        <v>3</v>
      </c>
      <c r="H17" s="250">
        <f t="shared" ref="H17" si="2">+H11-H13-H14-H15-H16</f>
        <v>9</v>
      </c>
      <c r="I17" s="250"/>
      <c r="J17" s="250">
        <f>+J11-J13-J14-J15-J16</f>
        <v>2</v>
      </c>
      <c r="K17" s="250">
        <f t="shared" ref="K17" si="3">+K11-K13-K14-K15-K16</f>
        <v>0</v>
      </c>
      <c r="L17" s="250">
        <f t="shared" ref="L17" si="4">+L11-L13-L14-L15-L16</f>
        <v>2</v>
      </c>
    </row>
    <row r="18" spans="1:25" s="125" customFormat="1" ht="15" customHeight="1" x14ac:dyDescent="0.2">
      <c r="A18" s="179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</row>
    <row r="19" spans="1:25" s="119" customFormat="1" ht="15" customHeight="1" x14ac:dyDescent="0.2">
      <c r="A19" s="118"/>
      <c r="B19" s="630" t="s">
        <v>9</v>
      </c>
      <c r="C19" s="630"/>
      <c r="D19" s="630"/>
      <c r="E19" s="630"/>
      <c r="F19" s="630"/>
      <c r="G19" s="630"/>
      <c r="H19" s="630"/>
      <c r="I19" s="630"/>
      <c r="J19" s="630"/>
      <c r="K19" s="630"/>
      <c r="L19" s="630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</row>
    <row r="20" spans="1:25" s="269" customFormat="1" ht="15.75" customHeight="1" x14ac:dyDescent="0.2">
      <c r="A20" s="122" t="s">
        <v>0</v>
      </c>
      <c r="B20" s="268">
        <v>25</v>
      </c>
      <c r="C20" s="268">
        <v>5</v>
      </c>
      <c r="D20" s="268">
        <v>20</v>
      </c>
      <c r="E20" s="268"/>
      <c r="F20" s="268">
        <v>24</v>
      </c>
      <c r="G20" s="268">
        <v>4</v>
      </c>
      <c r="H20" s="268">
        <v>20</v>
      </c>
      <c r="I20" s="268"/>
      <c r="J20" s="268">
        <v>16</v>
      </c>
      <c r="K20" s="268">
        <v>5</v>
      </c>
      <c r="L20" s="268">
        <v>11</v>
      </c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</row>
    <row r="21" spans="1:25" x14ac:dyDescent="0.2">
      <c r="A21" s="18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</row>
    <row r="22" spans="1:25" ht="15.75" customHeight="1" x14ac:dyDescent="0.2">
      <c r="A22" s="174" t="s">
        <v>351</v>
      </c>
      <c r="B22" s="250">
        <v>1</v>
      </c>
      <c r="C22" s="250">
        <v>0</v>
      </c>
      <c r="D22" s="250">
        <v>1</v>
      </c>
      <c r="E22" s="250"/>
      <c r="F22" s="250">
        <v>1</v>
      </c>
      <c r="G22" s="250">
        <v>0</v>
      </c>
      <c r="H22" s="250">
        <v>1</v>
      </c>
      <c r="I22" s="250"/>
      <c r="J22" s="3">
        <v>1</v>
      </c>
      <c r="K22" s="3">
        <v>0</v>
      </c>
      <c r="L22" s="3">
        <v>1</v>
      </c>
    </row>
    <row r="23" spans="1:25" ht="15.75" customHeight="1" x14ac:dyDescent="0.2">
      <c r="A23" s="174" t="s">
        <v>354</v>
      </c>
      <c r="B23" s="250">
        <v>2</v>
      </c>
      <c r="C23" s="250">
        <v>1</v>
      </c>
      <c r="D23" s="250">
        <v>1</v>
      </c>
      <c r="E23" s="250"/>
      <c r="F23" s="250">
        <v>2</v>
      </c>
      <c r="G23" s="250">
        <v>1</v>
      </c>
      <c r="H23" s="250">
        <v>1</v>
      </c>
      <c r="I23" s="250"/>
      <c r="J23" s="250">
        <v>2</v>
      </c>
      <c r="K23" s="250">
        <v>1</v>
      </c>
      <c r="L23" s="250">
        <v>1</v>
      </c>
    </row>
    <row r="24" spans="1:25" ht="15.75" customHeight="1" x14ac:dyDescent="0.2">
      <c r="A24" s="174" t="s">
        <v>935</v>
      </c>
      <c r="B24" s="250">
        <v>1</v>
      </c>
      <c r="C24" s="250">
        <v>1</v>
      </c>
      <c r="D24" s="250"/>
      <c r="E24" s="250"/>
      <c r="F24" s="250"/>
      <c r="G24" s="250"/>
      <c r="H24" s="250"/>
      <c r="I24" s="250"/>
      <c r="J24" s="250">
        <v>1</v>
      </c>
      <c r="K24" s="250">
        <v>1</v>
      </c>
      <c r="L24" s="250"/>
    </row>
    <row r="25" spans="1:25" ht="15.75" customHeight="1" x14ac:dyDescent="0.2">
      <c r="A25" s="174" t="s">
        <v>936</v>
      </c>
      <c r="B25" s="250">
        <v>1</v>
      </c>
      <c r="C25" s="250">
        <v>0</v>
      </c>
      <c r="D25" s="250">
        <v>1</v>
      </c>
      <c r="E25" s="250"/>
      <c r="F25" s="250">
        <v>1</v>
      </c>
      <c r="G25" s="250">
        <v>0</v>
      </c>
      <c r="H25" s="250">
        <v>1</v>
      </c>
      <c r="I25" s="250"/>
      <c r="J25" s="250">
        <v>1</v>
      </c>
      <c r="K25" s="250"/>
      <c r="L25" s="250">
        <v>1</v>
      </c>
    </row>
    <row r="26" spans="1:25" ht="15.75" customHeight="1" x14ac:dyDescent="0.2">
      <c r="A26" s="118" t="s">
        <v>420</v>
      </c>
      <c r="B26" s="250">
        <v>8</v>
      </c>
      <c r="C26" s="250">
        <v>0</v>
      </c>
      <c r="D26" s="250">
        <v>8</v>
      </c>
      <c r="E26" s="250"/>
      <c r="F26" s="250">
        <v>8</v>
      </c>
      <c r="G26" s="250">
        <v>0</v>
      </c>
      <c r="H26" s="250">
        <v>8</v>
      </c>
      <c r="I26" s="250"/>
      <c r="J26" s="250">
        <v>1</v>
      </c>
      <c r="K26" s="250">
        <v>0</v>
      </c>
      <c r="L26" s="250">
        <v>1</v>
      </c>
    </row>
    <row r="27" spans="1:25" ht="15.75" customHeight="1" thickBot="1" x14ac:dyDescent="0.25">
      <c r="A27" s="174" t="s">
        <v>363</v>
      </c>
      <c r="B27" s="250">
        <f>+B20-B22-B23-B24-B25-B26</f>
        <v>12</v>
      </c>
      <c r="C27" s="250">
        <f t="shared" ref="C27:D27" si="5">+C20-C22-C23-C24-C25-C26</f>
        <v>3</v>
      </c>
      <c r="D27" s="250">
        <f t="shared" si="5"/>
        <v>9</v>
      </c>
      <c r="E27" s="250"/>
      <c r="F27" s="250">
        <f>+F20-F22-F23-F24-F25-F26</f>
        <v>12</v>
      </c>
      <c r="G27" s="250">
        <f t="shared" ref="G27" si="6">+G20-G22-G23-G24-G25-G26</f>
        <v>3</v>
      </c>
      <c r="H27" s="250">
        <f t="shared" ref="H27" si="7">+H20-H22-H23-H24-H25-H26</f>
        <v>9</v>
      </c>
      <c r="I27" s="250"/>
      <c r="J27" s="250">
        <f>+J20-J22-J23-J24-J25-J26</f>
        <v>10</v>
      </c>
      <c r="K27" s="250">
        <f t="shared" ref="K27" si="8">+K20-K22-K23-K24-K25-K26</f>
        <v>3</v>
      </c>
      <c r="L27" s="250">
        <f t="shared" ref="L27" si="9">+L20-L22-L23-L24-L25-L26</f>
        <v>7</v>
      </c>
    </row>
    <row r="28" spans="1:25" s="125" customFormat="1" ht="15" customHeight="1" x14ac:dyDescent="0.2">
      <c r="A28" s="177" t="s">
        <v>934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</row>
    <row r="29" spans="1:25" s="125" customFormat="1" ht="15" customHeight="1" x14ac:dyDescent="0.2">
      <c r="A29" s="28" t="s">
        <v>929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</row>
  </sheetData>
  <mergeCells count="12">
    <mergeCell ref="A6:L6"/>
    <mergeCell ref="A1:L1"/>
    <mergeCell ref="A2:L2"/>
    <mergeCell ref="A3:L3"/>
    <mergeCell ref="A4:L4"/>
    <mergeCell ref="A5:L5"/>
    <mergeCell ref="B10:L10"/>
    <mergeCell ref="B19:L19"/>
    <mergeCell ref="A7:A8"/>
    <mergeCell ref="B7:D7"/>
    <mergeCell ref="F7:H7"/>
    <mergeCell ref="J7:L7"/>
  </mergeCells>
  <conditionalFormatting sqref="B11:L27">
    <cfRule type="cellIs" dxfId="31" priority="1" operator="equal">
      <formula>0</formula>
    </cfRule>
  </conditionalFormatting>
  <hyperlinks>
    <hyperlink ref="M2" location="Contenido!A1" display="Contenido" xr:uid="{00000000-0004-0000-9200-000000000000}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Hoja147">
    <tabColor theme="5" tint="-0.249977111117893"/>
  </sheetPr>
  <dimension ref="A2:I17"/>
  <sheetViews>
    <sheetView showGridLines="0" zoomScaleNormal="100" zoomScaleSheetLayoutView="80" workbookViewId="0">
      <selection activeCell="J13" sqref="J13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2.75" customHeight="1" x14ac:dyDescent="0.2">
      <c r="A7" s="616" t="s">
        <v>591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93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Hoja148">
    <tabColor theme="5" tint="0.59999389629810485"/>
    <pageSetUpPr fitToPage="1"/>
  </sheetPr>
  <dimension ref="B1:AF56"/>
  <sheetViews>
    <sheetView showGridLines="0" zoomScaleNormal="100" zoomScaleSheetLayoutView="100" workbookViewId="0">
      <selection activeCell="T8" sqref="T8:T9"/>
    </sheetView>
  </sheetViews>
  <sheetFormatPr baseColWidth="10" defaultColWidth="10" defaultRowHeight="12.75" x14ac:dyDescent="0.2"/>
  <cols>
    <col min="1" max="1" width="4" style="20" customWidth="1"/>
    <col min="2" max="2" width="9.25" style="20" customWidth="1"/>
    <col min="3" max="5" width="6" style="346" customWidth="1"/>
    <col min="6" max="6" width="1.625" style="346" customWidth="1"/>
    <col min="7" max="9" width="6" style="346" customWidth="1"/>
    <col min="10" max="10" width="1.75" style="346" customWidth="1"/>
    <col min="11" max="13" width="6" style="346" customWidth="1"/>
    <col min="14" max="14" width="1.625" style="346" customWidth="1"/>
    <col min="15" max="17" width="6" style="346" customWidth="1"/>
    <col min="18" max="19" width="10" style="346"/>
    <col min="20" max="16384" width="10" style="20"/>
  </cols>
  <sheetData>
    <row r="1" spans="2:19" ht="15" x14ac:dyDescent="0.25">
      <c r="B1" s="635" t="s">
        <v>779</v>
      </c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</row>
    <row r="2" spans="2:19" ht="15" x14ac:dyDescent="0.25">
      <c r="B2" s="635" t="s">
        <v>462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240" t="s">
        <v>573</v>
      </c>
    </row>
    <row r="3" spans="2:19" ht="15" x14ac:dyDescent="0.25">
      <c r="B3" s="634" t="s">
        <v>463</v>
      </c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</row>
    <row r="4" spans="2:19" ht="15" x14ac:dyDescent="0.25">
      <c r="B4" s="634" t="s">
        <v>88</v>
      </c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</row>
    <row r="5" spans="2:19" ht="15" x14ac:dyDescent="0.25">
      <c r="B5" s="635" t="s">
        <v>931</v>
      </c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</row>
    <row r="6" spans="2:19" s="81" customFormat="1" ht="31.5" customHeight="1" x14ac:dyDescent="0.15">
      <c r="B6" s="636" t="s">
        <v>57</v>
      </c>
      <c r="C6" s="657" t="s">
        <v>966</v>
      </c>
      <c r="D6" s="657"/>
      <c r="E6" s="657"/>
      <c r="F6" s="448"/>
      <c r="G6" s="657" t="s">
        <v>465</v>
      </c>
      <c r="H6" s="658"/>
      <c r="I6" s="658"/>
      <c r="J6" s="449"/>
      <c r="K6" s="657" t="s">
        <v>466</v>
      </c>
      <c r="L6" s="657"/>
      <c r="M6" s="657"/>
      <c r="N6" s="449"/>
      <c r="O6" s="657" t="s">
        <v>467</v>
      </c>
      <c r="P6" s="658"/>
      <c r="Q6" s="658"/>
      <c r="R6" s="349"/>
      <c r="S6" s="349"/>
    </row>
    <row r="7" spans="2:19" s="81" customFormat="1" ht="27" customHeight="1" x14ac:dyDescent="0.15">
      <c r="B7" s="636"/>
      <c r="C7" s="450" t="s">
        <v>0</v>
      </c>
      <c r="D7" s="451" t="s">
        <v>15</v>
      </c>
      <c r="E7" s="451" t="s">
        <v>16</v>
      </c>
      <c r="F7" s="452"/>
      <c r="G7" s="450" t="s">
        <v>0</v>
      </c>
      <c r="H7" s="451" t="s">
        <v>15</v>
      </c>
      <c r="I7" s="451" t="s">
        <v>16</v>
      </c>
      <c r="J7" s="449"/>
      <c r="K7" s="450" t="s">
        <v>0</v>
      </c>
      <c r="L7" s="451" t="s">
        <v>15</v>
      </c>
      <c r="M7" s="451" t="s">
        <v>16</v>
      </c>
      <c r="N7" s="449"/>
      <c r="O7" s="450" t="s">
        <v>0</v>
      </c>
      <c r="P7" s="451" t="s">
        <v>15</v>
      </c>
      <c r="Q7" s="451" t="s">
        <v>16</v>
      </c>
      <c r="R7" s="349"/>
      <c r="S7" s="349"/>
    </row>
    <row r="8" spans="2:19" ht="15.75" customHeight="1" x14ac:dyDescent="0.2">
      <c r="B8" s="22">
        <v>2010</v>
      </c>
      <c r="C8" s="333">
        <v>13265</v>
      </c>
      <c r="D8" s="333">
        <v>5862</v>
      </c>
      <c r="E8" s="333">
        <v>7403</v>
      </c>
      <c r="F8" s="326"/>
      <c r="G8" s="326">
        <v>10467</v>
      </c>
      <c r="H8" s="326">
        <v>4847</v>
      </c>
      <c r="I8" s="326">
        <v>5620</v>
      </c>
      <c r="J8" s="326"/>
      <c r="K8" s="326">
        <v>3289</v>
      </c>
      <c r="L8" s="326">
        <v>1568</v>
      </c>
      <c r="M8" s="326">
        <v>1721</v>
      </c>
      <c r="N8" s="326"/>
      <c r="O8" s="326">
        <v>86</v>
      </c>
      <c r="P8" s="326">
        <v>39</v>
      </c>
      <c r="Q8" s="326">
        <v>47</v>
      </c>
    </row>
    <row r="9" spans="2:19" ht="15.75" customHeight="1" x14ac:dyDescent="0.2">
      <c r="B9" s="22">
        <v>2011</v>
      </c>
      <c r="C9" s="333">
        <v>11872</v>
      </c>
      <c r="D9" s="333">
        <v>5296</v>
      </c>
      <c r="E9" s="333">
        <v>6576</v>
      </c>
      <c r="F9" s="326"/>
      <c r="G9" s="326">
        <v>11755</v>
      </c>
      <c r="H9" s="326">
        <v>5441</v>
      </c>
      <c r="I9" s="326">
        <v>6314</v>
      </c>
      <c r="J9" s="326"/>
      <c r="K9" s="326">
        <v>3138</v>
      </c>
      <c r="L9" s="326">
        <v>1599</v>
      </c>
      <c r="M9" s="326">
        <v>1539</v>
      </c>
      <c r="N9" s="326"/>
      <c r="O9" s="326">
        <v>96</v>
      </c>
      <c r="P9" s="326">
        <v>34</v>
      </c>
      <c r="Q9" s="326">
        <v>62</v>
      </c>
    </row>
    <row r="10" spans="2:19" ht="15.75" customHeight="1" x14ac:dyDescent="0.2">
      <c r="B10" s="22">
        <v>2012</v>
      </c>
      <c r="C10" s="333">
        <v>16142</v>
      </c>
      <c r="D10" s="333">
        <v>7250</v>
      </c>
      <c r="E10" s="333">
        <v>8892</v>
      </c>
      <c r="F10" s="326"/>
      <c r="G10" s="326">
        <v>15060</v>
      </c>
      <c r="H10" s="326">
        <v>7199</v>
      </c>
      <c r="I10" s="326">
        <v>7861</v>
      </c>
      <c r="J10" s="326"/>
      <c r="K10" s="326">
        <v>4931</v>
      </c>
      <c r="L10" s="326">
        <v>2325</v>
      </c>
      <c r="M10" s="326">
        <v>2606</v>
      </c>
      <c r="N10" s="326"/>
      <c r="O10" s="326">
        <v>206</v>
      </c>
      <c r="P10" s="326">
        <v>88</v>
      </c>
      <c r="Q10" s="326">
        <v>118</v>
      </c>
    </row>
    <row r="11" spans="2:19" ht="15.75" customHeight="1" x14ac:dyDescent="0.2">
      <c r="B11" s="22">
        <v>2013</v>
      </c>
      <c r="C11" s="333">
        <v>15893</v>
      </c>
      <c r="D11" s="333">
        <v>6957</v>
      </c>
      <c r="E11" s="333">
        <v>8936</v>
      </c>
      <c r="F11" s="326"/>
      <c r="G11" s="326">
        <v>16931</v>
      </c>
      <c r="H11" s="326">
        <v>7898</v>
      </c>
      <c r="I11" s="326">
        <v>9033</v>
      </c>
      <c r="J11" s="326"/>
      <c r="K11" s="326">
        <v>5910</v>
      </c>
      <c r="L11" s="326">
        <v>2650</v>
      </c>
      <c r="M11" s="326">
        <v>3260</v>
      </c>
      <c r="N11" s="326"/>
      <c r="O11" s="326">
        <v>197</v>
      </c>
      <c r="P11" s="326">
        <v>71</v>
      </c>
      <c r="Q11" s="326">
        <v>126</v>
      </c>
    </row>
    <row r="12" spans="2:19" ht="15.75" customHeight="1" x14ac:dyDescent="0.2">
      <c r="B12" s="22">
        <v>2014</v>
      </c>
      <c r="C12" s="333">
        <v>18154</v>
      </c>
      <c r="D12" s="333">
        <v>7725</v>
      </c>
      <c r="E12" s="333">
        <v>10429</v>
      </c>
      <c r="F12" s="326"/>
      <c r="G12" s="326">
        <v>18551</v>
      </c>
      <c r="H12" s="326">
        <v>8836</v>
      </c>
      <c r="I12" s="326">
        <v>9715</v>
      </c>
      <c r="J12" s="326"/>
      <c r="K12" s="326">
        <v>7634</v>
      </c>
      <c r="L12" s="326">
        <v>3592</v>
      </c>
      <c r="M12" s="326">
        <v>4042</v>
      </c>
      <c r="N12" s="326"/>
      <c r="O12" s="333">
        <v>389</v>
      </c>
      <c r="P12" s="333">
        <v>194</v>
      </c>
      <c r="Q12" s="333">
        <v>195</v>
      </c>
    </row>
    <row r="13" spans="2:19" ht="15.75" customHeight="1" x14ac:dyDescent="0.2">
      <c r="B13" s="22">
        <v>2015</v>
      </c>
      <c r="C13" s="333">
        <v>17685</v>
      </c>
      <c r="D13" s="333">
        <v>7314</v>
      </c>
      <c r="E13" s="333">
        <v>10371</v>
      </c>
      <c r="F13" s="326"/>
      <c r="G13" s="326">
        <v>16199</v>
      </c>
      <c r="H13" s="326">
        <v>7955</v>
      </c>
      <c r="I13" s="326">
        <v>8244</v>
      </c>
      <c r="J13" s="326"/>
      <c r="K13" s="326">
        <v>6560</v>
      </c>
      <c r="L13" s="326">
        <v>3104</v>
      </c>
      <c r="M13" s="326">
        <v>3456</v>
      </c>
      <c r="N13" s="326"/>
      <c r="O13" s="333">
        <v>118</v>
      </c>
      <c r="P13" s="333">
        <v>51</v>
      </c>
      <c r="Q13" s="333">
        <v>67</v>
      </c>
    </row>
    <row r="14" spans="2:19" ht="15.75" customHeight="1" x14ac:dyDescent="0.2">
      <c r="B14" s="22">
        <v>2016</v>
      </c>
      <c r="C14" s="333">
        <v>20737</v>
      </c>
      <c r="D14" s="333">
        <v>7975</v>
      </c>
      <c r="E14" s="333">
        <v>12762</v>
      </c>
      <c r="F14" s="326"/>
      <c r="G14" s="326">
        <v>17620</v>
      </c>
      <c r="H14" s="326">
        <v>8523</v>
      </c>
      <c r="I14" s="326">
        <v>9097</v>
      </c>
      <c r="J14" s="326"/>
      <c r="K14" s="326">
        <v>7944</v>
      </c>
      <c r="L14" s="326">
        <v>3564</v>
      </c>
      <c r="M14" s="326">
        <v>4380</v>
      </c>
      <c r="N14" s="326"/>
      <c r="O14" s="333">
        <v>271</v>
      </c>
      <c r="P14" s="333">
        <v>101</v>
      </c>
      <c r="Q14" s="333">
        <v>170</v>
      </c>
    </row>
    <row r="15" spans="2:19" ht="15.75" customHeight="1" x14ac:dyDescent="0.2">
      <c r="B15" s="22">
        <v>2017</v>
      </c>
      <c r="C15" s="333">
        <v>19379</v>
      </c>
      <c r="D15" s="333">
        <v>6867</v>
      </c>
      <c r="E15" s="333">
        <v>12512</v>
      </c>
      <c r="F15" s="326"/>
      <c r="G15" s="326">
        <v>17822</v>
      </c>
      <c r="H15" s="326">
        <v>8279</v>
      </c>
      <c r="I15" s="326">
        <v>9543</v>
      </c>
      <c r="J15" s="326"/>
      <c r="K15" s="326">
        <v>8417</v>
      </c>
      <c r="L15" s="326">
        <v>3605</v>
      </c>
      <c r="M15" s="326">
        <v>4812</v>
      </c>
      <c r="N15" s="326"/>
      <c r="O15" s="333">
        <v>91</v>
      </c>
      <c r="P15" s="333">
        <v>37</v>
      </c>
      <c r="Q15" s="333">
        <v>54</v>
      </c>
    </row>
    <row r="16" spans="2:19" ht="15.75" customHeight="1" x14ac:dyDescent="0.2">
      <c r="B16" s="22">
        <v>2018</v>
      </c>
      <c r="C16" s="333">
        <v>21265</v>
      </c>
      <c r="D16" s="333">
        <v>7859</v>
      </c>
      <c r="E16" s="333">
        <v>13406</v>
      </c>
      <c r="F16" s="326"/>
      <c r="G16" s="326">
        <v>18180</v>
      </c>
      <c r="H16" s="326">
        <v>8363</v>
      </c>
      <c r="I16" s="326">
        <v>9817</v>
      </c>
      <c r="J16" s="326"/>
      <c r="K16" s="326">
        <v>9239</v>
      </c>
      <c r="L16" s="326">
        <v>3803</v>
      </c>
      <c r="M16" s="326">
        <v>5436</v>
      </c>
      <c r="N16" s="326"/>
      <c r="O16" s="333">
        <v>166</v>
      </c>
      <c r="P16" s="333">
        <v>72</v>
      </c>
      <c r="Q16" s="333">
        <v>94</v>
      </c>
    </row>
    <row r="17" spans="2:32" ht="15.75" customHeight="1" x14ac:dyDescent="0.2">
      <c r="B17" s="22">
        <v>2019</v>
      </c>
      <c r="C17" s="333">
        <v>19870</v>
      </c>
      <c r="D17" s="333">
        <v>7408</v>
      </c>
      <c r="E17" s="333">
        <v>12462</v>
      </c>
      <c r="F17" s="326"/>
      <c r="G17" s="326">
        <v>18747</v>
      </c>
      <c r="H17" s="326">
        <v>8669</v>
      </c>
      <c r="I17" s="326">
        <v>10078</v>
      </c>
      <c r="J17" s="326"/>
      <c r="K17" s="326">
        <v>9319</v>
      </c>
      <c r="L17" s="326">
        <v>4053</v>
      </c>
      <c r="M17" s="326">
        <v>5266</v>
      </c>
      <c r="N17" s="326"/>
      <c r="O17" s="333">
        <v>834</v>
      </c>
      <c r="P17" s="333">
        <v>357</v>
      </c>
      <c r="Q17" s="333">
        <v>477</v>
      </c>
    </row>
    <row r="18" spans="2:32" ht="15.75" customHeight="1" x14ac:dyDescent="0.2">
      <c r="B18" s="22">
        <v>2020</v>
      </c>
      <c r="C18" s="333">
        <v>20058</v>
      </c>
      <c r="D18" s="333">
        <v>7090</v>
      </c>
      <c r="E18" s="333">
        <v>12968</v>
      </c>
      <c r="F18" s="326"/>
      <c r="G18" s="326">
        <v>19841</v>
      </c>
      <c r="H18" s="326">
        <v>8913</v>
      </c>
      <c r="I18" s="326">
        <v>10928</v>
      </c>
      <c r="J18" s="326"/>
      <c r="K18" s="326">
        <v>10244</v>
      </c>
      <c r="L18" s="326">
        <v>4273</v>
      </c>
      <c r="M18" s="326">
        <v>5971</v>
      </c>
      <c r="N18" s="326"/>
      <c r="O18" s="333">
        <v>166</v>
      </c>
      <c r="P18" s="333">
        <v>71</v>
      </c>
      <c r="Q18" s="333">
        <v>95</v>
      </c>
      <c r="AF18" s="20" t="s">
        <v>256</v>
      </c>
    </row>
    <row r="19" spans="2:32" ht="15.75" customHeight="1" x14ac:dyDescent="0.2">
      <c r="B19" s="22">
        <v>2021</v>
      </c>
      <c r="C19" s="333">
        <v>20538</v>
      </c>
      <c r="D19" s="333">
        <v>7311</v>
      </c>
      <c r="E19" s="333">
        <v>13227</v>
      </c>
      <c r="F19" s="326"/>
      <c r="G19" s="326">
        <v>19343</v>
      </c>
      <c r="H19" s="326">
        <v>8287</v>
      </c>
      <c r="I19" s="326">
        <v>11056</v>
      </c>
      <c r="J19" s="326"/>
      <c r="K19" s="326">
        <v>10897</v>
      </c>
      <c r="L19" s="326">
        <v>4262</v>
      </c>
      <c r="M19" s="326">
        <v>6635</v>
      </c>
      <c r="N19" s="326"/>
      <c r="O19" s="333">
        <v>381</v>
      </c>
      <c r="P19" s="333">
        <v>164</v>
      </c>
      <c r="Q19" s="333">
        <v>217</v>
      </c>
    </row>
    <row r="20" spans="2:32" ht="15.75" customHeight="1" thickBot="1" x14ac:dyDescent="0.25">
      <c r="B20" s="31">
        <v>2022</v>
      </c>
      <c r="C20" s="335">
        <v>17760</v>
      </c>
      <c r="D20" s="335">
        <v>5777</v>
      </c>
      <c r="E20" s="335">
        <v>11983</v>
      </c>
      <c r="F20" s="327"/>
      <c r="G20" s="327">
        <v>16448</v>
      </c>
      <c r="H20" s="327">
        <v>7447</v>
      </c>
      <c r="I20" s="327">
        <v>9001</v>
      </c>
      <c r="J20" s="327"/>
      <c r="K20" s="327">
        <v>9144</v>
      </c>
      <c r="L20" s="327">
        <v>3874</v>
      </c>
      <c r="M20" s="327">
        <v>5270</v>
      </c>
      <c r="N20" s="327"/>
      <c r="O20" s="335">
        <v>646</v>
      </c>
      <c r="P20" s="335">
        <v>239</v>
      </c>
      <c r="Q20" s="335">
        <v>407</v>
      </c>
    </row>
    <row r="21" spans="2:32" ht="15.75" customHeight="1" x14ac:dyDescent="0.2">
      <c r="B21" s="409" t="s">
        <v>967</v>
      </c>
      <c r="C21" s="333"/>
      <c r="D21" s="333"/>
      <c r="E21" s="333"/>
      <c r="F21" s="326"/>
      <c r="G21" s="326"/>
      <c r="H21" s="326"/>
      <c r="I21" s="326"/>
      <c r="J21" s="326"/>
      <c r="K21" s="326"/>
      <c r="L21" s="326"/>
      <c r="M21" s="326"/>
      <c r="N21" s="326"/>
      <c r="O21" s="333"/>
      <c r="P21" s="333"/>
      <c r="Q21" s="333"/>
    </row>
    <row r="22" spans="2:32" ht="15" customHeight="1" x14ac:dyDescent="0.2">
      <c r="B22" s="28" t="s">
        <v>929</v>
      </c>
    </row>
    <row r="23" spans="2:32" x14ac:dyDescent="0.2">
      <c r="B23" s="26"/>
    </row>
    <row r="24" spans="2:32" x14ac:dyDescent="0.2">
      <c r="B24" s="26"/>
    </row>
    <row r="38" spans="2:19" ht="41.25" customHeight="1" x14ac:dyDescent="0.2">
      <c r="B38" s="441" t="s">
        <v>57</v>
      </c>
      <c r="C38" s="516" t="s">
        <v>488</v>
      </c>
      <c r="D38" s="516" t="s">
        <v>485</v>
      </c>
      <c r="E38" s="516" t="s">
        <v>1026</v>
      </c>
      <c r="F38" s="516" t="s">
        <v>1027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2:19" x14ac:dyDescent="0.2">
      <c r="B39" s="22">
        <v>2010</v>
      </c>
      <c r="C39" s="333">
        <v>13265</v>
      </c>
      <c r="D39" s="326">
        <v>10467</v>
      </c>
      <c r="E39" s="326">
        <v>3289</v>
      </c>
      <c r="F39" s="326">
        <v>86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2:19" x14ac:dyDescent="0.2">
      <c r="B40" s="22">
        <v>2011</v>
      </c>
      <c r="C40" s="333">
        <v>11872</v>
      </c>
      <c r="D40" s="326">
        <v>11755</v>
      </c>
      <c r="E40" s="326">
        <v>3138</v>
      </c>
      <c r="F40" s="326">
        <v>96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2:19" x14ac:dyDescent="0.2">
      <c r="B41" s="22">
        <v>2012</v>
      </c>
      <c r="C41" s="333">
        <v>16142</v>
      </c>
      <c r="D41" s="326">
        <v>15060</v>
      </c>
      <c r="E41" s="326">
        <v>4931</v>
      </c>
      <c r="F41" s="326">
        <v>206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2:19" x14ac:dyDescent="0.2">
      <c r="B42" s="22">
        <v>2013</v>
      </c>
      <c r="C42" s="333">
        <v>15893</v>
      </c>
      <c r="D42" s="326">
        <v>16931</v>
      </c>
      <c r="E42" s="326">
        <v>5910</v>
      </c>
      <c r="F42" s="326">
        <v>197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2:19" x14ac:dyDescent="0.2">
      <c r="B43" s="22">
        <v>2014</v>
      </c>
      <c r="C43" s="333">
        <v>18154</v>
      </c>
      <c r="D43" s="326">
        <v>18551</v>
      </c>
      <c r="E43" s="326">
        <v>7634</v>
      </c>
      <c r="F43" s="333">
        <v>389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2:19" x14ac:dyDescent="0.2">
      <c r="B44" s="22">
        <v>2015</v>
      </c>
      <c r="C44" s="333">
        <v>17685</v>
      </c>
      <c r="D44" s="326">
        <v>16199</v>
      </c>
      <c r="E44" s="326">
        <v>6560</v>
      </c>
      <c r="F44" s="333">
        <v>118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2:19" x14ac:dyDescent="0.2">
      <c r="B45" s="22">
        <v>2016</v>
      </c>
      <c r="C45" s="333">
        <v>20737</v>
      </c>
      <c r="D45" s="326">
        <v>17620</v>
      </c>
      <c r="E45" s="326">
        <v>7944</v>
      </c>
      <c r="F45" s="333">
        <v>271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spans="2:19" x14ac:dyDescent="0.2">
      <c r="B46" s="22">
        <v>2017</v>
      </c>
      <c r="C46" s="333">
        <v>19379</v>
      </c>
      <c r="D46" s="326">
        <v>17822</v>
      </c>
      <c r="E46" s="326">
        <v>8417</v>
      </c>
      <c r="F46" s="333">
        <v>91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2:19" x14ac:dyDescent="0.2">
      <c r="B47" s="22">
        <v>2018</v>
      </c>
      <c r="C47" s="333">
        <v>21265</v>
      </c>
      <c r="D47" s="326">
        <v>18180</v>
      </c>
      <c r="E47" s="326">
        <v>9239</v>
      </c>
      <c r="F47" s="333">
        <v>166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2:19" x14ac:dyDescent="0.2">
      <c r="B48" s="22">
        <v>2019</v>
      </c>
      <c r="C48" s="333">
        <v>19870</v>
      </c>
      <c r="D48" s="326">
        <v>18747</v>
      </c>
      <c r="E48" s="326">
        <v>9319</v>
      </c>
      <c r="F48" s="333">
        <v>834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2:19" x14ac:dyDescent="0.2">
      <c r="B49" s="22">
        <v>2020</v>
      </c>
      <c r="C49" s="333">
        <v>20058</v>
      </c>
      <c r="D49" s="326">
        <v>19841</v>
      </c>
      <c r="E49" s="326">
        <v>10244</v>
      </c>
      <c r="F49" s="333">
        <v>166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2:19" x14ac:dyDescent="0.2">
      <c r="B50" s="22">
        <v>2021</v>
      </c>
      <c r="C50" s="333">
        <v>20538</v>
      </c>
      <c r="D50" s="326">
        <v>19343</v>
      </c>
      <c r="E50" s="326">
        <v>10897</v>
      </c>
      <c r="F50" s="333">
        <v>381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2:19" ht="13.5" thickBot="1" x14ac:dyDescent="0.25">
      <c r="B51" s="31">
        <v>2022</v>
      </c>
      <c r="C51" s="335">
        <v>17760</v>
      </c>
      <c r="D51" s="327">
        <v>16448</v>
      </c>
      <c r="E51" s="327">
        <v>9144</v>
      </c>
      <c r="F51" s="335">
        <v>646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2:19" x14ac:dyDescent="0.2"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2:19" x14ac:dyDescent="0.2"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2:19" x14ac:dyDescent="0.2"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2:19" x14ac:dyDescent="0.2">
      <c r="N55" s="20"/>
      <c r="O55" s="20"/>
      <c r="P55" s="20"/>
      <c r="Q55" s="20"/>
      <c r="R55" s="20"/>
      <c r="S55" s="20"/>
    </row>
    <row r="56" spans="2:19" x14ac:dyDescent="0.2">
      <c r="N56" s="20"/>
      <c r="O56" s="20"/>
      <c r="P56" s="20"/>
      <c r="Q56" s="20"/>
      <c r="R56" s="20"/>
      <c r="S56" s="20"/>
    </row>
  </sheetData>
  <mergeCells count="10">
    <mergeCell ref="C6:E6"/>
    <mergeCell ref="G6:I6"/>
    <mergeCell ref="O6:Q6"/>
    <mergeCell ref="K6:M6"/>
    <mergeCell ref="B1:Q1"/>
    <mergeCell ref="B2:Q2"/>
    <mergeCell ref="B3:Q3"/>
    <mergeCell ref="B4:Q4"/>
    <mergeCell ref="B5:Q5"/>
    <mergeCell ref="B6:B7"/>
  </mergeCells>
  <hyperlinks>
    <hyperlink ref="R2" location="Contenido!A1" display="Contenido" xr:uid="{00000000-0004-0000-94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7" transitionEvaluation="1" codeName="Hoja15">
    <tabColor theme="5" tint="0.59999389629810485"/>
    <pageSetUpPr fitToPage="1"/>
  </sheetPr>
  <dimension ref="A1:Q46"/>
  <sheetViews>
    <sheetView showGridLines="0" zoomScaleNormal="100" zoomScaleSheetLayoutView="100" workbookViewId="0">
      <pane ySplit="6" topLeftCell="A7" activePane="bottomLeft" state="frozen"/>
      <selection activeCell="A5" sqref="A5:AX17"/>
      <selection pane="bottomLeft" activeCell="C18" sqref="C18"/>
    </sheetView>
  </sheetViews>
  <sheetFormatPr baseColWidth="10" defaultColWidth="7.625" defaultRowHeight="12.75" x14ac:dyDescent="0.2"/>
  <cols>
    <col min="1" max="1" width="41.25" style="3" customWidth="1"/>
    <col min="2" max="2" width="7.75" style="235" customWidth="1"/>
    <col min="3" max="4" width="7.625" style="235" customWidth="1"/>
    <col min="5" max="5" width="1" style="235" customWidth="1"/>
    <col min="6" max="8" width="7.625" style="235" customWidth="1"/>
    <col min="9" max="9" width="1" style="235" customWidth="1"/>
    <col min="10" max="12" width="7.625" style="235" customWidth="1"/>
    <col min="13" max="13" width="1" style="235" customWidth="1"/>
    <col min="14" max="16" width="7.625" style="235" customWidth="1"/>
    <col min="17" max="17" width="9.5" style="1" customWidth="1"/>
    <col min="18" max="16384" width="7.625" style="1"/>
  </cols>
  <sheetData>
    <row r="1" spans="1:17" ht="15" x14ac:dyDescent="0.25">
      <c r="A1" s="591" t="s">
        <v>892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17" ht="15" x14ac:dyDescent="0.25">
      <c r="A2" s="592" t="s">
        <v>216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06" t="s">
        <v>573</v>
      </c>
    </row>
    <row r="3" spans="1:17" ht="15" x14ac:dyDescent="0.25">
      <c r="A3" s="592" t="s">
        <v>89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7" ht="15" x14ac:dyDescent="0.25">
      <c r="A4" s="591" t="s">
        <v>928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</row>
    <row r="5" spans="1:17" s="79" customFormat="1" ht="16.5" customHeight="1" x14ac:dyDescent="0.15">
      <c r="A5" s="593" t="s">
        <v>217</v>
      </c>
      <c r="B5" s="595" t="s">
        <v>0</v>
      </c>
      <c r="C5" s="595"/>
      <c r="D5" s="595"/>
      <c r="E5" s="431"/>
      <c r="F5" s="595" t="s">
        <v>1</v>
      </c>
      <c r="G5" s="595"/>
      <c r="H5" s="595"/>
      <c r="I5" s="431"/>
      <c r="J5" s="595" t="s">
        <v>2</v>
      </c>
      <c r="K5" s="595"/>
      <c r="L5" s="595"/>
      <c r="M5" s="431"/>
      <c r="N5" s="595" t="s">
        <v>20</v>
      </c>
      <c r="O5" s="595"/>
      <c r="P5" s="595"/>
    </row>
    <row r="6" spans="1:17" s="79" customFormat="1" ht="18.75" customHeight="1" x14ac:dyDescent="0.15">
      <c r="A6" s="594"/>
      <c r="B6" s="432" t="s">
        <v>0</v>
      </c>
      <c r="C6" s="433" t="s">
        <v>35</v>
      </c>
      <c r="D6" s="433" t="s">
        <v>36</v>
      </c>
      <c r="E6" s="434"/>
      <c r="F6" s="432" t="s">
        <v>0</v>
      </c>
      <c r="G6" s="433" t="s">
        <v>35</v>
      </c>
      <c r="H6" s="433" t="s">
        <v>36</v>
      </c>
      <c r="I6" s="434"/>
      <c r="J6" s="432" t="s">
        <v>0</v>
      </c>
      <c r="K6" s="433" t="s">
        <v>35</v>
      </c>
      <c r="L6" s="433" t="s">
        <v>36</v>
      </c>
      <c r="M6" s="434"/>
      <c r="N6" s="432" t="s">
        <v>0</v>
      </c>
      <c r="O6" s="433" t="s">
        <v>35</v>
      </c>
      <c r="P6" s="433" t="s">
        <v>36</v>
      </c>
    </row>
    <row r="7" spans="1:17" ht="6" customHeight="1" x14ac:dyDescent="0.2"/>
    <row r="8" spans="1:17" s="112" customFormat="1" ht="14.25" customHeight="1" x14ac:dyDescent="0.2">
      <c r="A8" s="4" t="s">
        <v>0</v>
      </c>
      <c r="B8" s="236">
        <f>SUM(C8:D8)</f>
        <v>1155201</v>
      </c>
      <c r="C8" s="236">
        <f t="shared" ref="C8" si="0">G8+K8+O8</f>
        <v>567875</v>
      </c>
      <c r="D8" s="236">
        <f t="shared" ref="D8" si="1">H8+L8+P8</f>
        <v>587326</v>
      </c>
      <c r="E8" s="236"/>
      <c r="F8" s="236">
        <f>+G8+H8</f>
        <v>1047151</v>
      </c>
      <c r="G8" s="236">
        <f>+G10+G14+G23+G41</f>
        <v>512986</v>
      </c>
      <c r="H8" s="236">
        <f>+H10+H14+H23+H41</f>
        <v>534165</v>
      </c>
      <c r="I8" s="236"/>
      <c r="J8" s="236">
        <f>+K8+L8</f>
        <v>87797</v>
      </c>
      <c r="K8" s="236">
        <f>+K10+K14+K23+K41</f>
        <v>44818</v>
      </c>
      <c r="L8" s="236">
        <f>+L10+L14+L23+L41</f>
        <v>42979</v>
      </c>
      <c r="M8" s="236"/>
      <c r="N8" s="236">
        <f>+O8+P8</f>
        <v>20253</v>
      </c>
      <c r="O8" s="236">
        <f>+O10+O14+O23+O41</f>
        <v>10071</v>
      </c>
      <c r="P8" s="236">
        <f>+P10+P14+P23+P41</f>
        <v>10182</v>
      </c>
    </row>
    <row r="9" spans="1:17" s="112" customFormat="1" ht="6" customHeight="1" x14ac:dyDescent="0.2">
      <c r="A9" s="2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</row>
    <row r="10" spans="1:17" s="112" customFormat="1" ht="14.25" customHeight="1" x14ac:dyDescent="0.2">
      <c r="A10" s="64" t="s">
        <v>156</v>
      </c>
      <c r="B10" s="236">
        <f>SUM(C10:D10)</f>
        <v>141243</v>
      </c>
      <c r="C10" s="236">
        <f t="shared" ref="C10:D10" si="2">G10+K10+O10</f>
        <v>72490</v>
      </c>
      <c r="D10" s="236">
        <f t="shared" si="2"/>
        <v>68753</v>
      </c>
      <c r="E10" s="236"/>
      <c r="F10" s="236">
        <f>SUM(F11:F12)</f>
        <v>120527</v>
      </c>
      <c r="G10" s="236">
        <f t="shared" ref="G10:H10" si="3">SUM(G11:G12)</f>
        <v>62004</v>
      </c>
      <c r="H10" s="236">
        <f t="shared" si="3"/>
        <v>58523</v>
      </c>
      <c r="I10" s="236"/>
      <c r="J10" s="236">
        <f>SUM(J11:J12)</f>
        <v>19569</v>
      </c>
      <c r="K10" s="236">
        <f t="shared" ref="K10" si="4">SUM(K11:K12)</f>
        <v>9949</v>
      </c>
      <c r="L10" s="236">
        <f t="shared" ref="L10" si="5">SUM(L11:L12)</f>
        <v>9620</v>
      </c>
      <c r="M10" s="236"/>
      <c r="N10" s="236">
        <f>SUM(N11:N12)</f>
        <v>1147</v>
      </c>
      <c r="O10" s="236">
        <f t="shared" ref="O10" si="6">SUM(O11:O12)</f>
        <v>537</v>
      </c>
      <c r="P10" s="236">
        <f t="shared" ref="P10" si="7">SUM(P11:P12)</f>
        <v>610</v>
      </c>
    </row>
    <row r="11" spans="1:17" ht="14.25" customHeight="1" x14ac:dyDescent="0.2">
      <c r="A11" s="66" t="s">
        <v>157</v>
      </c>
      <c r="B11" s="237">
        <v>137657</v>
      </c>
      <c r="C11" s="237">
        <v>70243</v>
      </c>
      <c r="D11" s="237">
        <v>67414</v>
      </c>
      <c r="E11" s="237"/>
      <c r="F11" s="237">
        <v>116946</v>
      </c>
      <c r="G11" s="237">
        <v>59760</v>
      </c>
      <c r="H11" s="237">
        <v>57186</v>
      </c>
      <c r="I11" s="237"/>
      <c r="J11" s="237">
        <v>19569</v>
      </c>
      <c r="K11" s="237">
        <v>9949</v>
      </c>
      <c r="L11" s="237">
        <v>9620</v>
      </c>
      <c r="M11" s="237"/>
      <c r="N11" s="237">
        <v>1142</v>
      </c>
      <c r="O11" s="237">
        <v>534</v>
      </c>
      <c r="P11" s="237">
        <v>608</v>
      </c>
    </row>
    <row r="12" spans="1:17" ht="15.75" customHeight="1" x14ac:dyDescent="0.2">
      <c r="A12" s="66" t="s">
        <v>310</v>
      </c>
      <c r="B12" s="237">
        <f t="shared" ref="B12" si="8">SUM(C12:D12)</f>
        <v>3586</v>
      </c>
      <c r="C12" s="237">
        <f>G12+K12+O12</f>
        <v>2247</v>
      </c>
      <c r="D12" s="237">
        <f>H12+L12+P12</f>
        <v>1339</v>
      </c>
      <c r="E12" s="237"/>
      <c r="F12" s="237">
        <v>3581</v>
      </c>
      <c r="G12" s="237">
        <v>2244</v>
      </c>
      <c r="H12" s="237">
        <v>1337</v>
      </c>
      <c r="I12" s="237"/>
      <c r="J12" s="227" t="s">
        <v>8</v>
      </c>
      <c r="K12" s="227" t="s">
        <v>8</v>
      </c>
      <c r="L12" s="227" t="s">
        <v>8</v>
      </c>
      <c r="M12" s="237"/>
      <c r="N12" s="237">
        <v>5</v>
      </c>
      <c r="O12" s="237">
        <v>3</v>
      </c>
      <c r="P12" s="237">
        <v>2</v>
      </c>
    </row>
    <row r="13" spans="1:17" ht="6" customHeight="1" x14ac:dyDescent="0.2">
      <c r="A13" s="2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</row>
    <row r="14" spans="1:17" s="59" customFormat="1" ht="14.25" customHeight="1" x14ac:dyDescent="0.2">
      <c r="A14" s="64" t="s">
        <v>159</v>
      </c>
      <c r="B14" s="236">
        <f t="shared" ref="B14:B21" si="9">SUM(C14:D14)</f>
        <v>482118</v>
      </c>
      <c r="C14" s="236">
        <f t="shared" ref="C14" si="10">G14+K14+O14</f>
        <v>244141</v>
      </c>
      <c r="D14" s="236">
        <f t="shared" ref="D14" si="11">H14+L14+P14</f>
        <v>237977</v>
      </c>
      <c r="E14" s="236"/>
      <c r="F14" s="236">
        <f>SUM(F15:F21)</f>
        <v>437482</v>
      </c>
      <c r="G14" s="236">
        <f t="shared" ref="G14:H14" si="12">SUM(G15:G21)</f>
        <v>221491</v>
      </c>
      <c r="H14" s="236">
        <f t="shared" si="12"/>
        <v>215991</v>
      </c>
      <c r="I14" s="236"/>
      <c r="J14" s="236">
        <f>SUM(J15:J21)</f>
        <v>39825</v>
      </c>
      <c r="K14" s="236">
        <f t="shared" ref="K14" si="13">SUM(K15:K21)</f>
        <v>20400</v>
      </c>
      <c r="L14" s="236">
        <f t="shared" ref="L14" si="14">SUM(L15:L21)</f>
        <v>19425</v>
      </c>
      <c r="M14" s="236"/>
      <c r="N14" s="236">
        <f>SUM(N15:N21)</f>
        <v>4811</v>
      </c>
      <c r="O14" s="236">
        <f t="shared" ref="O14" si="15">SUM(O15:O21)</f>
        <v>2250</v>
      </c>
      <c r="P14" s="236">
        <f t="shared" ref="P14" si="16">SUM(P15:P21)</f>
        <v>2561</v>
      </c>
    </row>
    <row r="15" spans="1:17" s="59" customFormat="1" ht="14.25" customHeight="1" x14ac:dyDescent="0.2">
      <c r="A15" s="66" t="s">
        <v>160</v>
      </c>
      <c r="B15" s="237">
        <v>455934</v>
      </c>
      <c r="C15" s="237">
        <v>234122</v>
      </c>
      <c r="D15" s="237">
        <v>221812</v>
      </c>
      <c r="E15" s="227"/>
      <c r="F15" s="227">
        <v>411318</v>
      </c>
      <c r="G15" s="227">
        <v>211485</v>
      </c>
      <c r="H15" s="227">
        <v>199833</v>
      </c>
      <c r="I15" s="227"/>
      <c r="J15" s="227">
        <v>39825</v>
      </c>
      <c r="K15" s="227">
        <v>20400</v>
      </c>
      <c r="L15" s="227">
        <v>19425</v>
      </c>
      <c r="M15" s="227"/>
      <c r="N15" s="238">
        <v>4791</v>
      </c>
      <c r="O15" s="238">
        <v>2237</v>
      </c>
      <c r="P15" s="238">
        <v>2554</v>
      </c>
    </row>
    <row r="16" spans="1:17" s="59" customFormat="1" ht="14.25" customHeight="1" x14ac:dyDescent="0.2">
      <c r="A16" s="66" t="s">
        <v>161</v>
      </c>
      <c r="B16" s="237">
        <v>323</v>
      </c>
      <c r="C16" s="237">
        <v>92</v>
      </c>
      <c r="D16" s="237">
        <v>231</v>
      </c>
      <c r="E16" s="227"/>
      <c r="F16" s="227">
        <v>323</v>
      </c>
      <c r="G16" s="227">
        <v>92</v>
      </c>
      <c r="H16" s="227">
        <v>231</v>
      </c>
      <c r="I16" s="227"/>
      <c r="J16" s="227" t="s">
        <v>8</v>
      </c>
      <c r="K16" s="227" t="s">
        <v>8</v>
      </c>
      <c r="L16" s="227" t="s">
        <v>8</v>
      </c>
      <c r="M16" s="227">
        <v>293</v>
      </c>
      <c r="N16" s="227" t="s">
        <v>8</v>
      </c>
      <c r="O16" s="227" t="s">
        <v>8</v>
      </c>
      <c r="P16" s="227" t="s">
        <v>8</v>
      </c>
    </row>
    <row r="17" spans="1:16" s="59" customFormat="1" ht="14.25" customHeight="1" x14ac:dyDescent="0.2">
      <c r="A17" s="66" t="s">
        <v>182</v>
      </c>
      <c r="B17" s="237">
        <f t="shared" si="9"/>
        <v>17760</v>
      </c>
      <c r="C17" s="237">
        <f t="shared" ref="C17:C21" si="17">G17+K17+O17</f>
        <v>5777</v>
      </c>
      <c r="D17" s="237">
        <f t="shared" ref="D17:D21" si="18">H17+L17+P17</f>
        <v>11983</v>
      </c>
      <c r="E17" s="227"/>
      <c r="F17" s="227">
        <v>17760</v>
      </c>
      <c r="G17" s="227">
        <v>5777</v>
      </c>
      <c r="H17" s="227">
        <v>11983</v>
      </c>
      <c r="I17" s="227"/>
      <c r="J17" s="227" t="s">
        <v>8</v>
      </c>
      <c r="K17" s="227" t="s">
        <v>8</v>
      </c>
      <c r="L17" s="227" t="s">
        <v>8</v>
      </c>
      <c r="M17" s="227">
        <v>20538</v>
      </c>
      <c r="N17" s="227" t="s">
        <v>8</v>
      </c>
      <c r="O17" s="227" t="s">
        <v>8</v>
      </c>
      <c r="P17" s="227" t="s">
        <v>8</v>
      </c>
    </row>
    <row r="18" spans="1:16" s="59" customFormat="1" ht="14.25" customHeight="1" x14ac:dyDescent="0.2">
      <c r="A18" s="66" t="s">
        <v>162</v>
      </c>
      <c r="B18" s="237">
        <f t="shared" si="9"/>
        <v>694</v>
      </c>
      <c r="C18" s="237">
        <f t="shared" si="17"/>
        <v>416</v>
      </c>
      <c r="D18" s="237">
        <f t="shared" si="18"/>
        <v>278</v>
      </c>
      <c r="E18" s="227"/>
      <c r="F18" s="227">
        <v>694</v>
      </c>
      <c r="G18" s="227">
        <v>416</v>
      </c>
      <c r="H18" s="227">
        <v>278</v>
      </c>
      <c r="I18" s="227"/>
      <c r="J18" s="227" t="s">
        <v>8</v>
      </c>
      <c r="K18" s="227" t="s">
        <v>8</v>
      </c>
      <c r="L18" s="227" t="s">
        <v>8</v>
      </c>
      <c r="M18" s="227">
        <v>801</v>
      </c>
      <c r="N18" s="227" t="s">
        <v>8</v>
      </c>
      <c r="O18" s="227" t="s">
        <v>8</v>
      </c>
      <c r="P18" s="227" t="s">
        <v>8</v>
      </c>
    </row>
    <row r="19" spans="1:16" s="59" customFormat="1" ht="14.25" customHeight="1" x14ac:dyDescent="0.2">
      <c r="A19" s="66" t="s">
        <v>189</v>
      </c>
      <c r="B19" s="237">
        <f t="shared" si="9"/>
        <v>4730</v>
      </c>
      <c r="C19" s="237">
        <f t="shared" si="17"/>
        <v>2092</v>
      </c>
      <c r="D19" s="237">
        <f t="shared" si="18"/>
        <v>2638</v>
      </c>
      <c r="E19" s="227"/>
      <c r="F19" s="227">
        <v>4730</v>
      </c>
      <c r="G19" s="227">
        <v>2092</v>
      </c>
      <c r="H19" s="227">
        <v>2638</v>
      </c>
      <c r="I19" s="227"/>
      <c r="J19" s="227"/>
      <c r="K19" s="227"/>
      <c r="L19" s="227"/>
      <c r="M19" s="227">
        <v>5335</v>
      </c>
      <c r="N19" s="227" t="s">
        <v>8</v>
      </c>
      <c r="O19" s="227" t="s">
        <v>8</v>
      </c>
      <c r="P19" s="227" t="s">
        <v>8</v>
      </c>
    </row>
    <row r="20" spans="1:16" s="59" customFormat="1" ht="14.25" customHeight="1" x14ac:dyDescent="0.2">
      <c r="A20" s="66" t="s">
        <v>190</v>
      </c>
      <c r="B20" s="237">
        <f t="shared" si="9"/>
        <v>202</v>
      </c>
      <c r="C20" s="237">
        <f t="shared" si="17"/>
        <v>59</v>
      </c>
      <c r="D20" s="237">
        <f t="shared" si="18"/>
        <v>143</v>
      </c>
      <c r="E20" s="227"/>
      <c r="F20" s="227">
        <v>202</v>
      </c>
      <c r="G20" s="227">
        <v>59</v>
      </c>
      <c r="H20" s="227">
        <v>143</v>
      </c>
      <c r="I20" s="227"/>
      <c r="J20" s="227" t="s">
        <v>8</v>
      </c>
      <c r="K20" s="227" t="s">
        <v>8</v>
      </c>
      <c r="L20" s="227" t="s">
        <v>8</v>
      </c>
      <c r="M20" s="227">
        <v>276</v>
      </c>
      <c r="N20" s="227" t="s">
        <v>8</v>
      </c>
      <c r="O20" s="227" t="s">
        <v>8</v>
      </c>
      <c r="P20" s="227" t="s">
        <v>8</v>
      </c>
    </row>
    <row r="21" spans="1:16" s="59" customFormat="1" ht="15.75" customHeight="1" x14ac:dyDescent="0.2">
      <c r="A21" s="66" t="s">
        <v>310</v>
      </c>
      <c r="B21" s="237">
        <f t="shared" si="9"/>
        <v>2475</v>
      </c>
      <c r="C21" s="237">
        <f t="shared" si="17"/>
        <v>1583</v>
      </c>
      <c r="D21" s="237">
        <f t="shared" si="18"/>
        <v>892</v>
      </c>
      <c r="E21" s="227"/>
      <c r="F21" s="227">
        <v>2455</v>
      </c>
      <c r="G21" s="227">
        <v>1570</v>
      </c>
      <c r="H21" s="227">
        <v>885</v>
      </c>
      <c r="I21" s="227"/>
      <c r="J21" s="227" t="s">
        <v>8</v>
      </c>
      <c r="K21" s="227" t="s">
        <v>8</v>
      </c>
      <c r="L21" s="227" t="s">
        <v>8</v>
      </c>
      <c r="M21" s="227">
        <v>2305</v>
      </c>
      <c r="N21" s="238">
        <v>20</v>
      </c>
      <c r="O21" s="238">
        <v>13</v>
      </c>
      <c r="P21" s="238">
        <v>7</v>
      </c>
    </row>
    <row r="22" spans="1:16" s="59" customFormat="1" ht="6.75" customHeight="1" x14ac:dyDescent="0.2">
      <c r="A22" s="62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38"/>
      <c r="O22" s="238"/>
      <c r="P22" s="238"/>
    </row>
    <row r="23" spans="1:16" s="60" customFormat="1" ht="14.25" customHeight="1" x14ac:dyDescent="0.2">
      <c r="A23" s="64" t="s">
        <v>163</v>
      </c>
      <c r="B23" s="236">
        <f t="shared" ref="B23:B32" si="19">SUM(C23:D23)</f>
        <v>501018</v>
      </c>
      <c r="C23" s="236">
        <f t="shared" ref="C23:C32" si="20">G23+K23+O23</f>
        <v>243090</v>
      </c>
      <c r="D23" s="236">
        <f t="shared" ref="D23:D32" si="21">H23+L23+P23</f>
        <v>257928</v>
      </c>
      <c r="E23" s="226"/>
      <c r="F23" s="226">
        <f>+F24+F32+F33+F34+F35+F36+F37+F38+F39</f>
        <v>459548</v>
      </c>
      <c r="G23" s="226">
        <f t="shared" ref="G23:H23" si="22">+G24+G32+G33+G34+G35+G36+G37+G38+G39</f>
        <v>222043</v>
      </c>
      <c r="H23" s="226">
        <f t="shared" si="22"/>
        <v>237505</v>
      </c>
      <c r="I23" s="226"/>
      <c r="J23" s="226">
        <f>+J24+J32+J33+J34+J35+J36+J37+J38+J39</f>
        <v>28403</v>
      </c>
      <c r="K23" s="226">
        <f t="shared" ref="K23" si="23">+K24+K32+K33+K34+K35+K36+K37+K38+K39</f>
        <v>14469</v>
      </c>
      <c r="L23" s="226">
        <f t="shared" ref="L23" si="24">+L24+L32+L33+L34+L35+L36+L37+L38+L39</f>
        <v>13934</v>
      </c>
      <c r="M23" s="226">
        <f t="shared" ref="M23" si="25">+M24+M32+M33+M34+M35+M36+M37+M38+M39</f>
        <v>109953</v>
      </c>
      <c r="N23" s="226">
        <f>+N24+N32+N33+N34+N35+N36+N37+N38+N39</f>
        <v>13067</v>
      </c>
      <c r="O23" s="226">
        <f t="shared" ref="O23" si="26">+O24+O32+O33+O34+O35+O36+O37+O38+O39</f>
        <v>6578</v>
      </c>
      <c r="P23" s="226">
        <f t="shared" ref="P23" si="27">+P24+P32+P33+P34+P35+P36+P37+P38+P39</f>
        <v>6489</v>
      </c>
    </row>
    <row r="24" spans="1:16" s="59" customFormat="1" ht="14.25" customHeight="1" x14ac:dyDescent="0.2">
      <c r="A24" s="66" t="s">
        <v>492</v>
      </c>
      <c r="B24" s="237">
        <f t="shared" si="19"/>
        <v>405648</v>
      </c>
      <c r="C24" s="237">
        <f t="shared" si="20"/>
        <v>199717</v>
      </c>
      <c r="D24" s="237">
        <f t="shared" si="21"/>
        <v>205931</v>
      </c>
      <c r="E24" s="228"/>
      <c r="F24" s="228">
        <f>+F25+F28</f>
        <v>364275</v>
      </c>
      <c r="G24" s="228">
        <f t="shared" ref="G24:H24" si="28">+G25+G28</f>
        <v>178732</v>
      </c>
      <c r="H24" s="228">
        <f t="shared" si="28"/>
        <v>185543</v>
      </c>
      <c r="I24" s="228"/>
      <c r="J24" s="228">
        <f>+J25+J28</f>
        <v>28380</v>
      </c>
      <c r="K24" s="228">
        <f t="shared" ref="K24" si="29">+K25+K28</f>
        <v>14455</v>
      </c>
      <c r="L24" s="228">
        <f t="shared" ref="L24" si="30">+L25+L28</f>
        <v>13925</v>
      </c>
      <c r="M24" s="228">
        <f>+M25+M28</f>
        <v>0</v>
      </c>
      <c r="N24" s="228">
        <f>+N25+N28</f>
        <v>12993</v>
      </c>
      <c r="O24" s="228">
        <f t="shared" ref="O24" si="31">+O25+O28</f>
        <v>6530</v>
      </c>
      <c r="P24" s="228">
        <f t="shared" ref="P24" si="32">+P25+P28</f>
        <v>6463</v>
      </c>
    </row>
    <row r="25" spans="1:16" s="59" customFormat="1" ht="14.25" customHeight="1" x14ac:dyDescent="0.2">
      <c r="A25" s="77" t="s">
        <v>10</v>
      </c>
      <c r="B25" s="237">
        <v>355070</v>
      </c>
      <c r="C25" s="237">
        <v>178561</v>
      </c>
      <c r="D25" s="237">
        <v>176509</v>
      </c>
      <c r="E25" s="228"/>
      <c r="F25" s="228">
        <v>314416</v>
      </c>
      <c r="G25" s="228">
        <v>158031</v>
      </c>
      <c r="H25" s="228">
        <v>156385</v>
      </c>
      <c r="I25" s="228"/>
      <c r="J25" s="228">
        <v>28236</v>
      </c>
      <c r="K25" s="228">
        <v>14332</v>
      </c>
      <c r="L25" s="228">
        <v>13904</v>
      </c>
      <c r="M25" s="228"/>
      <c r="N25" s="228">
        <v>12418</v>
      </c>
      <c r="O25" s="228">
        <v>6198</v>
      </c>
      <c r="P25" s="228">
        <v>6220</v>
      </c>
    </row>
    <row r="26" spans="1:16" s="59" customFormat="1" ht="14.25" customHeight="1" x14ac:dyDescent="0.2">
      <c r="A26" s="68" t="s">
        <v>41</v>
      </c>
      <c r="B26" s="237">
        <v>249490</v>
      </c>
      <c r="C26" s="237">
        <v>125594</v>
      </c>
      <c r="D26" s="237">
        <v>123896</v>
      </c>
      <c r="E26" s="228"/>
      <c r="F26" s="228">
        <v>212292</v>
      </c>
      <c r="G26" s="228">
        <v>107148</v>
      </c>
      <c r="H26" s="228">
        <v>105144</v>
      </c>
      <c r="I26" s="228"/>
      <c r="J26" s="228">
        <v>27371</v>
      </c>
      <c r="K26" s="228">
        <v>13840</v>
      </c>
      <c r="L26" s="228">
        <v>13531</v>
      </c>
      <c r="M26" s="228"/>
      <c r="N26" s="238">
        <v>9827</v>
      </c>
      <c r="O26" s="238">
        <v>4606</v>
      </c>
      <c r="P26" s="238">
        <v>5221</v>
      </c>
    </row>
    <row r="27" spans="1:16" s="59" customFormat="1" ht="14.25" customHeight="1" x14ac:dyDescent="0.2">
      <c r="A27" s="68" t="s">
        <v>42</v>
      </c>
      <c r="B27" s="237">
        <v>105580</v>
      </c>
      <c r="C27" s="237">
        <v>52967</v>
      </c>
      <c r="D27" s="237">
        <v>52613</v>
      </c>
      <c r="E27" s="228"/>
      <c r="F27" s="228">
        <v>102124</v>
      </c>
      <c r="G27" s="228">
        <v>50883</v>
      </c>
      <c r="H27" s="228">
        <v>51241</v>
      </c>
      <c r="I27" s="228"/>
      <c r="J27" s="228">
        <v>865</v>
      </c>
      <c r="K27" s="228">
        <v>492</v>
      </c>
      <c r="L27" s="228">
        <v>373</v>
      </c>
      <c r="M27" s="228"/>
      <c r="N27" s="238">
        <v>2591</v>
      </c>
      <c r="O27" s="238">
        <v>1592</v>
      </c>
      <c r="P27" s="238">
        <v>999</v>
      </c>
    </row>
    <row r="28" spans="1:16" s="59" customFormat="1" ht="14.25" customHeight="1" x14ac:dyDescent="0.2">
      <c r="A28" s="77" t="s">
        <v>14</v>
      </c>
      <c r="B28" s="237">
        <v>50578</v>
      </c>
      <c r="C28" s="237">
        <v>21156</v>
      </c>
      <c r="D28" s="237">
        <v>29422</v>
      </c>
      <c r="E28" s="228"/>
      <c r="F28" s="228">
        <v>49859</v>
      </c>
      <c r="G28" s="228">
        <v>20701</v>
      </c>
      <c r="H28" s="228">
        <v>29158</v>
      </c>
      <c r="I28" s="228"/>
      <c r="J28" s="228">
        <v>144</v>
      </c>
      <c r="K28" s="228">
        <v>123</v>
      </c>
      <c r="L28" s="228">
        <v>21</v>
      </c>
      <c r="M28" s="228"/>
      <c r="N28" s="228">
        <v>575</v>
      </c>
      <c r="O28" s="228">
        <v>332</v>
      </c>
      <c r="P28" s="228">
        <v>243</v>
      </c>
    </row>
    <row r="29" spans="1:16" s="59" customFormat="1" ht="14.25" customHeight="1" x14ac:dyDescent="0.2">
      <c r="A29" s="68" t="s">
        <v>41</v>
      </c>
      <c r="B29" s="237">
        <v>31926</v>
      </c>
      <c r="C29" s="237">
        <v>14436</v>
      </c>
      <c r="D29" s="237">
        <v>17490</v>
      </c>
      <c r="E29" s="228"/>
      <c r="F29" s="228">
        <v>31782</v>
      </c>
      <c r="G29" s="228">
        <v>14313</v>
      </c>
      <c r="H29" s="228">
        <v>17469</v>
      </c>
      <c r="I29" s="228"/>
      <c r="J29" s="228">
        <v>144</v>
      </c>
      <c r="K29" s="228">
        <v>123</v>
      </c>
      <c r="L29" s="228">
        <v>21</v>
      </c>
      <c r="M29" s="228"/>
      <c r="N29" s="227" t="s">
        <v>8</v>
      </c>
      <c r="O29" s="227" t="s">
        <v>8</v>
      </c>
      <c r="P29" s="227" t="s">
        <v>8</v>
      </c>
    </row>
    <row r="30" spans="1:16" s="59" customFormat="1" ht="14.25" customHeight="1" x14ac:dyDescent="0.2">
      <c r="A30" s="68" t="s">
        <v>42</v>
      </c>
      <c r="B30" s="237">
        <v>1596</v>
      </c>
      <c r="C30" s="237">
        <v>888</v>
      </c>
      <c r="D30" s="237">
        <v>708</v>
      </c>
      <c r="E30" s="227"/>
      <c r="F30" s="227">
        <v>1021</v>
      </c>
      <c r="G30" s="227">
        <v>556</v>
      </c>
      <c r="H30" s="227">
        <v>465</v>
      </c>
      <c r="I30" s="227"/>
      <c r="J30" s="227" t="s">
        <v>8</v>
      </c>
      <c r="K30" s="227" t="s">
        <v>8</v>
      </c>
      <c r="L30" s="227" t="s">
        <v>8</v>
      </c>
      <c r="M30" s="227"/>
      <c r="N30" s="238">
        <v>575</v>
      </c>
      <c r="O30" s="238">
        <v>332</v>
      </c>
      <c r="P30" s="238">
        <v>243</v>
      </c>
    </row>
    <row r="31" spans="1:16" s="59" customFormat="1" ht="14.25" customHeight="1" x14ac:dyDescent="0.2">
      <c r="A31" s="68" t="s">
        <v>987</v>
      </c>
      <c r="B31" s="237">
        <v>17056</v>
      </c>
      <c r="C31" s="237">
        <v>5832</v>
      </c>
      <c r="D31" s="237">
        <v>11224</v>
      </c>
      <c r="E31" s="227"/>
      <c r="F31" s="227">
        <v>17056</v>
      </c>
      <c r="G31" s="227">
        <v>5832</v>
      </c>
      <c r="H31" s="227">
        <v>11224</v>
      </c>
      <c r="I31" s="227"/>
      <c r="J31" s="227" t="s">
        <v>8</v>
      </c>
      <c r="K31" s="227" t="s">
        <v>8</v>
      </c>
      <c r="L31" s="227" t="s">
        <v>8</v>
      </c>
      <c r="M31" s="227"/>
      <c r="N31" s="227" t="s">
        <v>8</v>
      </c>
      <c r="O31" s="227" t="s">
        <v>8</v>
      </c>
      <c r="P31" s="227" t="s">
        <v>8</v>
      </c>
    </row>
    <row r="32" spans="1:16" s="59" customFormat="1" ht="14.25" customHeight="1" x14ac:dyDescent="0.2">
      <c r="A32" s="66" t="s">
        <v>164</v>
      </c>
      <c r="B32" s="237">
        <f t="shared" si="19"/>
        <v>26238</v>
      </c>
      <c r="C32" s="237">
        <f t="shared" si="20"/>
        <v>11560</v>
      </c>
      <c r="D32" s="237">
        <f t="shared" si="21"/>
        <v>14678</v>
      </c>
      <c r="E32" s="227"/>
      <c r="F32" s="227">
        <v>26238</v>
      </c>
      <c r="G32" s="227">
        <v>11560</v>
      </c>
      <c r="H32" s="227">
        <v>14678</v>
      </c>
      <c r="I32" s="227"/>
      <c r="J32" s="227" t="s">
        <v>8</v>
      </c>
      <c r="K32" s="227" t="s">
        <v>8</v>
      </c>
      <c r="L32" s="227" t="s">
        <v>8</v>
      </c>
      <c r="M32" s="227">
        <v>801</v>
      </c>
      <c r="N32" s="227" t="s">
        <v>8</v>
      </c>
      <c r="O32" s="227" t="s">
        <v>8</v>
      </c>
      <c r="P32" s="227" t="s">
        <v>8</v>
      </c>
    </row>
    <row r="33" spans="1:16" s="59" customFormat="1" ht="14.25" customHeight="1" x14ac:dyDescent="0.2">
      <c r="A33" s="66" t="s">
        <v>184</v>
      </c>
      <c r="B33" s="237">
        <f t="shared" ref="B33:B38" si="33">SUM(C33:D33)</f>
        <v>3622</v>
      </c>
      <c r="C33" s="237">
        <f t="shared" ref="C33:C38" si="34">G33+K33+O33</f>
        <v>1476</v>
      </c>
      <c r="D33" s="237">
        <f t="shared" ref="D33:D38" si="35">H33+L33+P33</f>
        <v>2146</v>
      </c>
      <c r="E33" s="228"/>
      <c r="F33" s="228">
        <v>3622</v>
      </c>
      <c r="G33" s="228">
        <v>1476</v>
      </c>
      <c r="H33" s="228">
        <v>2146</v>
      </c>
      <c r="I33" s="228"/>
      <c r="J33" s="227" t="s">
        <v>8</v>
      </c>
      <c r="K33" s="227" t="s">
        <v>8</v>
      </c>
      <c r="L33" s="227" t="s">
        <v>8</v>
      </c>
      <c r="M33" s="227">
        <v>5335</v>
      </c>
      <c r="N33" s="227" t="s">
        <v>8</v>
      </c>
      <c r="O33" s="227" t="s">
        <v>8</v>
      </c>
      <c r="P33" s="227" t="s">
        <v>8</v>
      </c>
    </row>
    <row r="34" spans="1:16" s="59" customFormat="1" ht="14.25" customHeight="1" x14ac:dyDescent="0.2">
      <c r="A34" s="66" t="s">
        <v>226</v>
      </c>
      <c r="B34" s="237">
        <f t="shared" si="33"/>
        <v>2280</v>
      </c>
      <c r="C34" s="237">
        <f>G34+K34+O34</f>
        <v>1137</v>
      </c>
      <c r="D34" s="237">
        <f t="shared" si="35"/>
        <v>1143</v>
      </c>
      <c r="E34" s="228"/>
      <c r="F34" s="228">
        <v>2280</v>
      </c>
      <c r="G34" s="228">
        <v>1137</v>
      </c>
      <c r="H34" s="228">
        <v>1143</v>
      </c>
      <c r="I34" s="228"/>
      <c r="J34" s="227" t="s">
        <v>8</v>
      </c>
      <c r="K34" s="227" t="s">
        <v>8</v>
      </c>
      <c r="L34" s="227" t="s">
        <v>8</v>
      </c>
      <c r="M34" s="227">
        <v>9869</v>
      </c>
      <c r="N34" s="227" t="s">
        <v>8</v>
      </c>
      <c r="O34" s="227" t="s">
        <v>8</v>
      </c>
      <c r="P34" s="227" t="s">
        <v>8</v>
      </c>
    </row>
    <row r="35" spans="1:16" s="59" customFormat="1" ht="14.25" customHeight="1" x14ac:dyDescent="0.2">
      <c r="A35" s="66" t="s">
        <v>188</v>
      </c>
      <c r="B35" s="237">
        <f t="shared" si="33"/>
        <v>21740</v>
      </c>
      <c r="C35" s="237">
        <f t="shared" si="34"/>
        <v>10007</v>
      </c>
      <c r="D35" s="237">
        <f t="shared" si="35"/>
        <v>11733</v>
      </c>
      <c r="E35" s="228"/>
      <c r="F35" s="228">
        <v>21737</v>
      </c>
      <c r="G35" s="228">
        <v>10006</v>
      </c>
      <c r="H35" s="228">
        <v>11731</v>
      </c>
      <c r="I35" s="228"/>
      <c r="J35" s="227">
        <v>3</v>
      </c>
      <c r="K35" s="227">
        <v>1</v>
      </c>
      <c r="L35" s="227">
        <v>2</v>
      </c>
      <c r="M35" s="227">
        <v>14403</v>
      </c>
      <c r="N35" s="227" t="s">
        <v>8</v>
      </c>
      <c r="O35" s="227" t="s">
        <v>8</v>
      </c>
      <c r="P35" s="227" t="s">
        <v>8</v>
      </c>
    </row>
    <row r="36" spans="1:16" s="59" customFormat="1" ht="14.25" customHeight="1" x14ac:dyDescent="0.2">
      <c r="A36" s="66" t="s">
        <v>187</v>
      </c>
      <c r="B36" s="237">
        <f t="shared" si="33"/>
        <v>3083</v>
      </c>
      <c r="C36" s="237">
        <f t="shared" si="34"/>
        <v>1502</v>
      </c>
      <c r="D36" s="237">
        <f t="shared" si="35"/>
        <v>1581</v>
      </c>
      <c r="E36" s="227"/>
      <c r="F36" s="227">
        <v>3083</v>
      </c>
      <c r="G36" s="227">
        <v>1502</v>
      </c>
      <c r="H36" s="227">
        <v>1581</v>
      </c>
      <c r="I36" s="227"/>
      <c r="J36" s="227" t="s">
        <v>8</v>
      </c>
      <c r="K36" s="227" t="s">
        <v>8</v>
      </c>
      <c r="L36" s="227" t="s">
        <v>8</v>
      </c>
      <c r="M36" s="227">
        <v>18937</v>
      </c>
      <c r="N36" s="227" t="s">
        <v>8</v>
      </c>
      <c r="O36" s="227" t="s">
        <v>8</v>
      </c>
      <c r="P36" s="227" t="s">
        <v>8</v>
      </c>
    </row>
    <row r="37" spans="1:16" s="59" customFormat="1" ht="14.25" customHeight="1" x14ac:dyDescent="0.2">
      <c r="A37" s="66" t="s">
        <v>186</v>
      </c>
      <c r="B37" s="237">
        <f t="shared" si="33"/>
        <v>24420</v>
      </c>
      <c r="C37" s="237">
        <f t="shared" si="34"/>
        <v>9966</v>
      </c>
      <c r="D37" s="237">
        <f t="shared" si="35"/>
        <v>14454</v>
      </c>
      <c r="E37" s="228"/>
      <c r="F37" s="228">
        <v>24417</v>
      </c>
      <c r="G37" s="228">
        <v>9966</v>
      </c>
      <c r="H37" s="228">
        <v>14451</v>
      </c>
      <c r="I37" s="228"/>
      <c r="J37" s="227">
        <v>3</v>
      </c>
      <c r="K37" s="227">
        <v>0</v>
      </c>
      <c r="L37" s="227">
        <v>3</v>
      </c>
      <c r="M37" s="227">
        <v>23471</v>
      </c>
      <c r="N37" s="227" t="s">
        <v>8</v>
      </c>
      <c r="O37" s="227" t="s">
        <v>8</v>
      </c>
      <c r="P37" s="227" t="s">
        <v>8</v>
      </c>
    </row>
    <row r="38" spans="1:16" s="59" customFormat="1" ht="14.25" customHeight="1" x14ac:dyDescent="0.2">
      <c r="A38" s="66" t="s">
        <v>185</v>
      </c>
      <c r="B38" s="237">
        <f t="shared" si="33"/>
        <v>4741</v>
      </c>
      <c r="C38" s="237">
        <f t="shared" si="34"/>
        <v>1887</v>
      </c>
      <c r="D38" s="237">
        <f t="shared" si="35"/>
        <v>2854</v>
      </c>
      <c r="E38" s="228"/>
      <c r="F38" s="228">
        <v>4741</v>
      </c>
      <c r="G38" s="228">
        <v>1887</v>
      </c>
      <c r="H38" s="228">
        <v>2854</v>
      </c>
      <c r="I38" s="228"/>
      <c r="J38" s="227" t="s">
        <v>8</v>
      </c>
      <c r="K38" s="227" t="s">
        <v>8</v>
      </c>
      <c r="L38" s="227" t="s">
        <v>8</v>
      </c>
      <c r="M38" s="227">
        <v>28005</v>
      </c>
      <c r="N38" s="227" t="s">
        <v>8</v>
      </c>
      <c r="O38" s="227" t="s">
        <v>8</v>
      </c>
      <c r="P38" s="227" t="s">
        <v>8</v>
      </c>
    </row>
    <row r="39" spans="1:16" s="59" customFormat="1" ht="15.75" customHeight="1" x14ac:dyDescent="0.2">
      <c r="A39" s="66" t="s">
        <v>310</v>
      </c>
      <c r="B39" s="237">
        <f>SUM(C39:D39)</f>
        <v>9246</v>
      </c>
      <c r="C39" s="237">
        <f t="shared" ref="C39" si="36">G39+K39+O39</f>
        <v>5838</v>
      </c>
      <c r="D39" s="237">
        <f t="shared" ref="D39" si="37">H39+L39+P39</f>
        <v>3408</v>
      </c>
      <c r="E39" s="227"/>
      <c r="F39" s="227">
        <v>9155</v>
      </c>
      <c r="G39" s="227">
        <v>5777</v>
      </c>
      <c r="H39" s="227">
        <v>3378</v>
      </c>
      <c r="I39" s="227"/>
      <c r="J39" s="227">
        <v>17</v>
      </c>
      <c r="K39" s="227">
        <v>13</v>
      </c>
      <c r="L39" s="227">
        <v>4</v>
      </c>
      <c r="M39" s="227">
        <v>9132</v>
      </c>
      <c r="N39" s="238">
        <v>74</v>
      </c>
      <c r="O39" s="238">
        <v>48</v>
      </c>
      <c r="P39" s="238">
        <v>26</v>
      </c>
    </row>
    <row r="40" spans="1:16" s="59" customFormat="1" ht="6.75" customHeight="1" x14ac:dyDescent="0.2">
      <c r="A40" s="62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38"/>
      <c r="O40" s="238"/>
      <c r="P40" s="238"/>
    </row>
    <row r="41" spans="1:16" s="60" customFormat="1" ht="14.25" customHeight="1" x14ac:dyDescent="0.2">
      <c r="A41" s="64" t="s">
        <v>165</v>
      </c>
      <c r="B41" s="229">
        <f t="shared" ref="B41:B44" si="38">SUM(C41:D41)</f>
        <v>30822</v>
      </c>
      <c r="C41" s="229">
        <f t="shared" ref="C41:C44" si="39">G41+K41+O41</f>
        <v>8154</v>
      </c>
      <c r="D41" s="229">
        <f t="shared" ref="D41:D44" si="40">H41+L41+P41</f>
        <v>22668</v>
      </c>
      <c r="E41" s="229"/>
      <c r="F41" s="229">
        <f>SUM(F42:F44)</f>
        <v>29594</v>
      </c>
      <c r="G41" s="229">
        <f t="shared" ref="G41:H41" si="41">SUM(G42:G44)</f>
        <v>7448</v>
      </c>
      <c r="H41" s="229">
        <f t="shared" si="41"/>
        <v>22146</v>
      </c>
      <c r="I41" s="229"/>
      <c r="J41" s="229" t="s">
        <v>8</v>
      </c>
      <c r="K41" s="229" t="s">
        <v>8</v>
      </c>
      <c r="L41" s="229" t="s">
        <v>8</v>
      </c>
      <c r="M41" s="229">
        <f t="shared" ref="M41" si="42">+M42+M43+M44</f>
        <v>31573</v>
      </c>
      <c r="N41" s="229">
        <f>SUM(N42:N44)</f>
        <v>1228</v>
      </c>
      <c r="O41" s="229">
        <f t="shared" ref="O41" si="43">SUM(O42:O44)</f>
        <v>706</v>
      </c>
      <c r="P41" s="229">
        <f t="shared" ref="P41" si="44">SUM(P42:P44)</f>
        <v>522</v>
      </c>
    </row>
    <row r="42" spans="1:16" s="59" customFormat="1" ht="14.25" customHeight="1" x14ac:dyDescent="0.2">
      <c r="A42" s="66" t="s">
        <v>196</v>
      </c>
      <c r="B42" s="227">
        <f t="shared" si="38"/>
        <v>13254</v>
      </c>
      <c r="C42" s="227">
        <f t="shared" si="39"/>
        <v>2720</v>
      </c>
      <c r="D42" s="227">
        <f t="shared" si="40"/>
        <v>10534</v>
      </c>
      <c r="E42" s="227"/>
      <c r="F42" s="227">
        <v>13254</v>
      </c>
      <c r="G42" s="227">
        <v>2720</v>
      </c>
      <c r="H42" s="227">
        <v>10534</v>
      </c>
      <c r="I42" s="227"/>
      <c r="J42" s="227" t="s">
        <v>8</v>
      </c>
      <c r="K42" s="227" t="s">
        <v>8</v>
      </c>
      <c r="L42" s="227" t="s">
        <v>8</v>
      </c>
      <c r="M42" s="227">
        <v>13397</v>
      </c>
      <c r="N42" s="227" t="s">
        <v>8</v>
      </c>
      <c r="O42" s="227" t="s">
        <v>8</v>
      </c>
      <c r="P42" s="227" t="s">
        <v>8</v>
      </c>
    </row>
    <row r="43" spans="1:16" s="59" customFormat="1" ht="14.25" customHeight="1" x14ac:dyDescent="0.2">
      <c r="A43" s="66" t="s">
        <v>183</v>
      </c>
      <c r="B43" s="227">
        <f t="shared" si="38"/>
        <v>16340</v>
      </c>
      <c r="C43" s="227">
        <f t="shared" si="39"/>
        <v>4728</v>
      </c>
      <c r="D43" s="227">
        <f t="shared" si="40"/>
        <v>11612</v>
      </c>
      <c r="E43" s="227"/>
      <c r="F43" s="227">
        <v>16340</v>
      </c>
      <c r="G43" s="227">
        <v>4728</v>
      </c>
      <c r="H43" s="227">
        <v>11612</v>
      </c>
      <c r="I43" s="227"/>
      <c r="J43" s="227" t="s">
        <v>8</v>
      </c>
      <c r="K43" s="227" t="s">
        <v>8</v>
      </c>
      <c r="L43" s="227" t="s">
        <v>8</v>
      </c>
      <c r="M43" s="227">
        <v>16945</v>
      </c>
      <c r="N43" s="227" t="s">
        <v>8</v>
      </c>
      <c r="O43" s="227" t="s">
        <v>8</v>
      </c>
      <c r="P43" s="227" t="s">
        <v>8</v>
      </c>
    </row>
    <row r="44" spans="1:16" s="59" customFormat="1" ht="14.25" customHeight="1" thickBot="1" x14ac:dyDescent="0.25">
      <c r="A44" s="70" t="s">
        <v>166</v>
      </c>
      <c r="B44" s="230">
        <f t="shared" si="38"/>
        <v>1228</v>
      </c>
      <c r="C44" s="230">
        <f t="shared" si="39"/>
        <v>706</v>
      </c>
      <c r="D44" s="230">
        <f t="shared" si="40"/>
        <v>522</v>
      </c>
      <c r="E44" s="230"/>
      <c r="F44" s="230" t="s">
        <v>8</v>
      </c>
      <c r="G44" s="230" t="s">
        <v>8</v>
      </c>
      <c r="H44" s="230" t="s">
        <v>8</v>
      </c>
      <c r="I44" s="230"/>
      <c r="J44" s="230" t="s">
        <v>8</v>
      </c>
      <c r="K44" s="230" t="s">
        <v>8</v>
      </c>
      <c r="L44" s="230" t="s">
        <v>8</v>
      </c>
      <c r="M44" s="230">
        <v>1231</v>
      </c>
      <c r="N44" s="230">
        <v>1228</v>
      </c>
      <c r="O44" s="230">
        <v>706</v>
      </c>
      <c r="P44" s="230">
        <v>522</v>
      </c>
    </row>
    <row r="45" spans="1:16" ht="27.75" customHeight="1" x14ac:dyDescent="0.2">
      <c r="A45" s="590" t="s">
        <v>988</v>
      </c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</row>
    <row r="46" spans="1:16" ht="15" customHeight="1" x14ac:dyDescent="0.2">
      <c r="A46" s="11" t="s">
        <v>929</v>
      </c>
    </row>
  </sheetData>
  <mergeCells count="10">
    <mergeCell ref="A45:P45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2" location="Contenido!A1" display="Contenido" xr:uid="{00000000-0004-0000-0E00-000000000000}"/>
  </hyperlinks>
  <printOptions horizontalCentered="1"/>
  <pageMargins left="0.59055118110236227" right="0.59055118110236227" top="0.59055118110236227" bottom="0.23622047244094491" header="0" footer="0"/>
  <pageSetup scale="82" orientation="landscape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Hoja149">
    <tabColor theme="5" tint="0.59999389629810485"/>
    <pageSetUpPr fitToPage="1"/>
  </sheetPr>
  <dimension ref="A1:R39"/>
  <sheetViews>
    <sheetView showGridLines="0" zoomScaleNormal="100" zoomScaleSheetLayoutView="100" workbookViewId="0">
      <selection activeCell="T8" sqref="T8:T9"/>
    </sheetView>
  </sheetViews>
  <sheetFormatPr baseColWidth="10" defaultColWidth="10" defaultRowHeight="12.75" x14ac:dyDescent="0.2"/>
  <cols>
    <col min="1" max="1" width="14.25" style="20" customWidth="1"/>
    <col min="2" max="4" width="6" style="346" customWidth="1"/>
    <col min="5" max="5" width="1.625" style="346" customWidth="1"/>
    <col min="6" max="8" width="6" style="346" customWidth="1"/>
    <col min="9" max="9" width="1.75" style="346" customWidth="1"/>
    <col min="10" max="12" width="6" style="346" customWidth="1"/>
    <col min="13" max="13" width="1.625" style="346" customWidth="1"/>
    <col min="14" max="16" width="6" style="346" customWidth="1"/>
    <col min="17" max="18" width="10" style="346"/>
    <col min="19" max="16384" width="10" style="20"/>
  </cols>
  <sheetData>
    <row r="1" spans="1:18" ht="15" x14ac:dyDescent="0.25">
      <c r="A1" s="635" t="s">
        <v>778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</row>
    <row r="2" spans="1:18" ht="15" x14ac:dyDescent="0.25">
      <c r="A2" s="635" t="s">
        <v>462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240" t="s">
        <v>573</v>
      </c>
    </row>
    <row r="3" spans="1:18" ht="15" x14ac:dyDescent="0.25">
      <c r="A3" s="634" t="s">
        <v>468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</row>
    <row r="4" spans="1:18" ht="15" x14ac:dyDescent="0.25">
      <c r="A4" s="634" t="s">
        <v>88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</row>
    <row r="5" spans="1:18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8" s="81" customFormat="1" ht="25.5" customHeight="1" x14ac:dyDescent="0.15">
      <c r="A6" s="644" t="s">
        <v>46</v>
      </c>
      <c r="B6" s="657" t="s">
        <v>464</v>
      </c>
      <c r="C6" s="657"/>
      <c r="D6" s="657"/>
      <c r="E6" s="448"/>
      <c r="F6" s="657" t="s">
        <v>465</v>
      </c>
      <c r="G6" s="658"/>
      <c r="H6" s="658"/>
      <c r="I6" s="449"/>
      <c r="J6" s="657" t="s">
        <v>466</v>
      </c>
      <c r="K6" s="657"/>
      <c r="L6" s="657"/>
      <c r="M6" s="449"/>
      <c r="N6" s="657" t="s">
        <v>467</v>
      </c>
      <c r="O6" s="658"/>
      <c r="P6" s="658"/>
      <c r="Q6" s="349"/>
      <c r="R6" s="349"/>
    </row>
    <row r="7" spans="1:18" s="81" customFormat="1" ht="27" customHeight="1" x14ac:dyDescent="0.15">
      <c r="A7" s="644"/>
      <c r="B7" s="450" t="s">
        <v>0</v>
      </c>
      <c r="C7" s="451" t="s">
        <v>15</v>
      </c>
      <c r="D7" s="451" t="s">
        <v>16</v>
      </c>
      <c r="E7" s="452"/>
      <c r="F7" s="450" t="s">
        <v>0</v>
      </c>
      <c r="G7" s="451" t="s">
        <v>15</v>
      </c>
      <c r="H7" s="451" t="s">
        <v>16</v>
      </c>
      <c r="I7" s="449"/>
      <c r="J7" s="450" t="s">
        <v>0</v>
      </c>
      <c r="K7" s="451" t="s">
        <v>15</v>
      </c>
      <c r="L7" s="451" t="s">
        <v>16</v>
      </c>
      <c r="M7" s="449"/>
      <c r="N7" s="450" t="s">
        <v>0</v>
      </c>
      <c r="O7" s="451" t="s">
        <v>15</v>
      </c>
      <c r="P7" s="451" t="s">
        <v>16</v>
      </c>
      <c r="Q7" s="349"/>
      <c r="R7" s="349"/>
    </row>
    <row r="8" spans="1:18" s="81" customFormat="1" x14ac:dyDescent="0.15">
      <c r="A8" s="350"/>
      <c r="B8" s="351"/>
      <c r="C8" s="352"/>
      <c r="D8" s="352"/>
      <c r="E8" s="353"/>
      <c r="F8" s="351"/>
      <c r="G8" s="352"/>
      <c r="H8" s="352"/>
      <c r="I8" s="354"/>
      <c r="J8" s="351"/>
      <c r="K8" s="352"/>
      <c r="L8" s="352"/>
      <c r="M8" s="354"/>
      <c r="N8" s="351"/>
      <c r="O8" s="352"/>
      <c r="P8" s="352"/>
      <c r="Q8" s="349"/>
      <c r="R8" s="349"/>
    </row>
    <row r="9" spans="1:18" s="33" customFormat="1" ht="14.25" customHeight="1" x14ac:dyDescent="0.2">
      <c r="A9" s="43" t="s">
        <v>0</v>
      </c>
      <c r="B9" s="334">
        <f>SUM(B11:B36)</f>
        <v>17760</v>
      </c>
      <c r="C9" s="334">
        <f>SUM(C11:C36)</f>
        <v>5777</v>
      </c>
      <c r="D9" s="334">
        <f>SUM(D11:D36)</f>
        <v>11983</v>
      </c>
      <c r="E9" s="339"/>
      <c r="F9" s="334">
        <f>SUM(F11:F36)</f>
        <v>16448</v>
      </c>
      <c r="G9" s="334">
        <f>SUM(G11:G36)</f>
        <v>7447</v>
      </c>
      <c r="H9" s="334">
        <f>SUM(H11:H36)</f>
        <v>9001</v>
      </c>
      <c r="I9" s="339"/>
      <c r="J9" s="334">
        <f>SUM(J11:J36)</f>
        <v>9144</v>
      </c>
      <c r="K9" s="334">
        <f>SUM(K11:K36)</f>
        <v>3874</v>
      </c>
      <c r="L9" s="334">
        <f>SUM(L11:L36)</f>
        <v>5270</v>
      </c>
      <c r="M9" s="339"/>
      <c r="N9" s="334">
        <f>SUM(N11:N36)</f>
        <v>646</v>
      </c>
      <c r="O9" s="334">
        <f>SUM(O11:O36)</f>
        <v>239</v>
      </c>
      <c r="P9" s="334">
        <f>SUM(P11:P36)</f>
        <v>407</v>
      </c>
      <c r="Q9" s="355"/>
      <c r="R9" s="355"/>
    </row>
    <row r="10" spans="1:18" ht="14.25" customHeight="1" x14ac:dyDescent="0.2">
      <c r="A10" s="44"/>
      <c r="B10" s="347"/>
      <c r="C10" s="347"/>
      <c r="D10" s="347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</row>
    <row r="11" spans="1:18" ht="14.25" customHeight="1" x14ac:dyDescent="0.2">
      <c r="A11" s="42" t="s">
        <v>51</v>
      </c>
      <c r="B11" s="333">
        <v>739</v>
      </c>
      <c r="C11" s="333">
        <v>235</v>
      </c>
      <c r="D11" s="333">
        <v>504</v>
      </c>
      <c r="E11" s="326"/>
      <c r="F11" s="326">
        <v>1439</v>
      </c>
      <c r="G11" s="326">
        <v>571</v>
      </c>
      <c r="H11" s="326">
        <v>868</v>
      </c>
      <c r="I11" s="326"/>
      <c r="J11" s="326">
        <v>798</v>
      </c>
      <c r="K11" s="326">
        <v>331</v>
      </c>
      <c r="L11" s="326">
        <v>467</v>
      </c>
      <c r="M11" s="326"/>
      <c r="N11" s="326">
        <v>0</v>
      </c>
      <c r="O11" s="326">
        <v>0</v>
      </c>
      <c r="P11" s="326">
        <v>0</v>
      </c>
    </row>
    <row r="12" spans="1:18" ht="14.25" customHeight="1" x14ac:dyDescent="0.2">
      <c r="A12" s="42" t="s">
        <v>58</v>
      </c>
      <c r="B12" s="333">
        <v>630</v>
      </c>
      <c r="C12" s="333">
        <v>177</v>
      </c>
      <c r="D12" s="333">
        <v>453</v>
      </c>
      <c r="E12" s="326"/>
      <c r="F12" s="326">
        <v>904</v>
      </c>
      <c r="G12" s="326">
        <v>389</v>
      </c>
      <c r="H12" s="326">
        <v>515</v>
      </c>
      <c r="I12" s="326"/>
      <c r="J12" s="326">
        <v>463</v>
      </c>
      <c r="K12" s="326">
        <v>183</v>
      </c>
      <c r="L12" s="326">
        <v>280</v>
      </c>
      <c r="M12" s="326"/>
      <c r="N12" s="326">
        <v>0</v>
      </c>
      <c r="O12" s="326">
        <v>0</v>
      </c>
      <c r="P12" s="326">
        <v>0</v>
      </c>
    </row>
    <row r="13" spans="1:18" ht="14.25" customHeight="1" x14ac:dyDescent="0.2">
      <c r="A13" s="42" t="s">
        <v>29</v>
      </c>
      <c r="B13" s="333">
        <v>435</v>
      </c>
      <c r="C13" s="333">
        <v>120</v>
      </c>
      <c r="D13" s="333">
        <v>315</v>
      </c>
      <c r="E13" s="326"/>
      <c r="F13" s="326">
        <v>1025</v>
      </c>
      <c r="G13" s="326">
        <v>471</v>
      </c>
      <c r="H13" s="326">
        <v>554</v>
      </c>
      <c r="I13" s="326"/>
      <c r="J13" s="326">
        <v>627</v>
      </c>
      <c r="K13" s="326">
        <v>255</v>
      </c>
      <c r="L13" s="326">
        <v>372</v>
      </c>
      <c r="M13" s="326"/>
      <c r="N13" s="333">
        <v>0</v>
      </c>
      <c r="O13" s="333">
        <v>0</v>
      </c>
      <c r="P13" s="333">
        <v>0</v>
      </c>
    </row>
    <row r="14" spans="1:18" ht="14.25" customHeight="1" x14ac:dyDescent="0.2">
      <c r="A14" s="42" t="s">
        <v>59</v>
      </c>
      <c r="B14" s="333">
        <v>1132</v>
      </c>
      <c r="C14" s="333">
        <v>339</v>
      </c>
      <c r="D14" s="333">
        <v>793</v>
      </c>
      <c r="E14" s="326"/>
      <c r="F14" s="326">
        <v>2684</v>
      </c>
      <c r="G14" s="326">
        <v>1101</v>
      </c>
      <c r="H14" s="326">
        <v>1583</v>
      </c>
      <c r="I14" s="326"/>
      <c r="J14" s="326">
        <v>1233</v>
      </c>
      <c r="K14" s="326">
        <v>506</v>
      </c>
      <c r="L14" s="326">
        <v>727</v>
      </c>
      <c r="M14" s="326"/>
      <c r="N14" s="333">
        <v>69</v>
      </c>
      <c r="O14" s="333">
        <v>27</v>
      </c>
      <c r="P14" s="333">
        <v>42</v>
      </c>
    </row>
    <row r="15" spans="1:18" ht="14.25" customHeight="1" x14ac:dyDescent="0.2">
      <c r="A15" s="42" t="s">
        <v>60</v>
      </c>
      <c r="B15" s="333">
        <v>59</v>
      </c>
      <c r="C15" s="333">
        <v>22</v>
      </c>
      <c r="D15" s="333">
        <v>37</v>
      </c>
      <c r="E15" s="326"/>
      <c r="F15" s="326">
        <v>83</v>
      </c>
      <c r="G15" s="326">
        <v>32</v>
      </c>
      <c r="H15" s="326">
        <v>51</v>
      </c>
      <c r="I15" s="326"/>
      <c r="J15" s="326">
        <v>54</v>
      </c>
      <c r="K15" s="326">
        <v>19</v>
      </c>
      <c r="L15" s="326">
        <v>35</v>
      </c>
      <c r="M15" s="326"/>
      <c r="N15" s="333">
        <v>35</v>
      </c>
      <c r="O15" s="333">
        <v>16</v>
      </c>
      <c r="P15" s="333">
        <v>19</v>
      </c>
    </row>
    <row r="16" spans="1:18" ht="14.25" customHeight="1" x14ac:dyDescent="0.2">
      <c r="A16" s="42" t="s">
        <v>61</v>
      </c>
      <c r="B16" s="333">
        <v>1257</v>
      </c>
      <c r="C16" s="333">
        <v>626</v>
      </c>
      <c r="D16" s="333">
        <v>631</v>
      </c>
      <c r="E16" s="326"/>
      <c r="F16" s="326">
        <v>538</v>
      </c>
      <c r="G16" s="326">
        <v>288</v>
      </c>
      <c r="H16" s="326">
        <v>250</v>
      </c>
      <c r="I16" s="326"/>
      <c r="J16" s="326">
        <v>286</v>
      </c>
      <c r="K16" s="326">
        <v>139</v>
      </c>
      <c r="L16" s="326">
        <v>147</v>
      </c>
      <c r="M16" s="326"/>
      <c r="N16" s="333">
        <v>14</v>
      </c>
      <c r="O16" s="333">
        <v>4</v>
      </c>
      <c r="P16" s="333">
        <v>10</v>
      </c>
    </row>
    <row r="17" spans="1:16" ht="14.25" customHeight="1" x14ac:dyDescent="0.2">
      <c r="A17" s="42" t="s">
        <v>81</v>
      </c>
      <c r="B17" s="333">
        <v>122</v>
      </c>
      <c r="C17" s="333">
        <v>33</v>
      </c>
      <c r="D17" s="333">
        <v>89</v>
      </c>
      <c r="E17" s="326"/>
      <c r="F17" s="326">
        <v>308</v>
      </c>
      <c r="G17" s="326">
        <v>131</v>
      </c>
      <c r="H17" s="326">
        <v>177</v>
      </c>
      <c r="I17" s="326"/>
      <c r="J17" s="326">
        <v>118</v>
      </c>
      <c r="K17" s="326">
        <v>47</v>
      </c>
      <c r="L17" s="326">
        <v>71</v>
      </c>
      <c r="M17" s="326"/>
      <c r="N17" s="333">
        <v>0</v>
      </c>
      <c r="O17" s="333">
        <v>0</v>
      </c>
      <c r="P17" s="333">
        <v>0</v>
      </c>
    </row>
    <row r="18" spans="1:16" ht="14.25" customHeight="1" x14ac:dyDescent="0.2">
      <c r="A18" s="42" t="s">
        <v>52</v>
      </c>
      <c r="B18" s="333">
        <v>1671</v>
      </c>
      <c r="C18" s="333">
        <v>786</v>
      </c>
      <c r="D18" s="333">
        <v>885</v>
      </c>
      <c r="E18" s="326"/>
      <c r="F18" s="326">
        <v>3542</v>
      </c>
      <c r="G18" s="326">
        <v>1908</v>
      </c>
      <c r="H18" s="326">
        <v>1634</v>
      </c>
      <c r="I18" s="326"/>
      <c r="J18" s="326">
        <v>1643</v>
      </c>
      <c r="K18" s="326">
        <v>786</v>
      </c>
      <c r="L18" s="326">
        <v>857</v>
      </c>
      <c r="M18" s="326"/>
      <c r="N18" s="333">
        <v>116</v>
      </c>
      <c r="O18" s="333">
        <v>47</v>
      </c>
      <c r="P18" s="333">
        <v>69</v>
      </c>
    </row>
    <row r="19" spans="1:16" ht="14.25" customHeight="1" x14ac:dyDescent="0.2">
      <c r="A19" s="42" t="s">
        <v>62</v>
      </c>
      <c r="B19" s="333">
        <v>531</v>
      </c>
      <c r="C19" s="333">
        <v>172</v>
      </c>
      <c r="D19" s="333">
        <v>359</v>
      </c>
      <c r="E19" s="326"/>
      <c r="F19" s="326">
        <v>639</v>
      </c>
      <c r="G19" s="326">
        <v>287</v>
      </c>
      <c r="H19" s="326">
        <v>352</v>
      </c>
      <c r="I19" s="326"/>
      <c r="J19" s="326">
        <v>423</v>
      </c>
      <c r="K19" s="326">
        <v>175</v>
      </c>
      <c r="L19" s="326">
        <v>248</v>
      </c>
      <c r="M19" s="326"/>
      <c r="N19" s="333">
        <v>25</v>
      </c>
      <c r="O19" s="333">
        <v>5</v>
      </c>
      <c r="P19" s="333">
        <v>20</v>
      </c>
    </row>
    <row r="20" spans="1:16" ht="14.25" customHeight="1" x14ac:dyDescent="0.2">
      <c r="A20" s="42" t="s">
        <v>63</v>
      </c>
      <c r="B20" s="333">
        <v>429</v>
      </c>
      <c r="C20" s="333">
        <v>107</v>
      </c>
      <c r="D20" s="333">
        <v>322</v>
      </c>
      <c r="E20" s="326"/>
      <c r="F20" s="326">
        <v>313</v>
      </c>
      <c r="G20" s="326">
        <v>132</v>
      </c>
      <c r="H20" s="326">
        <v>181</v>
      </c>
      <c r="I20" s="326"/>
      <c r="J20" s="326">
        <v>191</v>
      </c>
      <c r="K20" s="326">
        <v>70</v>
      </c>
      <c r="L20" s="326">
        <v>121</v>
      </c>
      <c r="M20" s="326"/>
      <c r="N20" s="333">
        <v>0</v>
      </c>
      <c r="O20" s="333">
        <v>0</v>
      </c>
      <c r="P20" s="333">
        <v>0</v>
      </c>
    </row>
    <row r="21" spans="1:16" ht="15" customHeight="1" x14ac:dyDescent="0.2">
      <c r="A21" s="42" t="s">
        <v>64</v>
      </c>
      <c r="B21" s="333">
        <v>779</v>
      </c>
      <c r="C21" s="333">
        <v>243</v>
      </c>
      <c r="D21" s="333">
        <v>536</v>
      </c>
      <c r="E21" s="326"/>
      <c r="F21" s="326">
        <v>0</v>
      </c>
      <c r="G21" s="326">
        <v>0</v>
      </c>
      <c r="H21" s="326">
        <v>0</v>
      </c>
      <c r="I21" s="326"/>
      <c r="J21" s="326">
        <v>14</v>
      </c>
      <c r="K21" s="326">
        <v>3</v>
      </c>
      <c r="L21" s="326">
        <v>11</v>
      </c>
      <c r="M21" s="326"/>
      <c r="N21" s="333">
        <v>0</v>
      </c>
      <c r="O21" s="333">
        <v>0</v>
      </c>
      <c r="P21" s="333">
        <v>0</v>
      </c>
    </row>
    <row r="22" spans="1:16" x14ac:dyDescent="0.2">
      <c r="A22" s="41" t="s">
        <v>30</v>
      </c>
      <c r="B22" s="333">
        <v>743</v>
      </c>
      <c r="C22" s="333">
        <v>174</v>
      </c>
      <c r="D22" s="333">
        <v>569</v>
      </c>
      <c r="E22" s="326"/>
      <c r="F22" s="326">
        <v>1607</v>
      </c>
      <c r="G22" s="326">
        <v>714</v>
      </c>
      <c r="H22" s="326">
        <v>893</v>
      </c>
      <c r="I22" s="326"/>
      <c r="J22" s="326">
        <v>913</v>
      </c>
      <c r="K22" s="326">
        <v>390</v>
      </c>
      <c r="L22" s="326">
        <v>523</v>
      </c>
      <c r="M22" s="326"/>
      <c r="N22" s="333">
        <v>61</v>
      </c>
      <c r="O22" s="333">
        <v>25</v>
      </c>
      <c r="P22" s="333">
        <v>36</v>
      </c>
    </row>
    <row r="23" spans="1:16" x14ac:dyDescent="0.2">
      <c r="A23" s="42" t="s">
        <v>65</v>
      </c>
      <c r="B23" s="333">
        <v>452</v>
      </c>
      <c r="C23" s="333">
        <v>115</v>
      </c>
      <c r="D23" s="333">
        <v>337</v>
      </c>
      <c r="E23" s="326"/>
      <c r="F23" s="326">
        <v>46</v>
      </c>
      <c r="G23" s="326">
        <v>20</v>
      </c>
      <c r="H23" s="326">
        <v>26</v>
      </c>
      <c r="I23" s="326"/>
      <c r="J23" s="326">
        <v>91</v>
      </c>
      <c r="K23" s="326">
        <v>28</v>
      </c>
      <c r="L23" s="326">
        <v>63</v>
      </c>
      <c r="M23" s="326"/>
      <c r="N23" s="333">
        <v>0</v>
      </c>
      <c r="O23" s="333">
        <v>0</v>
      </c>
      <c r="P23" s="333">
        <v>0</v>
      </c>
    </row>
    <row r="24" spans="1:16" x14ac:dyDescent="0.2">
      <c r="A24" s="42" t="s">
        <v>31</v>
      </c>
      <c r="B24" s="346">
        <v>808</v>
      </c>
      <c r="C24" s="346">
        <v>256</v>
      </c>
      <c r="D24" s="346">
        <v>552</v>
      </c>
      <c r="F24" s="346">
        <v>1470</v>
      </c>
      <c r="G24" s="346">
        <v>680</v>
      </c>
      <c r="H24" s="346">
        <v>790</v>
      </c>
      <c r="J24" s="346">
        <v>917</v>
      </c>
      <c r="K24" s="346">
        <v>433</v>
      </c>
      <c r="L24" s="346">
        <v>484</v>
      </c>
      <c r="N24" s="346">
        <v>0</v>
      </c>
      <c r="O24" s="346">
        <v>0</v>
      </c>
      <c r="P24" s="346">
        <v>0</v>
      </c>
    </row>
    <row r="25" spans="1:16" x14ac:dyDescent="0.2">
      <c r="A25" s="42" t="s">
        <v>210</v>
      </c>
      <c r="B25" s="346">
        <v>1064</v>
      </c>
      <c r="C25" s="346">
        <v>266</v>
      </c>
      <c r="D25" s="346">
        <v>798</v>
      </c>
      <c r="F25" s="346">
        <v>0</v>
      </c>
      <c r="G25" s="346">
        <v>0</v>
      </c>
      <c r="H25" s="346">
        <v>0</v>
      </c>
      <c r="J25" s="346">
        <v>0</v>
      </c>
      <c r="K25" s="346">
        <v>0</v>
      </c>
      <c r="L25" s="346">
        <v>0</v>
      </c>
      <c r="N25" s="346">
        <v>0</v>
      </c>
      <c r="O25" s="346">
        <v>0</v>
      </c>
      <c r="P25" s="346">
        <v>0</v>
      </c>
    </row>
    <row r="26" spans="1:16" x14ac:dyDescent="0.2">
      <c r="A26" s="42" t="s">
        <v>53</v>
      </c>
      <c r="B26" s="346">
        <v>1171</v>
      </c>
      <c r="C26" s="346">
        <v>325</v>
      </c>
      <c r="D26" s="346">
        <v>846</v>
      </c>
      <c r="F26" s="346">
        <v>403</v>
      </c>
      <c r="G26" s="346">
        <v>156</v>
      </c>
      <c r="H26" s="346">
        <v>247</v>
      </c>
      <c r="J26" s="346">
        <v>259</v>
      </c>
      <c r="K26" s="346">
        <v>101</v>
      </c>
      <c r="L26" s="346">
        <v>158</v>
      </c>
      <c r="N26" s="346">
        <v>0</v>
      </c>
      <c r="O26" s="346">
        <v>0</v>
      </c>
      <c r="P26" s="346">
        <v>0</v>
      </c>
    </row>
    <row r="27" spans="1:16" x14ac:dyDescent="0.2">
      <c r="A27" s="42" t="s">
        <v>68</v>
      </c>
      <c r="B27" s="346">
        <v>352</v>
      </c>
      <c r="C27" s="346">
        <v>104</v>
      </c>
      <c r="D27" s="346">
        <v>248</v>
      </c>
      <c r="F27" s="346">
        <v>67</v>
      </c>
      <c r="G27" s="346">
        <v>15</v>
      </c>
      <c r="H27" s="346">
        <v>52</v>
      </c>
      <c r="J27" s="346">
        <v>81</v>
      </c>
      <c r="K27" s="346">
        <v>26</v>
      </c>
      <c r="L27" s="346">
        <v>55</v>
      </c>
      <c r="N27" s="346">
        <v>0</v>
      </c>
      <c r="O27" s="346">
        <v>0</v>
      </c>
      <c r="P27" s="346">
        <v>0</v>
      </c>
    </row>
    <row r="28" spans="1:16" x14ac:dyDescent="0.2">
      <c r="A28" s="42" t="s">
        <v>54</v>
      </c>
      <c r="B28" s="346">
        <v>76</v>
      </c>
      <c r="C28" s="346">
        <v>31</v>
      </c>
      <c r="D28" s="346">
        <v>45</v>
      </c>
      <c r="F28" s="346">
        <v>0</v>
      </c>
      <c r="G28" s="346">
        <v>0</v>
      </c>
      <c r="H28" s="346">
        <v>0</v>
      </c>
      <c r="J28" s="346">
        <v>0</v>
      </c>
      <c r="K28" s="346">
        <v>0</v>
      </c>
      <c r="L28" s="346">
        <v>0</v>
      </c>
      <c r="N28" s="346">
        <v>0</v>
      </c>
      <c r="O28" s="346">
        <v>0</v>
      </c>
      <c r="P28" s="346">
        <v>0</v>
      </c>
    </row>
    <row r="29" spans="1:16" x14ac:dyDescent="0.2">
      <c r="A29" s="42" t="s">
        <v>55</v>
      </c>
      <c r="B29" s="346">
        <v>879</v>
      </c>
      <c r="C29" s="346">
        <v>251</v>
      </c>
      <c r="D29" s="346">
        <v>628</v>
      </c>
      <c r="F29" s="346">
        <v>455</v>
      </c>
      <c r="G29" s="346">
        <v>181</v>
      </c>
      <c r="H29" s="346">
        <v>274</v>
      </c>
      <c r="J29" s="346">
        <v>412</v>
      </c>
      <c r="K29" s="346">
        <v>133</v>
      </c>
      <c r="L29" s="346">
        <v>279</v>
      </c>
      <c r="N29" s="346">
        <v>61</v>
      </c>
      <c r="O29" s="346">
        <v>28</v>
      </c>
      <c r="P29" s="346">
        <v>33</v>
      </c>
    </row>
    <row r="30" spans="1:16" x14ac:dyDescent="0.2">
      <c r="A30" s="42" t="s">
        <v>56</v>
      </c>
      <c r="B30" s="346">
        <v>920</v>
      </c>
      <c r="C30" s="346">
        <v>279</v>
      </c>
      <c r="D30" s="346">
        <v>641</v>
      </c>
      <c r="F30" s="346">
        <v>85</v>
      </c>
      <c r="G30" s="346">
        <v>26</v>
      </c>
      <c r="H30" s="346">
        <v>59</v>
      </c>
      <c r="J30" s="346">
        <v>142</v>
      </c>
      <c r="K30" s="346">
        <v>57</v>
      </c>
      <c r="L30" s="346">
        <v>85</v>
      </c>
      <c r="N30" s="346">
        <v>0</v>
      </c>
      <c r="O30" s="346">
        <v>0</v>
      </c>
      <c r="P30" s="346">
        <v>0</v>
      </c>
    </row>
    <row r="31" spans="1:16" x14ac:dyDescent="0.2">
      <c r="A31" s="42" t="s">
        <v>82</v>
      </c>
      <c r="B31" s="346">
        <v>840</v>
      </c>
      <c r="C31" s="346">
        <v>271</v>
      </c>
      <c r="D31" s="346">
        <v>569</v>
      </c>
      <c r="F31" s="346">
        <v>29</v>
      </c>
      <c r="G31" s="346">
        <v>7</v>
      </c>
      <c r="H31" s="346">
        <v>22</v>
      </c>
      <c r="J31" s="346">
        <v>39</v>
      </c>
      <c r="K31" s="346">
        <v>14</v>
      </c>
      <c r="L31" s="346">
        <v>25</v>
      </c>
      <c r="N31" s="346">
        <v>0</v>
      </c>
      <c r="O31" s="346">
        <v>0</v>
      </c>
      <c r="P31" s="346">
        <v>0</v>
      </c>
    </row>
    <row r="32" spans="1:16" x14ac:dyDescent="0.2">
      <c r="A32" s="42" t="s">
        <v>69</v>
      </c>
      <c r="B32" s="346">
        <v>1192</v>
      </c>
      <c r="C32" s="346">
        <v>381</v>
      </c>
      <c r="D32" s="346">
        <v>811</v>
      </c>
      <c r="F32" s="346">
        <v>399</v>
      </c>
      <c r="G32" s="346">
        <v>162</v>
      </c>
      <c r="H32" s="346">
        <v>237</v>
      </c>
      <c r="J32" s="346">
        <v>204</v>
      </c>
      <c r="K32" s="346">
        <v>78</v>
      </c>
      <c r="L32" s="346">
        <v>126</v>
      </c>
      <c r="N32" s="346">
        <v>46</v>
      </c>
      <c r="O32" s="346">
        <v>9</v>
      </c>
      <c r="P32" s="346">
        <v>37</v>
      </c>
    </row>
    <row r="33" spans="1:16" x14ac:dyDescent="0.2">
      <c r="A33" s="42" t="s">
        <v>70</v>
      </c>
      <c r="B33" s="346">
        <v>110</v>
      </c>
      <c r="C33" s="346">
        <v>40</v>
      </c>
      <c r="D33" s="346">
        <v>70</v>
      </c>
      <c r="F33" s="346">
        <v>89</v>
      </c>
      <c r="G33" s="346">
        <v>36</v>
      </c>
      <c r="H33" s="346">
        <v>53</v>
      </c>
      <c r="J33" s="346">
        <v>105</v>
      </c>
      <c r="K33" s="346">
        <v>33</v>
      </c>
      <c r="L33" s="346">
        <v>72</v>
      </c>
      <c r="N33" s="346">
        <v>0</v>
      </c>
      <c r="O33" s="346">
        <v>0</v>
      </c>
      <c r="P33" s="346">
        <v>0</v>
      </c>
    </row>
    <row r="34" spans="1:16" x14ac:dyDescent="0.2">
      <c r="A34" s="42" t="s">
        <v>71</v>
      </c>
      <c r="B34" s="346">
        <v>414</v>
      </c>
      <c r="C34" s="346">
        <v>97</v>
      </c>
      <c r="D34" s="346">
        <v>317</v>
      </c>
      <c r="F34" s="346">
        <v>140</v>
      </c>
      <c r="G34" s="346">
        <v>61</v>
      </c>
      <c r="H34" s="346">
        <v>79</v>
      </c>
      <c r="J34" s="346">
        <v>82</v>
      </c>
      <c r="K34" s="346">
        <v>38</v>
      </c>
      <c r="L34" s="346">
        <v>44</v>
      </c>
      <c r="N34" s="346">
        <v>0</v>
      </c>
      <c r="O34" s="346">
        <v>0</v>
      </c>
      <c r="P34" s="346">
        <v>0</v>
      </c>
    </row>
    <row r="35" spans="1:16" x14ac:dyDescent="0.2">
      <c r="A35" s="42" t="s">
        <v>72</v>
      </c>
      <c r="B35" s="346">
        <v>788</v>
      </c>
      <c r="C35" s="346">
        <v>255</v>
      </c>
      <c r="D35" s="346">
        <v>533</v>
      </c>
      <c r="F35" s="346">
        <v>183</v>
      </c>
      <c r="G35" s="346">
        <v>79</v>
      </c>
      <c r="H35" s="346">
        <v>104</v>
      </c>
      <c r="J35" s="346">
        <v>49</v>
      </c>
      <c r="K35" s="346">
        <v>29</v>
      </c>
      <c r="L35" s="346">
        <v>20</v>
      </c>
      <c r="N35" s="346">
        <v>219</v>
      </c>
      <c r="O35" s="346">
        <v>78</v>
      </c>
      <c r="P35" s="346">
        <v>141</v>
      </c>
    </row>
    <row r="36" spans="1:16" ht="13.5" thickBot="1" x14ac:dyDescent="0.25">
      <c r="A36" s="42" t="s">
        <v>73</v>
      </c>
      <c r="B36" s="346">
        <v>167</v>
      </c>
      <c r="C36" s="346">
        <v>72</v>
      </c>
      <c r="D36" s="346">
        <v>95</v>
      </c>
      <c r="F36" s="346">
        <v>0</v>
      </c>
      <c r="G36" s="346">
        <v>0</v>
      </c>
      <c r="H36" s="346">
        <v>0</v>
      </c>
      <c r="J36" s="346">
        <v>0</v>
      </c>
      <c r="K36" s="346">
        <v>0</v>
      </c>
      <c r="L36" s="346">
        <v>0</v>
      </c>
      <c r="N36" s="346">
        <v>0</v>
      </c>
      <c r="O36" s="346">
        <v>0</v>
      </c>
      <c r="P36" s="346">
        <v>0</v>
      </c>
    </row>
    <row r="37" spans="1:16" ht="15.75" customHeight="1" x14ac:dyDescent="0.2">
      <c r="A37" s="410" t="s">
        <v>967</v>
      </c>
      <c r="B37" s="411"/>
      <c r="C37" s="411"/>
      <c r="D37" s="411"/>
      <c r="E37" s="412"/>
      <c r="F37" s="412"/>
      <c r="G37" s="412"/>
      <c r="H37" s="412"/>
      <c r="I37" s="412"/>
      <c r="J37" s="412"/>
      <c r="K37" s="412"/>
      <c r="L37" s="412"/>
      <c r="M37" s="412"/>
      <c r="N37" s="411"/>
      <c r="O37" s="411"/>
      <c r="P37" s="411"/>
    </row>
    <row r="38" spans="1:16" ht="15" customHeight="1" x14ac:dyDescent="0.2">
      <c r="A38" s="11" t="s">
        <v>929</v>
      </c>
    </row>
    <row r="39" spans="1:16" x14ac:dyDescent="0.2">
      <c r="A39" s="118"/>
    </row>
  </sheetData>
  <mergeCells count="10">
    <mergeCell ref="B6:D6"/>
    <mergeCell ref="F6:H6"/>
    <mergeCell ref="J6:L6"/>
    <mergeCell ref="N6:P6"/>
    <mergeCell ref="A1:P1"/>
    <mergeCell ref="A2:P2"/>
    <mergeCell ref="A3:P3"/>
    <mergeCell ref="A4:P4"/>
    <mergeCell ref="A5:P5"/>
    <mergeCell ref="A6:A7"/>
  </mergeCells>
  <conditionalFormatting sqref="B9:P37">
    <cfRule type="cellIs" dxfId="30" priority="1" operator="equal">
      <formula>0</formula>
    </cfRule>
  </conditionalFormatting>
  <hyperlinks>
    <hyperlink ref="Q2" location="Contenido!A1" display="Contenido" xr:uid="{00000000-0004-0000-9500-000000000000}"/>
  </hyperlinks>
  <printOptions horizontalCentered="1"/>
  <pageMargins left="0.59055118110236227" right="0.59055118110236227" top="0.59055118110236227" bottom="0.19685039370078741" header="0" footer="0"/>
  <pageSetup scale="97" orientation="landscape" r:id="rId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Hoja150">
    <tabColor theme="5" tint="0.59999389629810485"/>
    <pageSetUpPr fitToPage="1"/>
  </sheetPr>
  <dimension ref="A1:T35"/>
  <sheetViews>
    <sheetView showGridLines="0" zoomScaleNormal="100" zoomScaleSheetLayoutView="100" workbookViewId="0">
      <selection activeCell="T8" sqref="T8:T9"/>
    </sheetView>
  </sheetViews>
  <sheetFormatPr baseColWidth="10" defaultColWidth="11" defaultRowHeight="12.75" x14ac:dyDescent="0.2"/>
  <cols>
    <col min="1" max="1" width="11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8" width="11" style="256"/>
    <col min="19" max="20" width="7.75" style="102" customWidth="1"/>
    <col min="21" max="16384" width="11" style="102"/>
  </cols>
  <sheetData>
    <row r="1" spans="1:18" ht="15" customHeight="1" x14ac:dyDescent="0.25">
      <c r="A1" s="600" t="s">
        <v>777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8" ht="15" customHeight="1" x14ac:dyDescent="0.25">
      <c r="A2" s="635" t="s">
        <v>462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240" t="s">
        <v>573</v>
      </c>
    </row>
    <row r="3" spans="1:18" ht="15" x14ac:dyDescent="0.25">
      <c r="A3" s="601" t="s">
        <v>469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8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8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8" s="247" customFormat="1" ht="29.25" customHeight="1" x14ac:dyDescent="0.15">
      <c r="A6" s="608" t="s">
        <v>248</v>
      </c>
      <c r="B6" s="657" t="s">
        <v>464</v>
      </c>
      <c r="C6" s="657"/>
      <c r="D6" s="657"/>
      <c r="E6" s="448"/>
      <c r="F6" s="657" t="s">
        <v>465</v>
      </c>
      <c r="G6" s="658"/>
      <c r="H6" s="658"/>
      <c r="I6" s="449"/>
      <c r="J6" s="657" t="s">
        <v>466</v>
      </c>
      <c r="K6" s="657"/>
      <c r="L6" s="657"/>
      <c r="M6" s="449"/>
      <c r="N6" s="657" t="s">
        <v>467</v>
      </c>
      <c r="O6" s="658"/>
      <c r="P6" s="658"/>
      <c r="Q6" s="310"/>
      <c r="R6" s="310"/>
    </row>
    <row r="7" spans="1:18" s="247" customFormat="1" ht="27.75" customHeight="1" x14ac:dyDescent="0.15">
      <c r="A7" s="608"/>
      <c r="B7" s="450" t="s">
        <v>0</v>
      </c>
      <c r="C7" s="451" t="s">
        <v>15</v>
      </c>
      <c r="D7" s="451" t="s">
        <v>16</v>
      </c>
      <c r="E7" s="452"/>
      <c r="F7" s="450" t="s">
        <v>0</v>
      </c>
      <c r="G7" s="451" t="s">
        <v>15</v>
      </c>
      <c r="H7" s="451" t="s">
        <v>16</v>
      </c>
      <c r="I7" s="449"/>
      <c r="J7" s="450" t="s">
        <v>0</v>
      </c>
      <c r="K7" s="451" t="s">
        <v>15</v>
      </c>
      <c r="L7" s="451" t="s">
        <v>16</v>
      </c>
      <c r="M7" s="449"/>
      <c r="N7" s="450" t="s">
        <v>0</v>
      </c>
      <c r="O7" s="451" t="s">
        <v>15</v>
      </c>
      <c r="P7" s="451" t="s">
        <v>16</v>
      </c>
      <c r="Q7" s="310"/>
      <c r="R7" s="310"/>
    </row>
    <row r="8" spans="1:18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59"/>
      <c r="R8" s="259"/>
    </row>
    <row r="9" spans="1:18" s="269" customFormat="1" x14ac:dyDescent="0.2">
      <c r="A9" s="122" t="s">
        <v>0</v>
      </c>
      <c r="B9" s="268">
        <f>SUM(B10:B28)</f>
        <v>17760</v>
      </c>
      <c r="C9" s="268">
        <f>SUM(C10:C28)</f>
        <v>5777</v>
      </c>
      <c r="D9" s="268">
        <f>SUM(D10:D28)</f>
        <v>11983</v>
      </c>
      <c r="E9" s="268"/>
      <c r="F9" s="268">
        <f>SUM(F10:F28)</f>
        <v>16448</v>
      </c>
      <c r="G9" s="268">
        <f>SUM(G10:G28)</f>
        <v>7447</v>
      </c>
      <c r="H9" s="268">
        <f>SUM(H10:H28)</f>
        <v>9001</v>
      </c>
      <c r="I9" s="268"/>
      <c r="J9" s="268">
        <f>SUM(J10:J28)</f>
        <v>9144</v>
      </c>
      <c r="K9" s="268">
        <f>SUM(K10:K28)</f>
        <v>3874</v>
      </c>
      <c r="L9" s="268">
        <f>SUM(L10:L28)</f>
        <v>5270</v>
      </c>
      <c r="M9" s="268"/>
      <c r="N9" s="268">
        <f>SUM(N10:N28)</f>
        <v>646</v>
      </c>
      <c r="O9" s="268">
        <f>SUM(O10:O28)</f>
        <v>239</v>
      </c>
      <c r="P9" s="268">
        <f>SUM(P10:P28)</f>
        <v>407</v>
      </c>
      <c r="Q9" s="271"/>
      <c r="R9" s="271"/>
    </row>
    <row r="10" spans="1:18" x14ac:dyDescent="0.2">
      <c r="A10" s="120">
        <v>12</v>
      </c>
      <c r="B10" s="251">
        <v>2</v>
      </c>
      <c r="C10" s="251">
        <v>2</v>
      </c>
      <c r="D10" s="251">
        <v>0</v>
      </c>
      <c r="E10" s="252"/>
      <c r="F10" s="252">
        <v>3</v>
      </c>
      <c r="G10" s="252">
        <v>0</v>
      </c>
      <c r="H10" s="252">
        <v>3</v>
      </c>
      <c r="I10" s="252"/>
      <c r="J10" s="252">
        <v>1</v>
      </c>
      <c r="K10" s="252">
        <v>0</v>
      </c>
      <c r="L10" s="252">
        <v>1</v>
      </c>
      <c r="M10" s="252"/>
      <c r="N10" s="252">
        <v>0</v>
      </c>
      <c r="O10" s="252">
        <v>0</v>
      </c>
      <c r="P10" s="252">
        <v>0</v>
      </c>
    </row>
    <row r="11" spans="1:18" x14ac:dyDescent="0.2">
      <c r="A11" s="120">
        <v>13</v>
      </c>
      <c r="B11" s="251">
        <v>17</v>
      </c>
      <c r="C11" s="251">
        <v>13</v>
      </c>
      <c r="D11" s="251">
        <v>4</v>
      </c>
      <c r="E11" s="252"/>
      <c r="F11" s="250">
        <v>16</v>
      </c>
      <c r="G11" s="250">
        <v>8</v>
      </c>
      <c r="H11" s="250">
        <v>8</v>
      </c>
      <c r="I11" s="252"/>
      <c r="J11" s="250">
        <v>0</v>
      </c>
      <c r="K11" s="250">
        <v>0</v>
      </c>
      <c r="L11" s="250">
        <v>0</v>
      </c>
      <c r="M11" s="252"/>
      <c r="N11" s="250">
        <v>0</v>
      </c>
      <c r="O11" s="250">
        <v>0</v>
      </c>
      <c r="P11" s="250">
        <v>0</v>
      </c>
    </row>
    <row r="12" spans="1:18" x14ac:dyDescent="0.2">
      <c r="A12" s="120">
        <v>14</v>
      </c>
      <c r="B12" s="251">
        <v>57</v>
      </c>
      <c r="C12" s="251">
        <v>24</v>
      </c>
      <c r="D12" s="251">
        <v>33</v>
      </c>
      <c r="E12" s="250"/>
      <c r="F12" s="250">
        <v>153</v>
      </c>
      <c r="G12" s="250">
        <v>76</v>
      </c>
      <c r="H12" s="250">
        <v>77</v>
      </c>
      <c r="I12" s="250"/>
      <c r="J12" s="250">
        <v>4</v>
      </c>
      <c r="K12" s="250">
        <v>2</v>
      </c>
      <c r="L12" s="250">
        <v>2</v>
      </c>
      <c r="M12" s="250"/>
      <c r="N12" s="250">
        <v>0</v>
      </c>
      <c r="O12" s="250">
        <v>0</v>
      </c>
      <c r="P12" s="250">
        <v>0</v>
      </c>
    </row>
    <row r="13" spans="1:18" x14ac:dyDescent="0.2">
      <c r="A13" s="120">
        <v>15</v>
      </c>
      <c r="B13" s="251">
        <v>108</v>
      </c>
      <c r="C13" s="251">
        <v>66</v>
      </c>
      <c r="D13" s="251">
        <v>42</v>
      </c>
      <c r="E13" s="252"/>
      <c r="F13" s="252">
        <v>452</v>
      </c>
      <c r="G13" s="252">
        <v>271</v>
      </c>
      <c r="H13" s="252">
        <v>181</v>
      </c>
      <c r="I13" s="252"/>
      <c r="J13" s="252">
        <v>19</v>
      </c>
      <c r="K13" s="252">
        <v>13</v>
      </c>
      <c r="L13" s="252">
        <v>6</v>
      </c>
      <c r="M13" s="252"/>
      <c r="N13" s="252">
        <v>1</v>
      </c>
      <c r="O13" s="252">
        <v>1</v>
      </c>
      <c r="P13" s="252">
        <v>0</v>
      </c>
    </row>
    <row r="14" spans="1:18" x14ac:dyDescent="0.2">
      <c r="A14" s="120">
        <v>16</v>
      </c>
      <c r="B14" s="251">
        <v>135</v>
      </c>
      <c r="C14" s="251">
        <v>72</v>
      </c>
      <c r="D14" s="251">
        <v>63</v>
      </c>
      <c r="E14" s="252"/>
      <c r="F14" s="252">
        <v>545</v>
      </c>
      <c r="G14" s="252">
        <v>323</v>
      </c>
      <c r="H14" s="252">
        <v>222</v>
      </c>
      <c r="I14" s="252"/>
      <c r="J14" s="252">
        <v>68</v>
      </c>
      <c r="K14" s="252">
        <v>37</v>
      </c>
      <c r="L14" s="252">
        <v>31</v>
      </c>
      <c r="M14" s="252"/>
      <c r="N14" s="252">
        <v>5</v>
      </c>
      <c r="O14" s="252">
        <v>2</v>
      </c>
      <c r="P14" s="252">
        <v>3</v>
      </c>
    </row>
    <row r="15" spans="1:18" x14ac:dyDescent="0.2">
      <c r="A15" s="120">
        <v>17</v>
      </c>
      <c r="B15" s="251">
        <v>154</v>
      </c>
      <c r="C15" s="251">
        <v>70</v>
      </c>
      <c r="D15" s="251">
        <v>84</v>
      </c>
      <c r="F15" s="250">
        <v>670</v>
      </c>
      <c r="G15" s="250">
        <v>380</v>
      </c>
      <c r="H15" s="250">
        <v>290</v>
      </c>
      <c r="J15" s="250">
        <v>223</v>
      </c>
      <c r="K15" s="250">
        <v>121</v>
      </c>
      <c r="L15" s="250">
        <v>102</v>
      </c>
      <c r="N15" s="250">
        <v>16</v>
      </c>
      <c r="O15" s="250">
        <v>7</v>
      </c>
      <c r="P15" s="250">
        <v>9</v>
      </c>
    </row>
    <row r="16" spans="1:18" x14ac:dyDescent="0.2">
      <c r="A16" s="120">
        <v>18</v>
      </c>
      <c r="B16" s="251">
        <v>144</v>
      </c>
      <c r="C16" s="251">
        <v>65</v>
      </c>
      <c r="D16" s="251">
        <v>79</v>
      </c>
      <c r="F16" s="251">
        <v>595</v>
      </c>
      <c r="G16" s="251">
        <v>391</v>
      </c>
      <c r="H16" s="251">
        <v>204</v>
      </c>
      <c r="J16" s="251">
        <v>395</v>
      </c>
      <c r="K16" s="251">
        <v>226</v>
      </c>
      <c r="L16" s="251">
        <v>169</v>
      </c>
      <c r="N16" s="251">
        <v>28</v>
      </c>
      <c r="O16" s="251">
        <v>14</v>
      </c>
      <c r="P16" s="251">
        <v>14</v>
      </c>
    </row>
    <row r="17" spans="1:20" x14ac:dyDescent="0.2">
      <c r="A17" s="120">
        <v>19</v>
      </c>
      <c r="B17" s="251">
        <v>148</v>
      </c>
      <c r="C17" s="251">
        <v>88</v>
      </c>
      <c r="D17" s="251">
        <v>60</v>
      </c>
      <c r="F17" s="251">
        <v>572</v>
      </c>
      <c r="G17" s="251">
        <v>320</v>
      </c>
      <c r="H17" s="251">
        <v>252</v>
      </c>
      <c r="J17" s="251">
        <v>422</v>
      </c>
      <c r="K17" s="251">
        <v>239</v>
      </c>
      <c r="L17" s="251">
        <v>183</v>
      </c>
      <c r="N17" s="251">
        <v>30</v>
      </c>
      <c r="O17" s="251">
        <v>15</v>
      </c>
      <c r="P17" s="251">
        <v>15</v>
      </c>
    </row>
    <row r="18" spans="1:20" x14ac:dyDescent="0.2">
      <c r="A18" s="120">
        <v>20</v>
      </c>
      <c r="B18" s="251">
        <v>181</v>
      </c>
      <c r="C18" s="251">
        <v>67</v>
      </c>
      <c r="D18" s="251">
        <v>114</v>
      </c>
      <c r="F18" s="251">
        <v>591</v>
      </c>
      <c r="G18" s="251">
        <v>338</v>
      </c>
      <c r="H18" s="251">
        <v>253</v>
      </c>
      <c r="J18" s="251">
        <v>403</v>
      </c>
      <c r="K18" s="251">
        <v>211</v>
      </c>
      <c r="L18" s="251">
        <v>192</v>
      </c>
      <c r="N18" s="251">
        <v>28</v>
      </c>
      <c r="O18" s="251">
        <v>13</v>
      </c>
      <c r="P18" s="251">
        <v>15</v>
      </c>
    </row>
    <row r="19" spans="1:20" x14ac:dyDescent="0.2">
      <c r="A19" s="120">
        <v>21</v>
      </c>
      <c r="B19" s="251">
        <v>173</v>
      </c>
      <c r="C19" s="251">
        <v>77</v>
      </c>
      <c r="D19" s="251">
        <v>96</v>
      </c>
      <c r="F19" s="251">
        <v>603</v>
      </c>
      <c r="G19" s="251">
        <v>295</v>
      </c>
      <c r="H19" s="251">
        <v>308</v>
      </c>
      <c r="J19" s="251">
        <v>425</v>
      </c>
      <c r="K19" s="251">
        <v>218</v>
      </c>
      <c r="L19" s="251">
        <v>207</v>
      </c>
      <c r="N19" s="251">
        <v>30</v>
      </c>
      <c r="O19" s="251">
        <v>13</v>
      </c>
      <c r="P19" s="251">
        <v>17</v>
      </c>
    </row>
    <row r="20" spans="1:20" x14ac:dyDescent="0.2">
      <c r="A20" s="120">
        <v>22</v>
      </c>
      <c r="B20" s="251">
        <v>223</v>
      </c>
      <c r="C20" s="251">
        <v>99</v>
      </c>
      <c r="D20" s="251">
        <v>124</v>
      </c>
      <c r="E20" s="252"/>
      <c r="F20" s="250">
        <v>583</v>
      </c>
      <c r="G20" s="250">
        <v>319</v>
      </c>
      <c r="H20" s="250">
        <v>264</v>
      </c>
      <c r="I20" s="252"/>
      <c r="J20" s="250">
        <v>441</v>
      </c>
      <c r="K20" s="250">
        <v>192</v>
      </c>
      <c r="L20" s="250">
        <v>249</v>
      </c>
      <c r="M20" s="252"/>
      <c r="N20" s="250">
        <v>31</v>
      </c>
      <c r="O20" s="250">
        <v>12</v>
      </c>
      <c r="P20" s="250">
        <v>19</v>
      </c>
    </row>
    <row r="21" spans="1:20" x14ac:dyDescent="0.2">
      <c r="A21" s="120">
        <v>23</v>
      </c>
      <c r="B21" s="251">
        <v>214</v>
      </c>
      <c r="C21" s="251">
        <v>74</v>
      </c>
      <c r="D21" s="251">
        <v>140</v>
      </c>
      <c r="F21" s="251">
        <v>485</v>
      </c>
      <c r="G21" s="251">
        <v>229</v>
      </c>
      <c r="H21" s="251">
        <v>256</v>
      </c>
      <c r="J21" s="251">
        <v>447</v>
      </c>
      <c r="K21" s="251">
        <v>209</v>
      </c>
      <c r="L21" s="251">
        <v>238</v>
      </c>
      <c r="N21" s="251">
        <v>32</v>
      </c>
      <c r="O21" s="251">
        <v>13</v>
      </c>
      <c r="P21" s="251">
        <v>19</v>
      </c>
    </row>
    <row r="22" spans="1:20" x14ac:dyDescent="0.2">
      <c r="A22" s="120">
        <v>24</v>
      </c>
      <c r="B22" s="251">
        <v>281</v>
      </c>
      <c r="C22" s="251">
        <v>128</v>
      </c>
      <c r="D22" s="251">
        <v>153</v>
      </c>
      <c r="F22" s="251">
        <v>585</v>
      </c>
      <c r="G22" s="251">
        <v>319</v>
      </c>
      <c r="H22" s="251">
        <v>266</v>
      </c>
      <c r="J22" s="251">
        <v>406</v>
      </c>
      <c r="K22" s="251">
        <v>191</v>
      </c>
      <c r="L22" s="251">
        <v>215</v>
      </c>
      <c r="N22" s="251">
        <v>29</v>
      </c>
      <c r="O22" s="251">
        <v>12</v>
      </c>
      <c r="P22" s="251">
        <v>17</v>
      </c>
    </row>
    <row r="23" spans="1:20" x14ac:dyDescent="0.2">
      <c r="A23" s="116" t="s">
        <v>228</v>
      </c>
      <c r="B23" s="251">
        <v>1620</v>
      </c>
      <c r="C23" s="251">
        <v>566</v>
      </c>
      <c r="D23" s="251">
        <v>1054</v>
      </c>
      <c r="F23" s="251">
        <v>2691</v>
      </c>
      <c r="G23" s="251">
        <v>1264</v>
      </c>
      <c r="H23" s="251">
        <v>1427</v>
      </c>
      <c r="J23" s="251">
        <v>1948</v>
      </c>
      <c r="K23" s="251">
        <v>820</v>
      </c>
      <c r="L23" s="251">
        <v>1128</v>
      </c>
      <c r="N23" s="251">
        <v>138</v>
      </c>
      <c r="O23" s="251">
        <v>51</v>
      </c>
      <c r="P23" s="251">
        <v>87</v>
      </c>
    </row>
    <row r="24" spans="1:20" x14ac:dyDescent="0.2">
      <c r="A24" s="116" t="s">
        <v>229</v>
      </c>
      <c r="B24" s="251">
        <v>2487</v>
      </c>
      <c r="C24" s="251">
        <v>815</v>
      </c>
      <c r="D24" s="251">
        <v>1672</v>
      </c>
      <c r="F24" s="251">
        <v>2640</v>
      </c>
      <c r="G24" s="251">
        <v>1087</v>
      </c>
      <c r="H24" s="251">
        <v>1553</v>
      </c>
      <c r="J24" s="251">
        <v>1578</v>
      </c>
      <c r="K24" s="251">
        <v>583</v>
      </c>
      <c r="L24" s="251">
        <v>995</v>
      </c>
      <c r="N24" s="251">
        <v>111</v>
      </c>
      <c r="O24" s="251">
        <v>36</v>
      </c>
      <c r="P24" s="251">
        <v>75</v>
      </c>
    </row>
    <row r="25" spans="1:20" x14ac:dyDescent="0.2">
      <c r="A25" s="116" t="s">
        <v>230</v>
      </c>
      <c r="B25" s="251">
        <v>3345</v>
      </c>
      <c r="C25" s="251">
        <v>1007</v>
      </c>
      <c r="D25" s="251">
        <v>2338</v>
      </c>
      <c r="F25" s="251">
        <v>2437</v>
      </c>
      <c r="G25" s="251">
        <v>870</v>
      </c>
      <c r="H25" s="251">
        <v>1567</v>
      </c>
      <c r="J25" s="251">
        <v>1140</v>
      </c>
      <c r="K25" s="251">
        <v>402</v>
      </c>
      <c r="L25" s="251">
        <v>738</v>
      </c>
      <c r="N25" s="251">
        <v>81</v>
      </c>
      <c r="O25" s="251">
        <v>25</v>
      </c>
      <c r="P25" s="251">
        <v>56</v>
      </c>
    </row>
    <row r="26" spans="1:20" x14ac:dyDescent="0.2">
      <c r="A26" s="116" t="s">
        <v>231</v>
      </c>
      <c r="B26" s="251">
        <v>2738</v>
      </c>
      <c r="C26" s="251">
        <v>802</v>
      </c>
      <c r="D26" s="251">
        <v>1936</v>
      </c>
      <c r="F26" s="251">
        <v>1508</v>
      </c>
      <c r="G26" s="251">
        <v>539</v>
      </c>
      <c r="H26" s="251">
        <v>969</v>
      </c>
      <c r="J26" s="251">
        <v>627</v>
      </c>
      <c r="K26" s="251">
        <v>223</v>
      </c>
      <c r="L26" s="251">
        <v>404</v>
      </c>
      <c r="N26" s="251">
        <v>44</v>
      </c>
      <c r="O26" s="251">
        <v>14</v>
      </c>
      <c r="P26" s="251">
        <v>30</v>
      </c>
    </row>
    <row r="27" spans="1:20" x14ac:dyDescent="0.2">
      <c r="A27" s="116" t="s">
        <v>232</v>
      </c>
      <c r="B27" s="251">
        <v>2025</v>
      </c>
      <c r="C27" s="251">
        <v>622</v>
      </c>
      <c r="D27" s="251">
        <v>1403</v>
      </c>
      <c r="F27" s="251">
        <v>696</v>
      </c>
      <c r="G27" s="251">
        <v>220</v>
      </c>
      <c r="H27" s="251">
        <v>476</v>
      </c>
      <c r="J27" s="251">
        <v>328</v>
      </c>
      <c r="K27" s="251">
        <v>104</v>
      </c>
      <c r="L27" s="251">
        <v>224</v>
      </c>
      <c r="N27" s="251">
        <v>23</v>
      </c>
      <c r="O27" s="251">
        <v>6</v>
      </c>
      <c r="P27" s="251">
        <v>17</v>
      </c>
    </row>
    <row r="28" spans="1:20" ht="13.5" thickBot="1" x14ac:dyDescent="0.25">
      <c r="A28" s="117" t="s">
        <v>233</v>
      </c>
      <c r="B28" s="254">
        <v>3708</v>
      </c>
      <c r="C28" s="254">
        <v>1120</v>
      </c>
      <c r="D28" s="254">
        <v>2588</v>
      </c>
      <c r="E28" s="254"/>
      <c r="F28" s="254">
        <v>623</v>
      </c>
      <c r="G28" s="254">
        <v>198</v>
      </c>
      <c r="H28" s="254">
        <v>425</v>
      </c>
      <c r="I28" s="254"/>
      <c r="J28" s="254">
        <v>269</v>
      </c>
      <c r="K28" s="254">
        <v>83</v>
      </c>
      <c r="L28" s="254">
        <v>186</v>
      </c>
      <c r="M28" s="254"/>
      <c r="N28" s="254">
        <v>19</v>
      </c>
      <c r="O28" s="254">
        <v>5</v>
      </c>
      <c r="P28" s="254">
        <v>14</v>
      </c>
      <c r="S28" s="462"/>
      <c r="T28" s="462"/>
    </row>
    <row r="29" spans="1:20" s="20" customFormat="1" ht="15.75" customHeight="1" x14ac:dyDescent="0.2">
      <c r="A29" s="409" t="s">
        <v>967</v>
      </c>
      <c r="B29" s="333"/>
      <c r="C29" s="333"/>
      <c r="D29" s="333"/>
      <c r="E29" s="326"/>
      <c r="F29" s="326"/>
      <c r="G29" s="326"/>
      <c r="H29" s="326"/>
      <c r="I29" s="326"/>
      <c r="J29" s="326"/>
      <c r="K29" s="326"/>
      <c r="L29" s="326"/>
      <c r="M29" s="326"/>
      <c r="N29" s="333"/>
      <c r="O29" s="333"/>
      <c r="P29" s="333"/>
      <c r="Q29" s="346"/>
      <c r="R29" s="256"/>
      <c r="S29" s="462"/>
      <c r="T29" s="462"/>
    </row>
    <row r="30" spans="1:20" ht="15" customHeight="1" x14ac:dyDescent="0.2">
      <c r="A30" s="653" t="s">
        <v>973</v>
      </c>
      <c r="B30" s="653"/>
      <c r="C30" s="653"/>
      <c r="D30" s="653"/>
      <c r="E30" s="653"/>
      <c r="F30" s="653"/>
      <c r="G30" s="653"/>
      <c r="H30" s="653"/>
      <c r="I30" s="653"/>
      <c r="J30" s="653"/>
      <c r="K30" s="653"/>
      <c r="L30" s="653"/>
      <c r="M30" s="653"/>
      <c r="N30" s="653"/>
      <c r="O30" s="653"/>
      <c r="P30" s="653"/>
      <c r="R30" s="346"/>
    </row>
    <row r="31" spans="1:20" ht="15" customHeight="1" x14ac:dyDescent="0.2">
      <c r="A31" s="653"/>
      <c r="B31" s="653"/>
      <c r="C31" s="653"/>
      <c r="D31" s="653"/>
      <c r="E31" s="653"/>
      <c r="F31" s="653"/>
      <c r="G31" s="653"/>
      <c r="H31" s="653"/>
      <c r="I31" s="653"/>
      <c r="J31" s="653"/>
      <c r="K31" s="653"/>
      <c r="L31" s="653"/>
      <c r="M31" s="653"/>
      <c r="N31" s="653"/>
      <c r="O31" s="653"/>
      <c r="P31" s="653"/>
    </row>
    <row r="32" spans="1:20" ht="15" customHeight="1" x14ac:dyDescent="0.2">
      <c r="A32" s="414" t="s">
        <v>929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</row>
    <row r="35" spans="2:16" x14ac:dyDescent="0.2"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</row>
  </sheetData>
  <mergeCells count="11">
    <mergeCell ref="A30:P31"/>
    <mergeCell ref="A2:P2"/>
    <mergeCell ref="A1:P1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10:D28">
    <cfRule type="cellIs" dxfId="29" priority="49" operator="equal">
      <formula>0</formula>
    </cfRule>
  </conditionalFormatting>
  <conditionalFormatting sqref="B9:P9">
    <cfRule type="cellIs" dxfId="28" priority="24" operator="equal">
      <formula>0</formula>
    </cfRule>
  </conditionalFormatting>
  <conditionalFormatting sqref="B29:P29">
    <cfRule type="cellIs" dxfId="27" priority="20" operator="equal">
      <formula>0</formula>
    </cfRule>
  </conditionalFormatting>
  <conditionalFormatting sqref="E10:P15">
    <cfRule type="cellIs" dxfId="26" priority="37" operator="equal">
      <formula>0</formula>
    </cfRule>
  </conditionalFormatting>
  <conditionalFormatting sqref="E20:P20">
    <cfRule type="cellIs" dxfId="25" priority="29" operator="equal">
      <formula>0</formula>
    </cfRule>
  </conditionalFormatting>
  <hyperlinks>
    <hyperlink ref="Q2" location="Contenido!A1" display="Contenido" xr:uid="{00000000-0004-0000-96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Hoja151">
    <tabColor theme="5" tint="-0.249977111117893"/>
  </sheetPr>
  <dimension ref="A2:I17"/>
  <sheetViews>
    <sheetView showGridLines="0" zoomScaleNormal="100" zoomScaleSheetLayoutView="80" workbookViewId="0">
      <selection activeCell="J18" sqref="J18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2.75" customHeight="1" x14ac:dyDescent="0.2">
      <c r="A7" s="616" t="s">
        <v>592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97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Hoja152">
    <tabColor theme="5" tint="0.59999389629810485"/>
    <pageSetUpPr fitToPage="1"/>
  </sheetPr>
  <dimension ref="A1:L53"/>
  <sheetViews>
    <sheetView showGridLines="0" zoomScaleNormal="100" zoomScaleSheetLayoutView="90" workbookViewId="0">
      <pane xSplit="1" ySplit="6" topLeftCell="B25" activePane="bottomRight" state="frozen"/>
      <selection activeCell="A5" sqref="A5:AX17"/>
      <selection pane="topRight" activeCell="A5" sqref="A5:AX17"/>
      <selection pane="bottomLeft" activeCell="A5" sqref="A5:AX17"/>
      <selection pane="bottomRight" activeCell="A55" sqref="A55"/>
    </sheetView>
  </sheetViews>
  <sheetFormatPr baseColWidth="10" defaultColWidth="9" defaultRowHeight="12" x14ac:dyDescent="0.2"/>
  <cols>
    <col min="1" max="1" width="42.125" style="135" customWidth="1"/>
    <col min="2" max="11" width="6.375" style="135" customWidth="1"/>
    <col min="12" max="245" width="11" style="135" customWidth="1"/>
    <col min="246" max="16384" width="9" style="135"/>
  </cols>
  <sheetData>
    <row r="1" spans="1:12" ht="15" customHeight="1" x14ac:dyDescent="0.25">
      <c r="A1" s="610" t="s">
        <v>776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12" ht="14.25" customHeight="1" x14ac:dyDescent="0.25">
      <c r="A2" s="610" t="s">
        <v>421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212" t="s">
        <v>573</v>
      </c>
    </row>
    <row r="3" spans="1:12" s="59" customFormat="1" ht="15" x14ac:dyDescent="0.25">
      <c r="A3" s="588" t="s">
        <v>197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611" t="s">
        <v>429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</row>
    <row r="5" spans="1:12" ht="15" x14ac:dyDescent="0.25">
      <c r="A5" s="611" t="s">
        <v>994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</row>
    <row r="6" spans="1:12" s="356" customFormat="1" ht="20.25" customHeight="1" x14ac:dyDescent="0.15">
      <c r="A6" s="423" t="s">
        <v>217</v>
      </c>
      <c r="B6" s="429">
        <v>2013</v>
      </c>
      <c r="C6" s="429">
        <v>2014</v>
      </c>
      <c r="D6" s="429">
        <v>2015</v>
      </c>
      <c r="E6" s="429">
        <v>2016</v>
      </c>
      <c r="F6" s="429">
        <v>2017</v>
      </c>
      <c r="G6" s="429">
        <v>2018</v>
      </c>
      <c r="H6" s="429">
        <v>2019</v>
      </c>
      <c r="I6" s="429">
        <v>2020</v>
      </c>
      <c r="J6" s="429">
        <v>2021</v>
      </c>
      <c r="K6" s="429">
        <v>2022</v>
      </c>
    </row>
    <row r="7" spans="1:12" ht="5.25" customHeight="1" x14ac:dyDescent="0.2">
      <c r="A7" s="185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s="358" customFormat="1" ht="12.75" x14ac:dyDescent="0.2">
      <c r="A8" s="140" t="s">
        <v>240</v>
      </c>
      <c r="B8" s="357">
        <v>60.485398722913772</v>
      </c>
      <c r="C8" s="357">
        <v>62.976702774892409</v>
      </c>
      <c r="D8" s="357">
        <v>64.106309653812872</v>
      </c>
      <c r="E8" s="357">
        <v>64.217395433393477</v>
      </c>
      <c r="F8" s="357">
        <v>66.221618164374803</v>
      </c>
      <c r="G8" s="357">
        <v>84.548147752749017</v>
      </c>
      <c r="H8" s="357">
        <v>90.547107628131158</v>
      </c>
      <c r="I8" s="357">
        <v>91.9</v>
      </c>
      <c r="J8" s="357">
        <v>88.175974579814095</v>
      </c>
      <c r="K8" s="357">
        <v>88.995258680652412</v>
      </c>
    </row>
    <row r="9" spans="1:12" ht="12.75" x14ac:dyDescent="0.2">
      <c r="A9" s="66" t="s">
        <v>157</v>
      </c>
      <c r="B9" s="181">
        <v>60.153395681463209</v>
      </c>
      <c r="C9" s="181">
        <v>62.495109876026923</v>
      </c>
      <c r="D9" s="181">
        <v>63.402873310547292</v>
      </c>
      <c r="E9" s="181">
        <v>63.598746421739541</v>
      </c>
      <c r="F9" s="181">
        <v>65.599999999999994</v>
      </c>
      <c r="G9" s="181">
        <v>83.9</v>
      </c>
      <c r="H9" s="181">
        <v>90.014587770637931</v>
      </c>
      <c r="I9" s="181">
        <v>91.5</v>
      </c>
      <c r="J9" s="181">
        <v>87.513534964190612</v>
      </c>
      <c r="K9" s="181">
        <v>88.381601270030842</v>
      </c>
    </row>
    <row r="10" spans="1:12" ht="15.75" customHeight="1" x14ac:dyDescent="0.2">
      <c r="A10" s="66" t="s">
        <v>310</v>
      </c>
      <c r="B10" s="181">
        <v>0.33200304145056325</v>
      </c>
      <c r="C10" s="181">
        <v>0.48159289886549117</v>
      </c>
      <c r="D10" s="181">
        <v>0.70343634326558968</v>
      </c>
      <c r="E10" s="181">
        <v>0.61864901165393649</v>
      </c>
      <c r="F10" s="181">
        <v>0.6116085705148705</v>
      </c>
      <c r="G10" s="181">
        <v>0.62319846268816059</v>
      </c>
      <c r="H10" s="181">
        <v>0.53251985749322051</v>
      </c>
      <c r="I10" s="181">
        <v>0.44178183095258083</v>
      </c>
      <c r="J10" s="181">
        <v>0.66243961562348863</v>
      </c>
      <c r="K10" s="181">
        <v>0.61365741062157542</v>
      </c>
    </row>
    <row r="11" spans="1:12" ht="5.25" customHeight="1" x14ac:dyDescent="0.2">
      <c r="A11" s="182"/>
      <c r="B11" s="181"/>
      <c r="C11" s="181"/>
      <c r="D11" s="181"/>
      <c r="E11" s="181"/>
      <c r="F11" s="181"/>
      <c r="G11" s="181"/>
      <c r="H11" s="181"/>
      <c r="I11" s="181"/>
      <c r="J11" s="181"/>
      <c r="K11" s="181"/>
    </row>
    <row r="12" spans="1:12" s="358" customFormat="1" ht="12.75" x14ac:dyDescent="0.2">
      <c r="A12" s="140" t="s">
        <v>243</v>
      </c>
      <c r="B12" s="357">
        <v>89.543280884341996</v>
      </c>
      <c r="C12" s="357">
        <v>89.851994512452521</v>
      </c>
      <c r="D12" s="357">
        <v>91.007170049907842</v>
      </c>
      <c r="E12" s="357">
        <v>90.637593857379201</v>
      </c>
      <c r="F12" s="357">
        <v>88.744723454919367</v>
      </c>
      <c r="G12" s="357">
        <v>102.30444143210271</v>
      </c>
      <c r="H12" s="357">
        <v>92.1539990058439</v>
      </c>
      <c r="I12" s="357">
        <v>93.5</v>
      </c>
      <c r="J12" s="357">
        <v>94.031328963466294</v>
      </c>
      <c r="K12" s="357">
        <v>90.873921074830179</v>
      </c>
    </row>
    <row r="13" spans="1:12" ht="12.75" x14ac:dyDescent="0.2">
      <c r="A13" s="66" t="s">
        <v>157</v>
      </c>
      <c r="B13" s="181">
        <v>88.967495952700673</v>
      </c>
      <c r="C13" s="181">
        <v>89.320388349514573</v>
      </c>
      <c r="D13" s="181">
        <v>90.639923591212991</v>
      </c>
      <c r="E13" s="181">
        <v>90.190754959770359</v>
      </c>
      <c r="F13" s="181">
        <v>88.5</v>
      </c>
      <c r="G13" s="181">
        <v>102.1</v>
      </c>
      <c r="H13" s="181">
        <v>91.934372385071086</v>
      </c>
      <c r="I13" s="181">
        <v>93.34125039102382</v>
      </c>
      <c r="J13" s="181">
        <v>93.854507842274529</v>
      </c>
      <c r="K13" s="181">
        <v>90.75547472876508</v>
      </c>
    </row>
    <row r="14" spans="1:12" ht="15.75" customHeight="1" x14ac:dyDescent="0.2">
      <c r="A14" s="66" t="s">
        <v>310</v>
      </c>
      <c r="B14" s="181">
        <v>0.57578493164132616</v>
      </c>
      <c r="C14" s="181">
        <v>0.53160616293794849</v>
      </c>
      <c r="D14" s="181">
        <v>0.36724645869486261</v>
      </c>
      <c r="E14" s="181">
        <v>0.44683889760884626</v>
      </c>
      <c r="F14" s="181">
        <v>0.29359238012771943</v>
      </c>
      <c r="G14" s="181">
        <v>0.23124152778885254</v>
      </c>
      <c r="H14" s="181">
        <v>0.21962662077281417</v>
      </c>
      <c r="I14" s="181">
        <v>0.22822800584627478</v>
      </c>
      <c r="J14" s="181">
        <v>0.1768211211917709</v>
      </c>
      <c r="K14" s="181">
        <v>0.11844634606509748</v>
      </c>
    </row>
    <row r="15" spans="1:12" ht="5.25" customHeight="1" x14ac:dyDescent="0.2">
      <c r="A15" s="182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2" s="358" customFormat="1" ht="12.75" x14ac:dyDescent="0.2">
      <c r="A16" s="64" t="s">
        <v>159</v>
      </c>
      <c r="B16" s="357">
        <v>109.40381390288061</v>
      </c>
      <c r="C16" s="357">
        <v>108.52007953969527</v>
      </c>
      <c r="D16" s="357">
        <v>106.7</v>
      </c>
      <c r="E16" s="357">
        <v>107.02762773977148</v>
      </c>
      <c r="F16" s="357">
        <v>106.60350215636412</v>
      </c>
      <c r="G16" s="357">
        <v>108.67719209963518</v>
      </c>
      <c r="H16" s="357">
        <v>110.89069976024852</v>
      </c>
      <c r="I16" s="357">
        <v>109.83781724945436</v>
      </c>
      <c r="J16" s="357">
        <v>108.85016664732396</v>
      </c>
      <c r="K16" s="357">
        <v>107.61105016774938</v>
      </c>
    </row>
    <row r="17" spans="1:11" ht="12.75" x14ac:dyDescent="0.2">
      <c r="A17" s="66" t="s">
        <v>160</v>
      </c>
      <c r="B17" s="181">
        <v>103.2962021880755</v>
      </c>
      <c r="C17" s="181">
        <v>101.98856514476336</v>
      </c>
      <c r="D17" s="181">
        <v>100.5</v>
      </c>
      <c r="E17" s="181">
        <v>100.06523934967618</v>
      </c>
      <c r="F17" s="181">
        <v>99.969511796293446</v>
      </c>
      <c r="G17" s="181">
        <v>101.52265334363713</v>
      </c>
      <c r="H17" s="181">
        <v>104.28207674515424</v>
      </c>
      <c r="I17" s="181">
        <v>102.2</v>
      </c>
      <c r="J17" s="181">
        <v>102.25176577891403</v>
      </c>
      <c r="K17" s="181">
        <v>101.76665577137267</v>
      </c>
    </row>
    <row r="18" spans="1:11" ht="12.75" x14ac:dyDescent="0.2">
      <c r="A18" s="66" t="s">
        <v>161</v>
      </c>
      <c r="B18" s="181">
        <v>6.9725756779971892E-2</v>
      </c>
      <c r="C18" s="181">
        <v>7.0709602319849532E-2</v>
      </c>
      <c r="D18" s="181">
        <v>6.0193302583067897E-2</v>
      </c>
      <c r="E18" s="181">
        <v>5.6465781961094856E-2</v>
      </c>
      <c r="F18" s="181">
        <v>6.3859970471784794E-2</v>
      </c>
      <c r="G18" s="181">
        <v>6.0654529770141796E-2</v>
      </c>
      <c r="H18" s="181">
        <v>5.9342190933230281E-2</v>
      </c>
      <c r="I18" s="181">
        <v>5.7043095456714932E-2</v>
      </c>
      <c r="J18" s="181">
        <v>6.5430196779616492E-2</v>
      </c>
      <c r="K18" s="181">
        <v>7.2095149328967295E-2</v>
      </c>
    </row>
    <row r="19" spans="1:11" ht="15.75" customHeight="1" x14ac:dyDescent="0.2">
      <c r="A19" s="66" t="s">
        <v>438</v>
      </c>
      <c r="B19" s="181">
        <v>3.6214099755035729</v>
      </c>
      <c r="C19" s="181">
        <v>4.1408455500469312</v>
      </c>
      <c r="D19" s="181">
        <v>4.0322672582634684</v>
      </c>
      <c r="E19" s="181">
        <v>4.6650634283953138</v>
      </c>
      <c r="F19" s="181">
        <v>4.3729412288788607</v>
      </c>
      <c r="G19" s="181">
        <v>4.7771058354150568</v>
      </c>
      <c r="H19" s="181">
        <v>4.432817044523631</v>
      </c>
      <c r="I19" s="181">
        <v>4.4729808523363106</v>
      </c>
      <c r="J19" s="181">
        <v>4.5863664896237655</v>
      </c>
      <c r="K19" s="181">
        <v>3.9641171891097811</v>
      </c>
    </row>
    <row r="20" spans="1:11" ht="12.75" x14ac:dyDescent="0.2">
      <c r="A20" s="66" t="s">
        <v>162</v>
      </c>
      <c r="B20" s="181">
        <v>1.0032761670007067</v>
      </c>
      <c r="C20" s="181">
        <v>0.84828713234684006</v>
      </c>
      <c r="D20" s="181">
        <v>0.7909491161388732</v>
      </c>
      <c r="E20" s="181">
        <v>0.6393456268264206</v>
      </c>
      <c r="F20" s="181">
        <v>0.60046424531950304</v>
      </c>
      <c r="G20" s="181">
        <v>0.50635300037740594</v>
      </c>
      <c r="H20" s="181">
        <v>0.38907060521636694</v>
      </c>
      <c r="I20" s="181">
        <v>0.29390563635705858</v>
      </c>
      <c r="J20" s="181">
        <v>0.17887231269785939</v>
      </c>
      <c r="K20" s="181">
        <v>0.15490412889877184</v>
      </c>
    </row>
    <row r="21" spans="1:11" ht="12.75" x14ac:dyDescent="0.2">
      <c r="A21" s="66" t="s">
        <v>432</v>
      </c>
      <c r="B21" s="181">
        <v>0.47828223359856542</v>
      </c>
      <c r="C21" s="181">
        <v>0.5485696567072198</v>
      </c>
      <c r="D21" s="181">
        <v>0.54128371337955761</v>
      </c>
      <c r="E21" s="181">
        <v>0.69581140878751546</v>
      </c>
      <c r="F21" s="181">
        <v>0.74420559228249561</v>
      </c>
      <c r="G21" s="181">
        <v>1.059657099725033</v>
      </c>
      <c r="H21" s="181">
        <v>1.0962688956612541</v>
      </c>
      <c r="I21" s="181">
        <v>1.1967908816328745</v>
      </c>
      <c r="J21" s="181">
        <v>1.2529994338922461</v>
      </c>
      <c r="K21" s="181">
        <v>1.100846057246027</v>
      </c>
    </row>
    <row r="22" spans="1:11" ht="15.75" customHeight="1" x14ac:dyDescent="0.2">
      <c r="A22" s="66" t="s">
        <v>310</v>
      </c>
      <c r="B22" s="181">
        <v>0.9349175819223029</v>
      </c>
      <c r="C22" s="181">
        <v>0.92310245351106801</v>
      </c>
      <c r="D22" s="181">
        <v>0.90654761769044678</v>
      </c>
      <c r="E22" s="181">
        <v>0.90570214412497152</v>
      </c>
      <c r="F22" s="181">
        <v>0.85251932311803169</v>
      </c>
      <c r="G22" s="181">
        <v>0.75076829071042184</v>
      </c>
      <c r="H22" s="181">
        <v>0.63112427875980626</v>
      </c>
      <c r="I22" s="181">
        <v>0.55171368887041472</v>
      </c>
      <c r="J22" s="181">
        <v>0.51473243541643687</v>
      </c>
      <c r="K22" s="181">
        <v>0.55243187179317044</v>
      </c>
    </row>
    <row r="23" spans="1:11" ht="5.25" customHeight="1" x14ac:dyDescent="0.2">
      <c r="A23" s="182"/>
      <c r="C23" s="181"/>
      <c r="D23" s="181"/>
      <c r="E23" s="181"/>
      <c r="G23" s="181"/>
      <c r="H23" s="181"/>
    </row>
    <row r="24" spans="1:11" s="358" customFormat="1" ht="12.75" x14ac:dyDescent="0.2">
      <c r="A24" s="64" t="s">
        <v>163</v>
      </c>
      <c r="B24" s="357">
        <v>111.43032835100735</v>
      </c>
      <c r="C24" s="357">
        <v>116.06246124799678</v>
      </c>
      <c r="D24" s="357">
        <v>117.90321299648238</v>
      </c>
      <c r="E24" s="357">
        <v>119.99439316137146</v>
      </c>
      <c r="F24" s="357">
        <v>123.83488881163763</v>
      </c>
      <c r="G24" s="357">
        <v>128.47442542728734</v>
      </c>
      <c r="H24" s="357">
        <v>137.01670067297164</v>
      </c>
      <c r="I24" s="357">
        <v>135.90050780396831</v>
      </c>
      <c r="J24" s="357">
        <v>141.20297136546674</v>
      </c>
      <c r="K24" s="357">
        <v>133.15899547847633</v>
      </c>
    </row>
    <row r="25" spans="1:11" ht="12.75" x14ac:dyDescent="0.2">
      <c r="A25" s="66" t="s">
        <v>492</v>
      </c>
      <c r="B25" s="181">
        <v>90.490752289928906</v>
      </c>
      <c r="C25" s="181">
        <v>92.867709635024625</v>
      </c>
      <c r="D25" s="181">
        <v>95.311807461038484</v>
      </c>
      <c r="E25" s="181">
        <v>95.876260289963454</v>
      </c>
      <c r="F25" s="181">
        <v>97.138683350463893</v>
      </c>
      <c r="G25" s="181">
        <v>98.773197878477234</v>
      </c>
      <c r="H25" s="181">
        <v>105.0370990221942</v>
      </c>
      <c r="I25" s="181">
        <v>104.74516686191421</v>
      </c>
      <c r="J25" s="181">
        <v>109.99990764548603</v>
      </c>
      <c r="K25" s="181">
        <v>107.81185545799346</v>
      </c>
    </row>
    <row r="26" spans="1:11" ht="15.75" customHeight="1" x14ac:dyDescent="0.2">
      <c r="A26" s="66" t="s">
        <v>483</v>
      </c>
      <c r="B26" s="181">
        <v>5.7169973488714847</v>
      </c>
      <c r="C26" s="181">
        <v>6.6776158318955776</v>
      </c>
      <c r="D26" s="181">
        <v>5.8610733217018813</v>
      </c>
      <c r="E26" s="181">
        <v>6.6976810174331725</v>
      </c>
      <c r="F26" s="181">
        <v>6.9742929552983943</v>
      </c>
      <c r="G26" s="181">
        <v>7.4348750606537912</v>
      </c>
      <c r="H26" s="181">
        <v>7.8517886591916195</v>
      </c>
      <c r="I26" s="181">
        <v>8.1355599958400191</v>
      </c>
      <c r="J26" s="181">
        <v>8.18480014193897</v>
      </c>
      <c r="K26" s="181">
        <v>6.9734534954118663</v>
      </c>
    </row>
    <row r="27" spans="1:11" ht="12.75" x14ac:dyDescent="0.2">
      <c r="A27" s="66" t="s">
        <v>184</v>
      </c>
      <c r="B27" s="181">
        <v>0.68366731904422862</v>
      </c>
      <c r="C27" s="181">
        <v>0.43974665860680595</v>
      </c>
      <c r="D27" s="181">
        <v>0.23006704737895217</v>
      </c>
      <c r="E27" s="181">
        <v>0.17499263351141442</v>
      </c>
      <c r="F27" s="181">
        <v>0.54353395914440961</v>
      </c>
      <c r="G27" s="181">
        <v>0.6929513786819248</v>
      </c>
      <c r="H27" s="181">
        <v>0.90064634620139161</v>
      </c>
      <c r="I27" s="181">
        <v>0.93347422384584666</v>
      </c>
      <c r="J27" s="181">
        <v>0.95557494880741367</v>
      </c>
      <c r="K27" s="181">
        <v>0.96264382042769181</v>
      </c>
    </row>
    <row r="28" spans="1:11" ht="12.75" x14ac:dyDescent="0.2">
      <c r="A28" s="66" t="s">
        <v>226</v>
      </c>
      <c r="B28" s="181">
        <v>3.8647676322304236</v>
      </c>
      <c r="C28" s="181">
        <v>4.1059773723629771</v>
      </c>
      <c r="D28" s="181">
        <v>4.1842483494354648</v>
      </c>
      <c r="E28" s="181">
        <v>4.1583434689230927</v>
      </c>
      <c r="F28" s="181">
        <v>4.3458877522818362</v>
      </c>
      <c r="G28" s="181">
        <v>4.3509584232058778</v>
      </c>
      <c r="H28" s="181">
        <v>4.4097709940255765</v>
      </c>
      <c r="I28" s="181">
        <v>4.0386005241985243</v>
      </c>
      <c r="J28" s="181">
        <v>2.3169017220315138</v>
      </c>
      <c r="K28" s="181">
        <v>0.60597126189263872</v>
      </c>
    </row>
    <row r="29" spans="1:11" ht="12.75" x14ac:dyDescent="0.2">
      <c r="A29" s="66" t="s">
        <v>435</v>
      </c>
      <c r="B29" s="181">
        <v>8.6621021555563864</v>
      </c>
      <c r="C29" s="181">
        <v>9.5208920845447267</v>
      </c>
      <c r="D29" s="181">
        <v>10.121412888366242</v>
      </c>
      <c r="E29" s="181">
        <v>10.811433770854098</v>
      </c>
      <c r="F29" s="181">
        <v>12.477176971489969</v>
      </c>
      <c r="G29" s="181">
        <v>14.796708571862697</v>
      </c>
      <c r="H29" s="181">
        <v>16.368126628431082</v>
      </c>
      <c r="I29" s="181">
        <v>15.6977500564339</v>
      </c>
      <c r="J29" s="181">
        <v>17.304860912095322</v>
      </c>
      <c r="K29" s="181">
        <v>14.347698509654478</v>
      </c>
    </row>
    <row r="30" spans="1:11" ht="15.75" customHeight="1" x14ac:dyDescent="0.2">
      <c r="A30" s="66" t="s">
        <v>310</v>
      </c>
      <c r="B30" s="181">
        <v>2.0120416053759005</v>
      </c>
      <c r="C30" s="181">
        <v>2.4505196655620414</v>
      </c>
      <c r="D30" s="181">
        <v>2.1946039285613637</v>
      </c>
      <c r="E30" s="181">
        <v>2.2756819806862163</v>
      </c>
      <c r="F30" s="181">
        <v>2.3553138229591082</v>
      </c>
      <c r="G30" s="181">
        <v>2.4257341144058047</v>
      </c>
      <c r="H30" s="181">
        <v>2.4492690229277665</v>
      </c>
      <c r="I30" s="181">
        <v>2.3499561417358135</v>
      </c>
      <c r="J30" s="181">
        <v>2.4409259951074969</v>
      </c>
      <c r="K30" s="181">
        <v>2.4573729330962002</v>
      </c>
    </row>
    <row r="31" spans="1:11" ht="5.25" customHeight="1" x14ac:dyDescent="0.2">
      <c r="A31" s="182"/>
      <c r="C31" s="181"/>
      <c r="D31" s="181"/>
      <c r="E31" s="181"/>
      <c r="F31" s="181"/>
      <c r="G31" s="181"/>
      <c r="H31" s="181"/>
      <c r="I31" s="181"/>
      <c r="J31" s="181"/>
      <c r="K31" s="181"/>
    </row>
    <row r="32" spans="1:11" s="358" customFormat="1" ht="12.75" x14ac:dyDescent="0.2">
      <c r="A32" s="140" t="s">
        <v>339</v>
      </c>
      <c r="B32" s="357">
        <v>124.05771161581376</v>
      </c>
      <c r="C32" s="357">
        <v>125.75477918492611</v>
      </c>
      <c r="D32" s="357">
        <v>127.68415562558346</v>
      </c>
      <c r="E32" s="357">
        <v>128.93241329072856</v>
      </c>
      <c r="F32" s="357">
        <v>131.45406515080288</v>
      </c>
      <c r="G32" s="357">
        <v>132.40677346452941</v>
      </c>
      <c r="H32" s="357">
        <v>135.51956251192283</v>
      </c>
      <c r="I32" s="357">
        <v>131.26592774344039</v>
      </c>
      <c r="J32" s="357">
        <v>128.88064472670612</v>
      </c>
      <c r="K32" s="357">
        <v>123.0955126566663</v>
      </c>
    </row>
    <row r="33" spans="1:11" ht="12.75" x14ac:dyDescent="0.2">
      <c r="A33" s="66" t="s">
        <v>430</v>
      </c>
      <c r="B33" s="181">
        <v>100.76695418187198</v>
      </c>
      <c r="C33" s="181">
        <v>101.10600283471274</v>
      </c>
      <c r="D33" s="181">
        <v>102.86155073346686</v>
      </c>
      <c r="E33" s="181">
        <v>102.6120514154309</v>
      </c>
      <c r="F33" s="181">
        <v>102.70748092610276</v>
      </c>
      <c r="G33" s="181">
        <v>101.42326527285243</v>
      </c>
      <c r="H33" s="181">
        <v>104.69781891845244</v>
      </c>
      <c r="I33" s="181">
        <v>102.06786426049254</v>
      </c>
      <c r="J33" s="181">
        <v>102.38099918452139</v>
      </c>
      <c r="K33" s="181">
        <v>101.46193561887158</v>
      </c>
    </row>
    <row r="34" spans="1:11" ht="15.75" customHeight="1" x14ac:dyDescent="0.2">
      <c r="A34" s="66" t="s">
        <v>440</v>
      </c>
      <c r="B34" s="181">
        <v>7.0335470278082264</v>
      </c>
      <c r="C34" s="181">
        <v>7.8035949565295883</v>
      </c>
      <c r="D34" s="181">
        <v>7.0997488637509152</v>
      </c>
      <c r="E34" s="181">
        <v>7.8930624317983655</v>
      </c>
      <c r="F34" s="181">
        <v>8.0890759304113953</v>
      </c>
      <c r="G34" s="181">
        <v>8.206415870346115</v>
      </c>
      <c r="H34" s="181">
        <v>8.5149387280506534</v>
      </c>
      <c r="I34" s="181">
        <v>8.9147909880150227</v>
      </c>
      <c r="J34" s="181">
        <v>8.5429016803466471</v>
      </c>
      <c r="K34" s="181">
        <v>7.1950070795197121</v>
      </c>
    </row>
    <row r="35" spans="1:11" ht="12.75" x14ac:dyDescent="0.2">
      <c r="A35" s="66" t="s">
        <v>184</v>
      </c>
      <c r="B35" s="181">
        <v>0.65304683289318599</v>
      </c>
      <c r="C35" s="181">
        <v>0.31380959719535728</v>
      </c>
      <c r="D35" s="181">
        <v>9.2039463015475775E-2</v>
      </c>
      <c r="E35" s="181">
        <v>8.8248200854953343E-2</v>
      </c>
      <c r="F35" s="181">
        <v>0.59730804199424281</v>
      </c>
      <c r="G35" s="181">
        <v>0.77821017384360303</v>
      </c>
      <c r="H35" s="181">
        <v>0.91930634157862701</v>
      </c>
      <c r="I35" s="181">
        <v>0.93906119474579886</v>
      </c>
      <c r="J35" s="181">
        <v>0.83384161570048443</v>
      </c>
      <c r="K35" s="181">
        <v>0.85825655946119139</v>
      </c>
    </row>
    <row r="36" spans="1:11" ht="12.75" x14ac:dyDescent="0.2">
      <c r="A36" s="66" t="s">
        <v>226</v>
      </c>
      <c r="B36" s="181">
        <v>4.4737031446734861</v>
      </c>
      <c r="C36" s="181">
        <v>4.7277561164592763</v>
      </c>
      <c r="D36" s="181">
        <v>4.856615665116605</v>
      </c>
      <c r="E36" s="181">
        <v>4.7340456174372942</v>
      </c>
      <c r="F36" s="181">
        <v>4.7466926315925466</v>
      </c>
      <c r="G36" s="181">
        <v>4.458006773131916</v>
      </c>
      <c r="H36" s="181">
        <v>4.1300654960348098</v>
      </c>
      <c r="I36" s="181">
        <v>3.5374300412601318</v>
      </c>
      <c r="J36" s="181">
        <v>1.8496444314373033</v>
      </c>
      <c r="K36" s="181">
        <v>0.51224180995364688</v>
      </c>
    </row>
    <row r="37" spans="1:11" ht="12.75" x14ac:dyDescent="0.2">
      <c r="A37" s="66" t="s">
        <v>436</v>
      </c>
      <c r="B37" s="181">
        <v>9.0496006410592642</v>
      </c>
      <c r="C37" s="181">
        <v>9.6233540952254533</v>
      </c>
      <c r="D37" s="181">
        <v>10.456559564872482</v>
      </c>
      <c r="E37" s="181">
        <v>11.189155131751393</v>
      </c>
      <c r="F37" s="181">
        <v>12.903396904144627</v>
      </c>
      <c r="G37" s="181">
        <v>15.176452583988267</v>
      </c>
      <c r="H37" s="181">
        <v>14.981423108018497</v>
      </c>
      <c r="I37" s="181">
        <v>13.68198681397336</v>
      </c>
      <c r="J37" s="181">
        <v>13.181587321078739</v>
      </c>
      <c r="K37" s="181">
        <v>10.858564003825258</v>
      </c>
    </row>
    <row r="38" spans="1:11" ht="15.75" customHeight="1" x14ac:dyDescent="0.2">
      <c r="A38" s="66" t="s">
        <v>310</v>
      </c>
      <c r="B38" s="181">
        <v>2.0808597875076136</v>
      </c>
      <c r="C38" s="181">
        <v>2.1802615848036688</v>
      </c>
      <c r="D38" s="181">
        <v>2.3176413353611234</v>
      </c>
      <c r="E38" s="181">
        <v>2.4158504934556517</v>
      </c>
      <c r="F38" s="181">
        <v>2.410110716557317</v>
      </c>
      <c r="G38" s="181">
        <v>2.3644227903670489</v>
      </c>
      <c r="H38" s="181">
        <v>2.2760099197877968</v>
      </c>
      <c r="I38" s="181">
        <v>2.1247944449535328</v>
      </c>
      <c r="J38" s="181">
        <v>2.091670493621554</v>
      </c>
      <c r="K38" s="181">
        <v>2.2095075850349017</v>
      </c>
    </row>
    <row r="39" spans="1:11" ht="5.25" customHeight="1" x14ac:dyDescent="0.2">
      <c r="A39" s="182"/>
      <c r="B39" s="183"/>
      <c r="C39" s="181"/>
      <c r="D39" s="181"/>
      <c r="E39" s="181"/>
      <c r="F39" s="181"/>
      <c r="G39" s="181"/>
      <c r="H39" s="181"/>
      <c r="I39" s="181"/>
      <c r="J39" s="181"/>
      <c r="K39" s="181"/>
    </row>
    <row r="40" spans="1:11" s="358" customFormat="1" ht="12.75" x14ac:dyDescent="0.2">
      <c r="A40" s="140" t="s">
        <v>9</v>
      </c>
      <c r="B40" s="357">
        <v>92.696743479660512</v>
      </c>
      <c r="C40" s="357">
        <v>100.81653898107959</v>
      </c>
      <c r="D40" s="357">
        <v>104.14102295292247</v>
      </c>
      <c r="E40" s="357">
        <v>107.71554421325848</v>
      </c>
      <c r="F40" s="357">
        <v>113.15682910385559</v>
      </c>
      <c r="G40" s="357">
        <v>122.64686490497316</v>
      </c>
      <c r="H40" s="357">
        <v>139.24531618696037</v>
      </c>
      <c r="I40" s="357">
        <v>142.81051576195699</v>
      </c>
      <c r="J40" s="357">
        <v>160.09311664782692</v>
      </c>
      <c r="K40" s="357">
        <v>148.73978250289304</v>
      </c>
    </row>
    <row r="41" spans="1:11" ht="12.75" x14ac:dyDescent="0.2">
      <c r="A41" s="66" t="s">
        <v>422</v>
      </c>
      <c r="B41" s="181">
        <v>75.24530544946181</v>
      </c>
      <c r="C41" s="181">
        <v>80.645242799878076</v>
      </c>
      <c r="D41" s="181">
        <v>84.689007017846791</v>
      </c>
      <c r="E41" s="181">
        <v>86.622783504427986</v>
      </c>
      <c r="F41" s="181">
        <v>89.334171370926455</v>
      </c>
      <c r="G41" s="181">
        <v>94.845918811956949</v>
      </c>
      <c r="H41" s="181">
        <v>105.54214586587156</v>
      </c>
      <c r="I41" s="181">
        <v>108.73693786169281</v>
      </c>
      <c r="J41" s="181">
        <v>121.67970578262587</v>
      </c>
      <c r="K41" s="181">
        <v>117.64311868835901</v>
      </c>
    </row>
    <row r="42" spans="1:11" ht="15.75" customHeight="1" x14ac:dyDescent="0.2">
      <c r="A42" s="66" t="s">
        <v>484</v>
      </c>
      <c r="B42" s="181">
        <v>3.7638060478324449</v>
      </c>
      <c r="C42" s="181">
        <v>5.0070947452671559</v>
      </c>
      <c r="D42" s="181">
        <v>4.1182057006129824</v>
      </c>
      <c r="E42" s="181">
        <v>5.0554931939618495</v>
      </c>
      <c r="F42" s="181">
        <v>5.411956209227017</v>
      </c>
      <c r="G42" s="181">
        <v>6.2914867538876669</v>
      </c>
      <c r="H42" s="181">
        <v>6.8646342535310305</v>
      </c>
      <c r="I42" s="181">
        <v>6.9737519600053117</v>
      </c>
      <c r="J42" s="181">
        <v>7.6358299446160656</v>
      </c>
      <c r="K42" s="181">
        <v>6.6304331644187764</v>
      </c>
    </row>
    <row r="43" spans="1:11" ht="12.75" x14ac:dyDescent="0.2">
      <c r="A43" s="66" t="s">
        <v>184</v>
      </c>
      <c r="B43" s="181">
        <v>0.72909490004679589</v>
      </c>
      <c r="C43" s="181">
        <v>0.62658894730751891</v>
      </c>
      <c r="D43" s="181">
        <v>0.42427755645728243</v>
      </c>
      <c r="E43" s="181">
        <v>0.29416016393350752</v>
      </c>
      <c r="F43" s="181">
        <v>0.46817110601681761</v>
      </c>
      <c r="G43" s="181">
        <v>0.56660173105187173</v>
      </c>
      <c r="H43" s="181">
        <v>0.87286938060756025</v>
      </c>
      <c r="I43" s="181">
        <v>0.92514423215824559</v>
      </c>
      <c r="J43" s="181">
        <v>1.1421923316693832</v>
      </c>
      <c r="K43" s="181">
        <v>1.1242613945796904</v>
      </c>
    </row>
    <row r="44" spans="1:11" ht="12.75" x14ac:dyDescent="0.2">
      <c r="A44" s="66" t="s">
        <v>226</v>
      </c>
      <c r="B44" s="181">
        <v>2.9613702406803504</v>
      </c>
      <c r="C44" s="181">
        <v>3.1834962352745557</v>
      </c>
      <c r="D44" s="181">
        <v>3.2381997804610316</v>
      </c>
      <c r="E44" s="181">
        <v>3.3674569394229144</v>
      </c>
      <c r="F44" s="181">
        <v>3.7841710729538693</v>
      </c>
      <c r="G44" s="181">
        <v>4.1923176487627858</v>
      </c>
      <c r="H44" s="181">
        <v>4.8261360486264646</v>
      </c>
      <c r="I44" s="181">
        <v>4.7858293950315032</v>
      </c>
      <c r="J44" s="181">
        <v>3.0332078517361212</v>
      </c>
      <c r="K44" s="181">
        <v>0.75108788348727507</v>
      </c>
    </row>
    <row r="45" spans="1:11" ht="12.75" x14ac:dyDescent="0.2">
      <c r="A45" s="66" t="s">
        <v>437</v>
      </c>
      <c r="B45" s="181">
        <v>8.0872217061826355</v>
      </c>
      <c r="C45" s="181">
        <v>9.3688777659168068</v>
      </c>
      <c r="D45" s="181">
        <v>9.6498476794237718</v>
      </c>
      <c r="E45" s="181">
        <v>10.292528748510279</v>
      </c>
      <c r="F45" s="181">
        <v>11.879841815176746</v>
      </c>
      <c r="G45" s="181">
        <v>14.233945257758826</v>
      </c>
      <c r="H45" s="181">
        <v>18.432350932705894</v>
      </c>
      <c r="I45" s="181">
        <v>18.703187413197721</v>
      </c>
      <c r="J45" s="181">
        <v>23.62584553266338</v>
      </c>
      <c r="K45" s="181">
        <v>19.749750920083343</v>
      </c>
    </row>
    <row r="46" spans="1:11" ht="15.75" thickBot="1" x14ac:dyDescent="0.25">
      <c r="A46" s="66" t="s">
        <v>310</v>
      </c>
      <c r="B46" s="181">
        <v>1.9099451354564838</v>
      </c>
      <c r="C46" s="181">
        <v>1.9852384874354756</v>
      </c>
      <c r="D46" s="181">
        <v>2.0214852181205982</v>
      </c>
      <c r="E46" s="181">
        <v>2.0831216630019309</v>
      </c>
      <c r="F46" s="181">
        <v>2.2785175295546747</v>
      </c>
      <c r="G46" s="181">
        <v>2.5165947015550665</v>
      </c>
      <c r="H46" s="181">
        <v>2.7071797056178712</v>
      </c>
      <c r="I46" s="181">
        <v>2.6856648998714023</v>
      </c>
      <c r="J46" s="181">
        <v>2.9763352045160687</v>
      </c>
      <c r="K46" s="181">
        <v>2.8411304519649407</v>
      </c>
    </row>
    <row r="47" spans="1:11" x14ac:dyDescent="0.2">
      <c r="A47" s="661" t="s">
        <v>434</v>
      </c>
      <c r="B47" s="661"/>
      <c r="C47" s="661"/>
      <c r="D47" s="661"/>
      <c r="E47" s="661"/>
      <c r="F47" s="661"/>
      <c r="G47" s="661"/>
      <c r="H47" s="661"/>
      <c r="I47" s="661"/>
      <c r="J47" s="661"/>
      <c r="K47" s="661"/>
    </row>
    <row r="48" spans="1:11" ht="24.95" customHeight="1" x14ac:dyDescent="0.2">
      <c r="A48" s="660" t="s">
        <v>350</v>
      </c>
      <c r="B48" s="660"/>
      <c r="C48" s="660"/>
      <c r="D48" s="660"/>
      <c r="E48" s="660"/>
      <c r="F48" s="660"/>
      <c r="G48" s="660"/>
      <c r="H48" s="660"/>
      <c r="I48" s="660"/>
      <c r="J48" s="660"/>
      <c r="K48" s="660"/>
    </row>
    <row r="49" spans="1:11" x14ac:dyDescent="0.2">
      <c r="A49" s="659" t="s">
        <v>433</v>
      </c>
      <c r="B49" s="659"/>
      <c r="C49" s="659"/>
      <c r="D49" s="659"/>
      <c r="E49" s="659"/>
      <c r="F49" s="659"/>
      <c r="G49" s="659"/>
      <c r="H49" s="659"/>
      <c r="I49" s="659"/>
      <c r="J49" s="659"/>
      <c r="K49" s="659"/>
    </row>
    <row r="50" spans="1:11" x14ac:dyDescent="0.2">
      <c r="A50" s="659" t="s">
        <v>442</v>
      </c>
      <c r="B50" s="659"/>
      <c r="C50" s="659"/>
      <c r="D50" s="659"/>
      <c r="E50" s="659"/>
      <c r="F50" s="659"/>
      <c r="G50" s="659"/>
      <c r="H50" s="659"/>
      <c r="I50" s="659"/>
      <c r="J50" s="659"/>
      <c r="K50" s="659"/>
    </row>
    <row r="51" spans="1:11" x14ac:dyDescent="0.2">
      <c r="A51" s="659" t="s">
        <v>423</v>
      </c>
      <c r="B51" s="659"/>
      <c r="C51" s="659"/>
      <c r="D51" s="659"/>
      <c r="E51" s="659"/>
      <c r="F51" s="659"/>
      <c r="G51" s="659"/>
      <c r="H51" s="659"/>
      <c r="I51" s="659"/>
      <c r="J51" s="659"/>
      <c r="K51" s="659"/>
    </row>
    <row r="52" spans="1:11" x14ac:dyDescent="0.2">
      <c r="A52" s="659" t="s">
        <v>991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</row>
    <row r="53" spans="1:11" x14ac:dyDescent="0.2">
      <c r="A53" s="659" t="s">
        <v>431</v>
      </c>
      <c r="B53" s="659"/>
      <c r="C53" s="659"/>
      <c r="D53" s="659"/>
      <c r="E53" s="659"/>
      <c r="F53" s="659"/>
      <c r="G53" s="659"/>
      <c r="H53" s="659"/>
      <c r="I53" s="659"/>
      <c r="J53" s="659"/>
      <c r="K53" s="659"/>
    </row>
  </sheetData>
  <mergeCells count="12">
    <mergeCell ref="A48:K48"/>
    <mergeCell ref="A1:K1"/>
    <mergeCell ref="A2:K2"/>
    <mergeCell ref="A4:K4"/>
    <mergeCell ref="A5:K5"/>
    <mergeCell ref="A3:K3"/>
    <mergeCell ref="A47:K47"/>
    <mergeCell ref="A49:K49"/>
    <mergeCell ref="A50:K50"/>
    <mergeCell ref="A51:K51"/>
    <mergeCell ref="A52:K52"/>
    <mergeCell ref="A53:K53"/>
  </mergeCells>
  <hyperlinks>
    <hyperlink ref="L2" location="Contenido!A1" display="Contenido" xr:uid="{00000000-0004-0000-9800-000000000000}"/>
  </hyperlinks>
  <printOptions horizontalCentered="1"/>
  <pageMargins left="0.59055118110236227" right="0.59055118110236227" top="0.19685039370078741" bottom="0" header="0.31496062992125984" footer="0.31496062992125984"/>
  <pageSetup scale="82" orientation="landscape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Hoja153">
    <tabColor theme="5" tint="0.59999389629810485"/>
    <pageSetUpPr fitToPage="1"/>
  </sheetPr>
  <dimension ref="A1:S54"/>
  <sheetViews>
    <sheetView showGridLines="0" topLeftCell="A37" zoomScaleNormal="100" zoomScaleSheetLayoutView="90" workbookViewId="0">
      <selection activeCell="A55" sqref="A55"/>
    </sheetView>
  </sheetViews>
  <sheetFormatPr baseColWidth="10" defaultColWidth="9" defaultRowHeight="12" x14ac:dyDescent="0.2"/>
  <cols>
    <col min="1" max="1" width="37.625" style="135" customWidth="1"/>
    <col min="2" max="9" width="5.625" style="135" customWidth="1"/>
    <col min="10" max="10" width="1.5" style="135" customWidth="1"/>
    <col min="11" max="18" width="5.625" style="135" customWidth="1"/>
    <col min="19" max="244" width="11" style="135" customWidth="1"/>
    <col min="245" max="16384" width="9" style="135"/>
  </cols>
  <sheetData>
    <row r="1" spans="1:19" ht="15" customHeight="1" x14ac:dyDescent="0.25">
      <c r="A1" s="610" t="s">
        <v>775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</row>
    <row r="2" spans="1:19" ht="14.25" customHeight="1" x14ac:dyDescent="0.25">
      <c r="A2" s="610" t="s">
        <v>421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212" t="s">
        <v>573</v>
      </c>
    </row>
    <row r="3" spans="1:19" s="59" customFormat="1" ht="15" x14ac:dyDescent="0.25">
      <c r="A3" s="588" t="s">
        <v>443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4" spans="1:19" ht="15" x14ac:dyDescent="0.25">
      <c r="A4" s="611" t="s">
        <v>429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</row>
    <row r="5" spans="1:19" ht="15" x14ac:dyDescent="0.25">
      <c r="A5" s="611" t="s">
        <v>1031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</row>
    <row r="6" spans="1:19" s="359" customFormat="1" ht="18.75" customHeight="1" x14ac:dyDescent="0.15">
      <c r="A6" s="663" t="s">
        <v>217</v>
      </c>
      <c r="B6" s="662" t="s">
        <v>35</v>
      </c>
      <c r="C6" s="662"/>
      <c r="D6" s="662"/>
      <c r="E6" s="662"/>
      <c r="F6" s="662"/>
      <c r="G6" s="662"/>
      <c r="H6" s="662"/>
      <c r="I6" s="662"/>
      <c r="J6" s="522"/>
      <c r="K6" s="662" t="s">
        <v>36</v>
      </c>
      <c r="L6" s="662"/>
      <c r="M6" s="662"/>
      <c r="N6" s="662"/>
      <c r="O6" s="662"/>
      <c r="P6" s="662"/>
      <c r="Q6" s="662"/>
      <c r="R6" s="662"/>
    </row>
    <row r="7" spans="1:19" s="356" customFormat="1" ht="18.75" customHeight="1" x14ac:dyDescent="0.15">
      <c r="A7" s="663"/>
      <c r="B7" s="523">
        <v>2015</v>
      </c>
      <c r="C7" s="523">
        <v>2016</v>
      </c>
      <c r="D7" s="523">
        <v>2017</v>
      </c>
      <c r="E7" s="523">
        <v>2018</v>
      </c>
      <c r="F7" s="523">
        <v>2019</v>
      </c>
      <c r="G7" s="523">
        <v>2020</v>
      </c>
      <c r="H7" s="523">
        <v>2021</v>
      </c>
      <c r="I7" s="523">
        <v>2022</v>
      </c>
      <c r="J7" s="524"/>
      <c r="K7" s="523">
        <v>2015</v>
      </c>
      <c r="L7" s="523">
        <v>2016</v>
      </c>
      <c r="M7" s="523">
        <v>2017</v>
      </c>
      <c r="N7" s="523">
        <v>2018</v>
      </c>
      <c r="O7" s="523">
        <v>2019</v>
      </c>
      <c r="P7" s="523">
        <v>2020</v>
      </c>
      <c r="Q7" s="523">
        <v>2021</v>
      </c>
      <c r="R7" s="523">
        <v>2022</v>
      </c>
    </row>
    <row r="8" spans="1:19" ht="5.25" customHeight="1" x14ac:dyDescent="0.2">
      <c r="A8" s="185"/>
      <c r="B8" s="186"/>
      <c r="C8" s="186"/>
      <c r="D8" s="186"/>
      <c r="E8" s="186"/>
      <c r="F8" s="186"/>
      <c r="G8" s="186"/>
      <c r="H8" s="186"/>
      <c r="I8" s="186"/>
      <c r="K8" s="186"/>
      <c r="L8" s="186"/>
      <c r="M8" s="186"/>
      <c r="N8" s="186"/>
      <c r="O8" s="186"/>
      <c r="P8" s="186"/>
      <c r="Q8" s="186"/>
      <c r="R8" s="186"/>
    </row>
    <row r="9" spans="1:19" s="358" customFormat="1" ht="12.75" x14ac:dyDescent="0.2">
      <c r="A9" s="140" t="s">
        <v>240</v>
      </c>
      <c r="B9" s="357">
        <v>64.288051406366876</v>
      </c>
      <c r="C9" s="357">
        <v>63.732860950214679</v>
      </c>
      <c r="D9" s="357">
        <v>65.735685380402046</v>
      </c>
      <c r="E9" s="357">
        <v>84.26730411686259</v>
      </c>
      <c r="F9" s="357">
        <v>90.316760361541625</v>
      </c>
      <c r="G9" s="357">
        <v>91.960115455261075</v>
      </c>
      <c r="H9" s="357">
        <v>87.399196869087376</v>
      </c>
      <c r="I9" s="357">
        <v>89.369452456746757</v>
      </c>
      <c r="K9" s="357">
        <v>63.914752874180301</v>
      </c>
      <c r="L9" s="357">
        <v>64.727531927861889</v>
      </c>
      <c r="M9" s="357">
        <v>66.730925987263717</v>
      </c>
      <c r="N9" s="357">
        <v>84.861616905160361</v>
      </c>
      <c r="O9" s="357">
        <v>90.788526484058309</v>
      </c>
      <c r="P9" s="357">
        <v>91.886911801105569</v>
      </c>
      <c r="Q9" s="357">
        <v>88.990124638198893</v>
      </c>
      <c r="R9" s="357">
        <v>88.603049122397124</v>
      </c>
    </row>
    <row r="10" spans="1:19" ht="12.75" x14ac:dyDescent="0.2">
      <c r="A10" s="66" t="s">
        <v>157</v>
      </c>
      <c r="B10" s="181">
        <v>63.414700121193754</v>
      </c>
      <c r="C10" s="181">
        <v>62.960437615741483</v>
      </c>
      <c r="D10" s="181">
        <v>64.962355008938076</v>
      </c>
      <c r="E10" s="181">
        <v>83.477151454010283</v>
      </c>
      <c r="F10" s="181">
        <v>89.608198798910195</v>
      </c>
      <c r="G10" s="181">
        <v>91.38808711624246</v>
      </c>
      <c r="H10" s="181">
        <v>86.492276301895856</v>
      </c>
      <c r="I10" s="181">
        <v>88.557654064139385</v>
      </c>
      <c r="K10" s="181">
        <v>63.390407788844513</v>
      </c>
      <c r="L10" s="181">
        <v>64.27078242327218</v>
      </c>
      <c r="M10" s="181">
        <v>66.288818592779137</v>
      </c>
      <c r="N10" s="181">
        <v>84.413394516353719</v>
      </c>
      <c r="O10" s="181">
        <v>90.440509736496338</v>
      </c>
      <c r="P10" s="181">
        <v>91.581639668875994</v>
      </c>
      <c r="Q10" s="181">
        <v>88.583928447488915</v>
      </c>
      <c r="R10" s="181">
        <v>88.197072309320617</v>
      </c>
    </row>
    <row r="11" spans="1:19" ht="15.75" customHeight="1" x14ac:dyDescent="0.2">
      <c r="A11" s="66" t="s">
        <v>310</v>
      </c>
      <c r="B11" s="181">
        <v>0.87335128517311944</v>
      </c>
      <c r="C11" s="181">
        <v>0.77242333447319489</v>
      </c>
      <c r="D11" s="181">
        <v>0.77333037146397077</v>
      </c>
      <c r="E11" s="181">
        <v>0.79015266285230434</v>
      </c>
      <c r="F11" s="181">
        <v>0.70856156263143855</v>
      </c>
      <c r="G11" s="181">
        <v>0.57202833901863026</v>
      </c>
      <c r="H11" s="181">
        <v>0.90692056719151926</v>
      </c>
      <c r="I11" s="181">
        <v>0.81179839260737108</v>
      </c>
      <c r="K11" s="181">
        <v>0.52434508533578483</v>
      </c>
      <c r="L11" s="181">
        <v>0.45674950458970565</v>
      </c>
      <c r="M11" s="181">
        <v>0.44210739448457059</v>
      </c>
      <c r="N11" s="181">
        <v>0.44822238880664411</v>
      </c>
      <c r="O11" s="181">
        <v>0.34801674756196321</v>
      </c>
      <c r="P11" s="181">
        <v>0.30527213222958666</v>
      </c>
      <c r="Q11" s="181">
        <v>0.4061961907099903</v>
      </c>
      <c r="R11" s="181">
        <v>0.40597681307651201</v>
      </c>
    </row>
    <row r="12" spans="1:19" ht="5.25" customHeight="1" x14ac:dyDescent="0.2">
      <c r="A12" s="182"/>
      <c r="B12" s="181"/>
      <c r="C12" s="181"/>
      <c r="D12" s="181"/>
      <c r="E12" s="181"/>
      <c r="F12" s="181"/>
      <c r="G12" s="181"/>
      <c r="H12" s="181"/>
      <c r="I12" s="181"/>
      <c r="K12" s="181"/>
      <c r="L12" s="181"/>
      <c r="M12" s="181"/>
      <c r="N12" s="181"/>
      <c r="O12" s="181"/>
      <c r="P12" s="181"/>
      <c r="Q12" s="181"/>
      <c r="R12" s="181"/>
    </row>
    <row r="13" spans="1:19" s="358" customFormat="1" ht="12.75" x14ac:dyDescent="0.2">
      <c r="A13" s="140" t="s">
        <v>243</v>
      </c>
      <c r="B13" s="357">
        <v>91.465669402054729</v>
      </c>
      <c r="C13" s="357">
        <v>91.023828188720856</v>
      </c>
      <c r="D13" s="357">
        <v>88.48813760163317</v>
      </c>
      <c r="E13" s="357">
        <v>101.98938207483847</v>
      </c>
      <c r="F13" s="357">
        <v>92.162774470151405</v>
      </c>
      <c r="G13" s="357">
        <v>93.474008190093642</v>
      </c>
      <c r="H13" s="357">
        <v>94.128261231933649</v>
      </c>
      <c r="I13" s="357">
        <v>90.293759646417726</v>
      </c>
      <c r="K13" s="357">
        <v>90.528447094958381</v>
      </c>
      <c r="L13" s="357">
        <v>90.23057208733573</v>
      </c>
      <c r="M13" s="357">
        <v>89.014827370466222</v>
      </c>
      <c r="N13" s="357">
        <v>102.63460992482003</v>
      </c>
      <c r="O13" s="357">
        <v>92.144802956001755</v>
      </c>
      <c r="P13" s="357">
        <v>93.625977149729394</v>
      </c>
      <c r="Q13" s="357">
        <v>93.9297476383705</v>
      </c>
      <c r="R13" s="357">
        <v>91.481925751145042</v>
      </c>
    </row>
    <row r="14" spans="1:19" ht="12.75" x14ac:dyDescent="0.2">
      <c r="A14" s="66" t="s">
        <v>157</v>
      </c>
      <c r="B14" s="181">
        <v>90.999518423530006</v>
      </c>
      <c r="C14" s="181">
        <v>90.49469999797229</v>
      </c>
      <c r="D14" s="181">
        <v>88.155723382086776</v>
      </c>
      <c r="E14" s="181">
        <v>101.73746025000376</v>
      </c>
      <c r="F14" s="181">
        <v>91.889641776971459</v>
      </c>
      <c r="G14" s="181">
        <v>93.197527322048046</v>
      </c>
      <c r="H14" s="181">
        <v>93.913601571199479</v>
      </c>
      <c r="I14" s="181">
        <v>90.133309887083328</v>
      </c>
      <c r="K14" s="181">
        <v>90.26446766111124</v>
      </c>
      <c r="L14" s="181">
        <v>89.87045135802903</v>
      </c>
      <c r="M14" s="181">
        <v>88.762102133641292</v>
      </c>
      <c r="N14" s="181">
        <v>102.42504044817693</v>
      </c>
      <c r="O14" s="181">
        <v>91.981246816683935</v>
      </c>
      <c r="P14" s="181">
        <v>93.448313562564906</v>
      </c>
      <c r="Q14" s="181">
        <v>93.792579865307076</v>
      </c>
      <c r="R14" s="181">
        <v>91.407498656340422</v>
      </c>
    </row>
    <row r="15" spans="1:19" ht="15.75" customHeight="1" x14ac:dyDescent="0.2">
      <c r="A15" s="66" t="s">
        <v>310</v>
      </c>
      <c r="B15" s="181">
        <v>0.46615097852472459</v>
      </c>
      <c r="C15" s="181">
        <v>0.52912819074856654</v>
      </c>
      <c r="D15" s="181">
        <v>0.33241421954639933</v>
      </c>
      <c r="E15" s="181">
        <v>0.25192182483471687</v>
      </c>
      <c r="F15" s="181">
        <v>0.27313269317995764</v>
      </c>
      <c r="G15" s="181">
        <v>0.27648086804559324</v>
      </c>
      <c r="H15" s="181">
        <v>0.21465966073417023</v>
      </c>
      <c r="I15" s="181">
        <v>0.16044975933440578</v>
      </c>
      <c r="K15" s="181">
        <v>0.26397943384715405</v>
      </c>
      <c r="L15" s="181">
        <v>0.36012072930669253</v>
      </c>
      <c r="M15" s="181">
        <v>0.25272523682492282</v>
      </c>
      <c r="N15" s="181">
        <v>0.2095694766430958</v>
      </c>
      <c r="O15" s="181">
        <v>0.16355613931781515</v>
      </c>
      <c r="P15" s="181">
        <v>0.17766358716448913</v>
      </c>
      <c r="Q15" s="181">
        <v>0.13716777306342257</v>
      </c>
      <c r="R15" s="181">
        <v>7.4427094804619759E-2</v>
      </c>
    </row>
    <row r="16" spans="1:19" ht="5.25" customHeight="1" x14ac:dyDescent="0.2">
      <c r="A16" s="182"/>
      <c r="B16" s="181"/>
      <c r="C16" s="181"/>
      <c r="D16" s="181"/>
      <c r="E16" s="181"/>
      <c r="F16" s="181"/>
      <c r="G16" s="181"/>
      <c r="H16" s="181"/>
      <c r="I16" s="181"/>
      <c r="K16" s="181"/>
      <c r="L16" s="181"/>
      <c r="M16" s="181"/>
      <c r="N16" s="181"/>
      <c r="O16" s="181"/>
      <c r="P16" s="181"/>
      <c r="Q16" s="181"/>
      <c r="R16" s="181"/>
    </row>
    <row r="17" spans="1:18" s="358" customFormat="1" ht="12.75" x14ac:dyDescent="0.2">
      <c r="A17" s="64" t="s">
        <v>159</v>
      </c>
      <c r="B17" s="357">
        <v>106.79539023977415</v>
      </c>
      <c r="C17" s="357">
        <v>106.47623031182805</v>
      </c>
      <c r="D17" s="357">
        <v>105.70950376175487</v>
      </c>
      <c r="E17" s="357">
        <v>107.95703422574685</v>
      </c>
      <c r="F17" s="357">
        <v>110.23358386988298</v>
      </c>
      <c r="G17" s="357">
        <v>108.77431872759544</v>
      </c>
      <c r="H17" s="357">
        <v>107.77210661780745</v>
      </c>
      <c r="I17" s="357">
        <v>106.42243461495318</v>
      </c>
      <c r="K17" s="357">
        <v>106.66426230138823</v>
      </c>
      <c r="L17" s="357">
        <v>107.60791119454538</v>
      </c>
      <c r="M17" s="357">
        <v>107.54549047844814</v>
      </c>
      <c r="N17" s="357">
        <v>109.43508123501995</v>
      </c>
      <c r="O17" s="357">
        <v>111.58230762499559</v>
      </c>
      <c r="P17" s="357">
        <v>110.88439103047246</v>
      </c>
      <c r="Q17" s="357">
        <v>109.98077705356249</v>
      </c>
      <c r="R17" s="357">
        <v>108.85836404918527</v>
      </c>
    </row>
    <row r="18" spans="1:18" ht="12.75" x14ac:dyDescent="0.2">
      <c r="A18" s="66" t="s">
        <v>160</v>
      </c>
      <c r="B18" s="181">
        <v>100.94429883664139</v>
      </c>
      <c r="C18" s="181">
        <v>100.2862160408372</v>
      </c>
      <c r="D18" s="181">
        <v>100.2294560947021</v>
      </c>
      <c r="E18" s="181">
        <v>101.8116811679724</v>
      </c>
      <c r="F18" s="181">
        <v>104.64442122759996</v>
      </c>
      <c r="G18" s="181">
        <v>103.59951971600599</v>
      </c>
      <c r="H18" s="181">
        <v>102.6318544693103</v>
      </c>
      <c r="I18" s="181">
        <v>102.05509618180506</v>
      </c>
      <c r="K18" s="181">
        <v>99.9743564479529</v>
      </c>
      <c r="L18" s="181">
        <v>99.832686364709062</v>
      </c>
      <c r="M18" s="181">
        <v>99.695613660715338</v>
      </c>
      <c r="N18" s="181">
        <v>101.21848247245732</v>
      </c>
      <c r="O18" s="181">
        <v>103.90071282216687</v>
      </c>
      <c r="P18" s="181">
        <v>102.84443104527246</v>
      </c>
      <c r="Q18" s="181">
        <v>101.8531495452259</v>
      </c>
      <c r="R18" s="181">
        <v>101.46397108324707</v>
      </c>
    </row>
    <row r="19" spans="1:18" ht="12.75" x14ac:dyDescent="0.2">
      <c r="A19" s="66" t="s">
        <v>161</v>
      </c>
      <c r="B19" s="181">
        <v>4.4852797468776615E-2</v>
      </c>
      <c r="C19" s="181">
        <v>4.0362981992427389E-2</v>
      </c>
      <c r="D19" s="181">
        <v>4.618017696954576E-2</v>
      </c>
      <c r="E19" s="181">
        <v>4.687764861922486E-2</v>
      </c>
      <c r="F19" s="181">
        <v>5.307681500416659E-2</v>
      </c>
      <c r="G19" s="181">
        <v>4.6549263912574391E-2</v>
      </c>
      <c r="H19" s="181">
        <v>3.926187671770711E-2</v>
      </c>
      <c r="I19" s="181">
        <v>4.010331728212669E-2</v>
      </c>
      <c r="K19" s="181">
        <v>7.4938787737278523E-2</v>
      </c>
      <c r="L19" s="181">
        <v>7.341215842897722E-2</v>
      </c>
      <c r="M19" s="181">
        <v>8.2488817141297507E-2</v>
      </c>
      <c r="N19" s="181">
        <v>7.5153223629297383E-2</v>
      </c>
      <c r="O19" s="181">
        <v>6.5936436075783131E-2</v>
      </c>
      <c r="P19" s="181">
        <v>6.8061703187023509E-2</v>
      </c>
      <c r="Q19" s="181">
        <v>9.2874099870099897E-2</v>
      </c>
      <c r="R19" s="181">
        <v>0.10566685896268044</v>
      </c>
    </row>
    <row r="20" spans="1:18" ht="15.75" customHeight="1" x14ac:dyDescent="0.2">
      <c r="A20" s="66" t="s">
        <v>438</v>
      </c>
      <c r="B20" s="181">
        <v>3.2162094184963936</v>
      </c>
      <c r="C20" s="181">
        <v>3.4988563194522655</v>
      </c>
      <c r="D20" s="181">
        <v>3.0201835738082923</v>
      </c>
      <c r="E20" s="181">
        <v>3.4430975747522257</v>
      </c>
      <c r="F20" s="181">
        <v>3.2228938159907057</v>
      </c>
      <c r="G20" s="181">
        <v>3.0866077332683672</v>
      </c>
      <c r="H20" s="181">
        <v>3.1893731187017402</v>
      </c>
      <c r="I20" s="181">
        <v>2.5182267819439774</v>
      </c>
      <c r="K20" s="181">
        <v>4.7974701705142939</v>
      </c>
      <c r="L20" s="181">
        <v>5.8923645652239447</v>
      </c>
      <c r="M20" s="181">
        <v>5.7983150565837889</v>
      </c>
      <c r="N20" s="181">
        <v>6.1810068464684713</v>
      </c>
      <c r="O20" s="181">
        <v>5.7062490720583989</v>
      </c>
      <c r="P20" s="181">
        <v>5.9286768165394506</v>
      </c>
      <c r="Q20" s="181">
        <v>6.0514567437527651</v>
      </c>
      <c r="R20" s="181">
        <v>5.4814111296528116</v>
      </c>
    </row>
    <row r="21" spans="1:18" ht="12.75" x14ac:dyDescent="0.2">
      <c r="A21" s="66" t="s">
        <v>162</v>
      </c>
      <c r="B21" s="181">
        <v>0.93707168045061728</v>
      </c>
      <c r="C21" s="181">
        <v>0.78576196465692894</v>
      </c>
      <c r="D21" s="181">
        <v>0.71601264863257608</v>
      </c>
      <c r="E21" s="181">
        <v>0.59670427494751643</v>
      </c>
      <c r="F21" s="181">
        <v>0.44897764823196662</v>
      </c>
      <c r="G21" s="181">
        <v>0.34672676017123166</v>
      </c>
      <c r="H21" s="181">
        <v>0.20590673123064171</v>
      </c>
      <c r="I21" s="181">
        <v>0.18133673901483374</v>
      </c>
      <c r="K21" s="181">
        <v>0.61893887649678192</v>
      </c>
      <c r="L21" s="181">
        <v>0.48525898433242171</v>
      </c>
      <c r="M21" s="181">
        <v>0.47871319161213666</v>
      </c>
      <c r="N21" s="181">
        <v>0.41126794771370107</v>
      </c>
      <c r="O21" s="181">
        <v>0.32601904504137219</v>
      </c>
      <c r="P21" s="181">
        <v>0.23844435613171994</v>
      </c>
      <c r="Q21" s="181">
        <v>0.15052009289292051</v>
      </c>
      <c r="R21" s="181">
        <v>0.1271661765871219</v>
      </c>
    </row>
    <row r="22" spans="1:18" ht="12.75" x14ac:dyDescent="0.2">
      <c r="A22" s="66" t="s">
        <v>432</v>
      </c>
      <c r="B22" s="181">
        <v>0.6063922324455191</v>
      </c>
      <c r="C22" s="181">
        <v>0.78137468400557797</v>
      </c>
      <c r="D22" s="181">
        <v>0.67686945101077067</v>
      </c>
      <c r="E22" s="181">
        <v>1.1403973771574047</v>
      </c>
      <c r="F22" s="181">
        <v>1.0858994282819656</v>
      </c>
      <c r="G22" s="181">
        <v>1.0175582083318833</v>
      </c>
      <c r="H22" s="181">
        <v>1.0731579636173276</v>
      </c>
      <c r="I22" s="181">
        <v>0.93763299428102731</v>
      </c>
      <c r="K22" s="181">
        <v>0.4602721839419267</v>
      </c>
      <c r="L22" s="181">
        <v>0.60576573496112007</v>
      </c>
      <c r="M22" s="181">
        <v>0.81515634467158593</v>
      </c>
      <c r="N22" s="181">
        <v>0.97468659357260523</v>
      </c>
      <c r="O22" s="181">
        <v>1.1071826557725251</v>
      </c>
      <c r="P22" s="181">
        <v>1.3849871413627872</v>
      </c>
      <c r="Q22" s="181">
        <v>1.441607333451649</v>
      </c>
      <c r="R22" s="181">
        <v>1.2721191981611009</v>
      </c>
    </row>
    <row r="23" spans="1:18" ht="15" x14ac:dyDescent="0.2">
      <c r="A23" s="66" t="s">
        <v>310</v>
      </c>
      <c r="B23" s="181">
        <v>1.0465652742714544</v>
      </c>
      <c r="C23" s="181">
        <v>1.0836583208836486</v>
      </c>
      <c r="D23" s="181">
        <v>1.020801816631578</v>
      </c>
      <c r="E23" s="181">
        <v>0.91827618229808705</v>
      </c>
      <c r="F23" s="181">
        <v>0.77831493477421343</v>
      </c>
      <c r="G23" s="181">
        <v>0.67735704590540491</v>
      </c>
      <c r="H23" s="181">
        <v>0.63255245822972561</v>
      </c>
      <c r="I23" s="181">
        <v>0.69003860062615818</v>
      </c>
      <c r="K23" s="181">
        <v>0.73828583474504028</v>
      </c>
      <c r="L23" s="181">
        <v>0.71842338688986507</v>
      </c>
      <c r="M23" s="181">
        <v>0.67520340772399134</v>
      </c>
      <c r="N23" s="181">
        <v>0.57448415117855545</v>
      </c>
      <c r="O23" s="181">
        <v>0.47620759388065603</v>
      </c>
      <c r="P23" s="181">
        <v>0.41978996797902418</v>
      </c>
      <c r="Q23" s="181">
        <v>0.39116923836913997</v>
      </c>
      <c r="R23" s="181">
        <v>0.40802960257450627</v>
      </c>
    </row>
    <row r="24" spans="1:18" ht="5.25" customHeight="1" x14ac:dyDescent="0.2">
      <c r="A24" s="182"/>
      <c r="B24" s="181"/>
      <c r="C24" s="181"/>
      <c r="E24" s="181"/>
      <c r="F24" s="181"/>
      <c r="K24" s="181"/>
      <c r="L24" s="181"/>
      <c r="N24" s="181"/>
      <c r="O24" s="181"/>
    </row>
    <row r="25" spans="1:18" s="358" customFormat="1" ht="12.75" x14ac:dyDescent="0.2">
      <c r="A25" s="64" t="s">
        <v>163</v>
      </c>
      <c r="B25" s="357">
        <v>115.08854313609034</v>
      </c>
      <c r="C25" s="357">
        <v>116.54744234022074</v>
      </c>
      <c r="D25" s="357">
        <v>119.37075805616442</v>
      </c>
      <c r="E25" s="357">
        <v>123.36208281849872</v>
      </c>
      <c r="F25" s="357">
        <v>131.7491270524919</v>
      </c>
      <c r="G25" s="357">
        <v>130.19363239247312</v>
      </c>
      <c r="H25" s="357">
        <v>132.83251513919723</v>
      </c>
      <c r="I25" s="357">
        <v>125.98454414128946</v>
      </c>
      <c r="K25" s="357">
        <v>120.87494591204194</v>
      </c>
      <c r="L25" s="357">
        <v>123.6215639077396</v>
      </c>
      <c r="M25" s="357">
        <v>128.52557231157192</v>
      </c>
      <c r="N25" s="357">
        <v>133.87271363666559</v>
      </c>
      <c r="O25" s="357">
        <v>142.56170408081928</v>
      </c>
      <c r="P25" s="357">
        <v>141.89322556279049</v>
      </c>
      <c r="Q25" s="357">
        <v>150.01675252029636</v>
      </c>
      <c r="R25" s="357">
        <v>140.71110724912936</v>
      </c>
    </row>
    <row r="26" spans="1:18" ht="12.75" x14ac:dyDescent="0.2">
      <c r="A26" s="66" t="s">
        <v>493</v>
      </c>
      <c r="B26" s="181">
        <v>92.451363414761232</v>
      </c>
      <c r="C26" s="181">
        <v>92.825978235885955</v>
      </c>
      <c r="D26" s="181">
        <v>93.598407396701404</v>
      </c>
      <c r="E26" s="181">
        <v>94.891447453118957</v>
      </c>
      <c r="F26" s="181">
        <v>101.61929874065436</v>
      </c>
      <c r="G26" s="181">
        <v>101.50159610215054</v>
      </c>
      <c r="H26" s="181">
        <v>105.41936358045922</v>
      </c>
      <c r="I26" s="181">
        <v>103.50592456401296</v>
      </c>
      <c r="K26" s="181">
        <v>98.33186883486313</v>
      </c>
      <c r="L26" s="181">
        <v>99.086022891400333</v>
      </c>
      <c r="M26" s="181">
        <v>100.85862680892284</v>
      </c>
      <c r="N26" s="181">
        <v>102.87206392805248</v>
      </c>
      <c r="O26" s="181">
        <v>108.63490620514442</v>
      </c>
      <c r="P26" s="181">
        <v>108.1511581106339</v>
      </c>
      <c r="Q26" s="181">
        <v>114.82305131506263</v>
      </c>
      <c r="R26" s="181">
        <v>112.34444894280753</v>
      </c>
    </row>
    <row r="27" spans="1:18" ht="15.75" customHeight="1" x14ac:dyDescent="0.2">
      <c r="A27" s="66" t="s">
        <v>483</v>
      </c>
      <c r="B27" s="181">
        <v>5.5423127221112924</v>
      </c>
      <c r="C27" s="181">
        <v>6.1624436120648074</v>
      </c>
      <c r="D27" s="181">
        <v>6.162762365583986</v>
      </c>
      <c r="E27" s="181">
        <v>6.4222003502390175</v>
      </c>
      <c r="F27" s="181">
        <v>6.929034049981067</v>
      </c>
      <c r="G27" s="181">
        <v>6.9603704637096779</v>
      </c>
      <c r="H27" s="181">
        <v>6.6252879313759214</v>
      </c>
      <c r="I27" s="181">
        <v>5.9911198744222558</v>
      </c>
      <c r="K27" s="181">
        <v>6.1976212697638635</v>
      </c>
      <c r="L27" s="181">
        <v>7.2609027051931454</v>
      </c>
      <c r="M27" s="181">
        <v>7.8270083786085785</v>
      </c>
      <c r="N27" s="181">
        <v>8.504191099795964</v>
      </c>
      <c r="O27" s="181">
        <v>8.8231424211564402</v>
      </c>
      <c r="P27" s="181">
        <v>9.3696415673777249</v>
      </c>
      <c r="Q27" s="181">
        <v>9.8269088825653022</v>
      </c>
      <c r="R27" s="181">
        <v>8.0074967905877656</v>
      </c>
    </row>
    <row r="28" spans="1:18" ht="12.75" x14ac:dyDescent="0.2">
      <c r="A28" s="66" t="s">
        <v>184</v>
      </c>
      <c r="B28" s="181">
        <v>0.16611972425410085</v>
      </c>
      <c r="C28" s="181">
        <v>0.13904430532637202</v>
      </c>
      <c r="D28" s="181">
        <v>0.47147380902714497</v>
      </c>
      <c r="E28" s="181">
        <v>0.55888571441449197</v>
      </c>
      <c r="F28" s="181">
        <v>0.73163055455492421</v>
      </c>
      <c r="G28" s="181">
        <v>0.72874663978494625</v>
      </c>
      <c r="H28" s="181">
        <v>0.76555871715497747</v>
      </c>
      <c r="I28" s="181">
        <v>0.76495613621516001</v>
      </c>
      <c r="K28" s="181">
        <v>0.29758273284750431</v>
      </c>
      <c r="L28" s="181">
        <v>0.21282047937841711</v>
      </c>
      <c r="M28" s="181">
        <v>0.61925113134941911</v>
      </c>
      <c r="N28" s="181">
        <v>0.83451565754171653</v>
      </c>
      <c r="O28" s="181">
        <v>1.0785637723605686</v>
      </c>
      <c r="P28" s="181">
        <v>1.1484620092295985</v>
      </c>
      <c r="Q28" s="181">
        <v>1.1556550204759062</v>
      </c>
      <c r="R28" s="181">
        <v>1.1707377103557257</v>
      </c>
    </row>
    <row r="29" spans="1:18" ht="12.75" x14ac:dyDescent="0.2">
      <c r="A29" s="66" t="s">
        <v>226</v>
      </c>
      <c r="B29" s="181">
        <v>4.2767098979892086</v>
      </c>
      <c r="C29" s="181">
        <v>4.2729579065933452</v>
      </c>
      <c r="D29" s="181">
        <v>4.4696957816323417</v>
      </c>
      <c r="E29" s="181">
        <v>4.4354009936444001</v>
      </c>
      <c r="F29" s="181">
        <v>4.5015675757083216</v>
      </c>
      <c r="G29" s="181">
        <v>4.2034190188172049</v>
      </c>
      <c r="H29" s="181">
        <v>2.3696361381236777</v>
      </c>
      <c r="I29" s="181">
        <v>0.58926499110883257</v>
      </c>
      <c r="K29" s="181">
        <v>4.0866272994049311</v>
      </c>
      <c r="L29" s="181">
        <v>4.037736545007018</v>
      </c>
      <c r="M29" s="181">
        <v>4.2157965178972292</v>
      </c>
      <c r="N29" s="181">
        <v>4.261792776994251</v>
      </c>
      <c r="O29" s="181">
        <v>4.31313971842639</v>
      </c>
      <c r="P29" s="181">
        <v>3.8655147127742278</v>
      </c>
      <c r="Q29" s="181">
        <v>2.2613743301905078</v>
      </c>
      <c r="R29" s="181">
        <v>0.62355694451845034</v>
      </c>
    </row>
    <row r="30" spans="1:18" ht="12.75" x14ac:dyDescent="0.2">
      <c r="A30" s="66" t="s">
        <v>435</v>
      </c>
      <c r="B30" s="181">
        <v>10.073440215804979</v>
      </c>
      <c r="C30" s="181">
        <v>10.476862002428197</v>
      </c>
      <c r="D30" s="181">
        <v>11.856635756620143</v>
      </c>
      <c r="E30" s="181">
        <v>14.206717427820777</v>
      </c>
      <c r="F30" s="181">
        <v>15.069152421260149</v>
      </c>
      <c r="G30" s="181">
        <v>13.977444556451612</v>
      </c>
      <c r="H30" s="181">
        <v>14.695704741356847</v>
      </c>
      <c r="I30" s="181">
        <v>12.107659386354044</v>
      </c>
      <c r="K30" s="181">
        <v>10.172062512360798</v>
      </c>
      <c r="L30" s="181">
        <v>11.163498245794869</v>
      </c>
      <c r="M30" s="181">
        <v>13.129210390101282</v>
      </c>
      <c r="N30" s="181">
        <v>15.419699337591863</v>
      </c>
      <c r="O30" s="181">
        <v>17.73551452358366</v>
      </c>
      <c r="P30" s="181">
        <v>17.504259178598801</v>
      </c>
      <c r="Q30" s="181">
        <v>20.052205963072439</v>
      </c>
      <c r="R30" s="181">
        <v>16.705652454106726</v>
      </c>
    </row>
    <row r="31" spans="1:18" ht="15" x14ac:dyDescent="0.2">
      <c r="A31" s="66" t="s">
        <v>310</v>
      </c>
      <c r="B31" s="181">
        <v>2.5785971611695113</v>
      </c>
      <c r="C31" s="181">
        <v>2.6701562779220747</v>
      </c>
      <c r="D31" s="181">
        <v>2.8117829465993878</v>
      </c>
      <c r="E31" s="181">
        <v>2.847430879261065</v>
      </c>
      <c r="F31" s="181">
        <v>2.8984437103330851</v>
      </c>
      <c r="G31" s="181">
        <v>2.82205561155914</v>
      </c>
      <c r="H31" s="181">
        <v>2.9569640307265774</v>
      </c>
      <c r="I31" s="181">
        <v>3.0256191891762221</v>
      </c>
      <c r="K31" s="181">
        <v>1.7891832628017204</v>
      </c>
      <c r="L31" s="181">
        <v>1.8605830409658113</v>
      </c>
      <c r="M31" s="181">
        <v>1.8756790846925826</v>
      </c>
      <c r="N31" s="181">
        <v>1.9804508366893059</v>
      </c>
      <c r="O31" s="181">
        <v>1.9764374401478053</v>
      </c>
      <c r="P31" s="181">
        <v>1.8541899841762557</v>
      </c>
      <c r="Q31" s="181">
        <v>1.8975570089295741</v>
      </c>
      <c r="R31" s="181">
        <v>1.8592144067531748</v>
      </c>
    </row>
    <row r="32" spans="1:18" ht="5.25" customHeight="1" x14ac:dyDescent="0.2">
      <c r="A32" s="182"/>
      <c r="B32" s="181"/>
      <c r="C32" s="181"/>
      <c r="D32" s="181"/>
      <c r="E32" s="181"/>
      <c r="F32" s="181"/>
      <c r="G32" s="181"/>
      <c r="H32" s="181"/>
      <c r="I32" s="181"/>
      <c r="K32" s="181"/>
      <c r="L32" s="181"/>
      <c r="M32" s="181"/>
      <c r="N32" s="181"/>
      <c r="O32" s="181"/>
      <c r="P32" s="181"/>
      <c r="Q32" s="181"/>
      <c r="R32" s="181"/>
    </row>
    <row r="33" spans="1:18" s="358" customFormat="1" ht="12.75" x14ac:dyDescent="0.2">
      <c r="A33" s="140" t="s">
        <v>339</v>
      </c>
      <c r="B33" s="357">
        <v>129.23769500978986</v>
      </c>
      <c r="C33" s="357">
        <v>129.82749760695162</v>
      </c>
      <c r="D33" s="357">
        <v>131.05053210207194</v>
      </c>
      <c r="E33" s="357">
        <v>131.96481414665794</v>
      </c>
      <c r="F33" s="357">
        <v>134.51956328036079</v>
      </c>
      <c r="G33" s="357">
        <v>129.41408095763111</v>
      </c>
      <c r="H33" s="357">
        <v>125.08435477206996</v>
      </c>
      <c r="I33" s="357">
        <v>120.35385897608381</v>
      </c>
      <c r="K33" s="357">
        <v>126.04277321290812</v>
      </c>
      <c r="L33" s="357">
        <v>127.98458321438832</v>
      </c>
      <c r="M33" s="357">
        <v>131.87896535572517</v>
      </c>
      <c r="N33" s="357">
        <v>132.86981752566689</v>
      </c>
      <c r="O33" s="357">
        <v>136.56923602628746</v>
      </c>
      <c r="P33" s="357">
        <v>133.22004783849428</v>
      </c>
      <c r="Q33" s="357">
        <v>132.88113631693892</v>
      </c>
      <c r="R33" s="357">
        <v>125.98185905393765</v>
      </c>
    </row>
    <row r="34" spans="1:18" ht="12.75" x14ac:dyDescent="0.2">
      <c r="A34" s="66" t="s">
        <v>430</v>
      </c>
      <c r="B34" s="181">
        <v>103.16920041335347</v>
      </c>
      <c r="C34" s="181">
        <v>102.82586565868279</v>
      </c>
      <c r="D34" s="181">
        <v>102.02986122790523</v>
      </c>
      <c r="E34" s="181">
        <v>100.74228442891531</v>
      </c>
      <c r="F34" s="181">
        <v>104.18277295647277</v>
      </c>
      <c r="G34" s="181">
        <v>101.28191666229152</v>
      </c>
      <c r="H34" s="181">
        <v>100.80739567552679</v>
      </c>
      <c r="I34" s="181">
        <v>100.15514077439683</v>
      </c>
      <c r="K34" s="181">
        <v>102.53650536997965</v>
      </c>
      <c r="L34" s="181">
        <v>102.38563747114551</v>
      </c>
      <c r="M34" s="181">
        <v>103.42098072377478</v>
      </c>
      <c r="N34" s="181">
        <v>102.13673396280367</v>
      </c>
      <c r="O34" s="181">
        <v>105.23844943886395</v>
      </c>
      <c r="P34" s="181">
        <v>102.89709182589743</v>
      </c>
      <c r="Q34" s="181">
        <v>104.03924649421539</v>
      </c>
      <c r="R34" s="181">
        <v>102.83769748771607</v>
      </c>
    </row>
    <row r="35" spans="1:18" ht="15.75" customHeight="1" x14ac:dyDescent="0.2">
      <c r="A35" s="66" t="s">
        <v>440</v>
      </c>
      <c r="B35" s="181">
        <v>6.7864932589799878</v>
      </c>
      <c r="C35" s="181">
        <v>7.4234672783166751</v>
      </c>
      <c r="D35" s="181">
        <v>7.3264052621585085</v>
      </c>
      <c r="E35" s="181">
        <v>7.3781863811664765</v>
      </c>
      <c r="F35" s="181">
        <v>7.6886313497379053</v>
      </c>
      <c r="G35" s="181">
        <v>7.7991284716753286</v>
      </c>
      <c r="H35" s="181">
        <v>7.1331428177936917</v>
      </c>
      <c r="I35" s="181">
        <v>6.3519215593920482</v>
      </c>
      <c r="K35" s="181">
        <v>7.4307171324476489</v>
      </c>
      <c r="L35" s="181">
        <v>8.3903300099542424</v>
      </c>
      <c r="M35" s="181">
        <v>8.8921301641302684</v>
      </c>
      <c r="N35" s="181">
        <v>9.0741580599906211</v>
      </c>
      <c r="O35" s="181">
        <v>9.3822923642970828</v>
      </c>
      <c r="P35" s="181">
        <v>10.092259953269734</v>
      </c>
      <c r="Q35" s="181">
        <v>10.028491174640104</v>
      </c>
      <c r="R35" s="181">
        <v>8.0825870356778324</v>
      </c>
    </row>
    <row r="36" spans="1:18" ht="12.75" x14ac:dyDescent="0.2">
      <c r="A36" s="66" t="s">
        <v>184</v>
      </c>
      <c r="B36" s="181">
        <v>7.1661273884892393E-2</v>
      </c>
      <c r="C36" s="181">
        <v>7.7518313712329479E-2</v>
      </c>
      <c r="D36" s="181">
        <v>0.55308651876423098</v>
      </c>
      <c r="E36" s="181">
        <v>0.66079894768548264</v>
      </c>
      <c r="F36" s="181">
        <v>0.76629109311034149</v>
      </c>
      <c r="G36" s="181">
        <v>0.76914999737491463</v>
      </c>
      <c r="H36" s="181">
        <v>0.69205343616581738</v>
      </c>
      <c r="I36" s="181">
        <v>0.71733127856166412</v>
      </c>
      <c r="K36" s="181">
        <v>0.11356991250465839</v>
      </c>
      <c r="L36" s="181">
        <v>9.9610381562609457E-2</v>
      </c>
      <c r="M36" s="181">
        <v>0.6438711037843462</v>
      </c>
      <c r="N36" s="181">
        <v>0.90122278786705268</v>
      </c>
      <c r="O36" s="181">
        <v>1.0799225186132781</v>
      </c>
      <c r="P36" s="181">
        <v>1.1183864205169882</v>
      </c>
      <c r="Q36" s="181">
        <v>0.98325655149329538</v>
      </c>
      <c r="R36" s="181">
        <v>1.0066192719692091</v>
      </c>
    </row>
    <row r="37" spans="1:18" ht="12.75" x14ac:dyDescent="0.2">
      <c r="A37" s="66" t="s">
        <v>226</v>
      </c>
      <c r="B37" s="181">
        <v>5.2526007536819339</v>
      </c>
      <c r="C37" s="181">
        <v>5.1179506895915505</v>
      </c>
      <c r="D37" s="181">
        <v>5.1202537561117447</v>
      </c>
      <c r="E37" s="181">
        <v>4.8329194064366803</v>
      </c>
      <c r="F37" s="181">
        <v>4.4381025809307282</v>
      </c>
      <c r="G37" s="181">
        <v>3.8501251290666949</v>
      </c>
      <c r="H37" s="181">
        <v>1.9573750172152595</v>
      </c>
      <c r="I37" s="181">
        <v>0.51859383753328392</v>
      </c>
      <c r="K37" s="181">
        <v>4.4382400728010953</v>
      </c>
      <c r="L37" s="181">
        <v>4.3275176878866999</v>
      </c>
      <c r="M37" s="181">
        <v>4.3533513703045816</v>
      </c>
      <c r="N37" s="181">
        <v>4.0652080215787665</v>
      </c>
      <c r="O37" s="181">
        <v>3.8067268781118053</v>
      </c>
      <c r="P37" s="181">
        <v>3.2073955726304706</v>
      </c>
      <c r="Q37" s="181">
        <v>1.736119040182811</v>
      </c>
      <c r="R37" s="181">
        <v>0.50555454961522273</v>
      </c>
    </row>
    <row r="38" spans="1:18" ht="12.75" x14ac:dyDescent="0.2">
      <c r="A38" s="66" t="s">
        <v>436</v>
      </c>
      <c r="B38" s="181">
        <v>11.203898927741568</v>
      </c>
      <c r="C38" s="181">
        <v>11.542389812536969</v>
      </c>
      <c r="D38" s="181">
        <v>13.136910993688014</v>
      </c>
      <c r="E38" s="181">
        <v>15.525687425058909</v>
      </c>
      <c r="F38" s="181">
        <v>14.705871082016866</v>
      </c>
      <c r="G38" s="181">
        <v>13.158677657023855</v>
      </c>
      <c r="H38" s="181">
        <v>11.908655832529954</v>
      </c>
      <c r="I38" s="181">
        <v>9.8166060463331668</v>
      </c>
      <c r="K38" s="181">
        <v>9.6669627905750897</v>
      </c>
      <c r="L38" s="181">
        <v>10.815104946325542</v>
      </c>
      <c r="M38" s="181">
        <v>12.657518196536266</v>
      </c>
      <c r="N38" s="181">
        <v>14.810556646147472</v>
      </c>
      <c r="O38" s="181">
        <v>15.270662993804828</v>
      </c>
      <c r="P38" s="181">
        <v>14.234260858322328</v>
      </c>
      <c r="Q38" s="181">
        <v>14.522989525792577</v>
      </c>
      <c r="R38" s="181">
        <v>11.955512031220382</v>
      </c>
    </row>
    <row r="39" spans="1:18" ht="15.75" customHeight="1" x14ac:dyDescent="0.2">
      <c r="A39" s="66" t="s">
        <v>310</v>
      </c>
      <c r="B39" s="181">
        <v>2.7538403821480073</v>
      </c>
      <c r="C39" s="181">
        <v>2.8403058541113082</v>
      </c>
      <c r="D39" s="181">
        <v>2.884014343444206</v>
      </c>
      <c r="E39" s="181">
        <v>2.8249375573950806</v>
      </c>
      <c r="F39" s="181">
        <v>2.7378942180921575</v>
      </c>
      <c r="G39" s="181">
        <v>2.5550830401988063</v>
      </c>
      <c r="H39" s="181" t="s">
        <v>444</v>
      </c>
      <c r="I39" s="181">
        <v>2.7942654798668394</v>
      </c>
      <c r="K39" s="181">
        <v>1.8567779345999709</v>
      </c>
      <c r="L39" s="181">
        <v>1.9663827175137352</v>
      </c>
      <c r="M39" s="181">
        <v>1.9111137971949264</v>
      </c>
      <c r="N39" s="181">
        <v>1.8819380472793017</v>
      </c>
      <c r="O39" s="181">
        <v>1.7911818325965061</v>
      </c>
      <c r="P39" s="181">
        <v>1.6706532078573342</v>
      </c>
      <c r="Q39" s="181">
        <v>1.5710335306147489</v>
      </c>
      <c r="R39" s="181">
        <v>1.5938886777389347</v>
      </c>
    </row>
    <row r="40" spans="1:18" ht="5.25" customHeight="1" x14ac:dyDescent="0.2">
      <c r="A40" s="182"/>
      <c r="B40" s="181"/>
      <c r="C40" s="181"/>
      <c r="D40" s="181"/>
      <c r="E40" s="181"/>
      <c r="F40" s="181"/>
      <c r="G40" s="181"/>
      <c r="H40" s="181"/>
      <c r="I40" s="181"/>
      <c r="K40" s="181"/>
      <c r="L40" s="181"/>
      <c r="M40" s="181"/>
      <c r="N40" s="181"/>
      <c r="O40" s="181"/>
      <c r="P40" s="181"/>
      <c r="Q40" s="181"/>
      <c r="R40" s="181"/>
    </row>
    <row r="41" spans="1:18" s="358" customFormat="1" ht="12.75" x14ac:dyDescent="0.2">
      <c r="A41" s="140" t="s">
        <v>9</v>
      </c>
      <c r="B41" s="357">
        <v>95.163713870073238</v>
      </c>
      <c r="C41" s="357">
        <v>98.170230328639079</v>
      </c>
      <c r="D41" s="357">
        <v>102.96172645353198</v>
      </c>
      <c r="E41" s="357">
        <v>110.73291612157649</v>
      </c>
      <c r="F41" s="357">
        <v>127.63930866375239</v>
      </c>
      <c r="G41" s="357">
        <v>131.3630516394949</v>
      </c>
      <c r="H41" s="357">
        <v>144.72387694990027</v>
      </c>
      <c r="I41" s="357">
        <v>134.7036514742301</v>
      </c>
      <c r="K41" s="357">
        <v>113.60991305792328</v>
      </c>
      <c r="L41" s="357">
        <v>117.67345975709078</v>
      </c>
      <c r="M41" s="357">
        <v>123.83796685823452</v>
      </c>
      <c r="N41" s="357">
        <v>135.3738653643062</v>
      </c>
      <c r="O41" s="357">
        <v>151.51448234145971</v>
      </c>
      <c r="P41" s="357">
        <v>154.74196902533791</v>
      </c>
      <c r="Q41" s="357">
        <v>176.25646130088299</v>
      </c>
      <c r="R41" s="357">
        <v>163.51181343214162</v>
      </c>
    </row>
    <row r="42" spans="1:18" ht="12.75" x14ac:dyDescent="0.2">
      <c r="A42" s="66" t="s">
        <v>422</v>
      </c>
      <c r="B42" s="181">
        <v>77.358510203191685</v>
      </c>
      <c r="C42" s="181">
        <v>78.987929555390906</v>
      </c>
      <c r="D42" s="181">
        <v>81.752973415824286</v>
      </c>
      <c r="E42" s="181">
        <v>86.302175899097378</v>
      </c>
      <c r="F42" s="181">
        <v>97.816499251804757</v>
      </c>
      <c r="G42" s="181">
        <v>101.8311412144601</v>
      </c>
      <c r="H42" s="181">
        <v>112.49785362374354</v>
      </c>
      <c r="I42" s="181">
        <v>108.69460811742444</v>
      </c>
      <c r="K42" s="181">
        <v>92.420908427550501</v>
      </c>
      <c r="L42" s="181">
        <v>94.587658387852272</v>
      </c>
      <c r="M42" s="181">
        <v>97.276790732301123</v>
      </c>
      <c r="N42" s="181">
        <v>103.9727181589478</v>
      </c>
      <c r="O42" s="181">
        <v>113.709230177112</v>
      </c>
      <c r="P42" s="181">
        <v>115.93471241722762</v>
      </c>
      <c r="Q42" s="181">
        <v>131.33597010762327</v>
      </c>
      <c r="R42" s="181">
        <v>127.06079045664156</v>
      </c>
    </row>
    <row r="43" spans="1:18" ht="15.75" customHeight="1" x14ac:dyDescent="0.2">
      <c r="A43" s="66" t="s">
        <v>484</v>
      </c>
      <c r="B43" s="181">
        <v>3.7902582530875994</v>
      </c>
      <c r="C43" s="181">
        <v>4.4174132789164045</v>
      </c>
      <c r="D43" s="181">
        <v>4.5279487990697875</v>
      </c>
      <c r="E43" s="181">
        <v>5.0187731729897997</v>
      </c>
      <c r="F43" s="181">
        <v>5.8022053869805905</v>
      </c>
      <c r="G43" s="181">
        <v>5.702134362447822</v>
      </c>
      <c r="H43" s="181">
        <v>5.8460684991216363</v>
      </c>
      <c r="I43" s="181">
        <v>5.4324190192231212</v>
      </c>
      <c r="K43" s="181">
        <v>4.4641109504128273</v>
      </c>
      <c r="L43" s="181">
        <v>5.7211544787600905</v>
      </c>
      <c r="M43" s="181">
        <v>6.3381072493522925</v>
      </c>
      <c r="N43" s="181">
        <v>7.6510549896735984</v>
      </c>
      <c r="O43" s="181">
        <v>7.9877695147289947</v>
      </c>
      <c r="P43" s="181">
        <v>8.299129863733377</v>
      </c>
      <c r="Q43" s="181">
        <v>9.518065608764168</v>
      </c>
      <c r="R43" s="181">
        <v>7.8912579579725417</v>
      </c>
    </row>
    <row r="44" spans="1:18" ht="12.75" x14ac:dyDescent="0.2">
      <c r="A44" s="66" t="s">
        <v>184</v>
      </c>
      <c r="B44" s="181">
        <v>0.29913607132133507</v>
      </c>
      <c r="C44" s="181">
        <v>0.22418523052618039</v>
      </c>
      <c r="D44" s="181">
        <v>0.35681529525893163</v>
      </c>
      <c r="E44" s="181">
        <v>0.40927285746187791</v>
      </c>
      <c r="F44" s="181">
        <v>0.68021319389318946</v>
      </c>
      <c r="G44" s="181">
        <v>0.66813683022236225</v>
      </c>
      <c r="H44" s="181">
        <v>0.87836320648800004</v>
      </c>
      <c r="I44" s="181">
        <v>0.83870315516816962</v>
      </c>
      <c r="K44" s="181">
        <v>0.55627156038354564</v>
      </c>
      <c r="L44" s="181">
        <v>0.36715980391163661</v>
      </c>
      <c r="M44" s="181">
        <v>0.58483562576226455</v>
      </c>
      <c r="N44" s="181">
        <v>0.73466730551838721</v>
      </c>
      <c r="O44" s="181">
        <v>1.0765337984329169</v>
      </c>
      <c r="P44" s="181">
        <v>1.1930170196464729</v>
      </c>
      <c r="Q44" s="181">
        <v>1.4196531015990923</v>
      </c>
      <c r="R44" s="181">
        <v>1.4247911585206721</v>
      </c>
    </row>
    <row r="45" spans="1:18" ht="12.75" x14ac:dyDescent="0.2">
      <c r="A45" s="66" t="s">
        <v>226</v>
      </c>
      <c r="B45" s="181">
        <v>2.9024608365957651</v>
      </c>
      <c r="C45" s="181">
        <v>3.1036396161554545</v>
      </c>
      <c r="D45" s="181">
        <v>3.5557203639043364</v>
      </c>
      <c r="E45" s="181">
        <v>3.851827462315268</v>
      </c>
      <c r="F45" s="181">
        <v>4.5957150604814521</v>
      </c>
      <c r="G45" s="181">
        <v>4.7334015909269906</v>
      </c>
      <c r="H45" s="181">
        <v>3.0022850651837958</v>
      </c>
      <c r="I45" s="181">
        <v>0.6986991639117508</v>
      </c>
      <c r="K45" s="181">
        <v>3.5923231746864506</v>
      </c>
      <c r="L45" s="181">
        <v>3.6426779175753805</v>
      </c>
      <c r="M45" s="181">
        <v>4.0235128017363815</v>
      </c>
      <c r="N45" s="181">
        <v>4.5560441376121457</v>
      </c>
      <c r="O45" s="181">
        <v>5.0697231205271089</v>
      </c>
      <c r="P45" s="181">
        <v>4.8404750177858045</v>
      </c>
      <c r="Q45" s="181">
        <v>3.0657283710657497</v>
      </c>
      <c r="R45" s="181">
        <v>0.8062232896995023</v>
      </c>
    </row>
    <row r="46" spans="1:18" ht="12.75" x14ac:dyDescent="0.2">
      <c r="A46" s="66" t="s">
        <v>437</v>
      </c>
      <c r="B46" s="181">
        <v>8.4815287691912662</v>
      </c>
      <c r="C46" s="181">
        <v>9.0023628322582869</v>
      </c>
      <c r="D46" s="181">
        <v>10.057964246148979</v>
      </c>
      <c r="E46" s="181">
        <v>12.270414720233642</v>
      </c>
      <c r="F46" s="181">
        <v>15.60806406026094</v>
      </c>
      <c r="G46" s="181">
        <v>15.205691633194194</v>
      </c>
      <c r="H46" s="181">
        <v>18.972645260140801</v>
      </c>
      <c r="I46" s="181">
        <v>15.655351965682385</v>
      </c>
      <c r="K46" s="181">
        <v>10.882141595840295</v>
      </c>
      <c r="L46" s="181">
        <v>11.638462825363384</v>
      </c>
      <c r="M46" s="181">
        <v>13.788574463962878</v>
      </c>
      <c r="N46" s="181">
        <v>16.33147433962155</v>
      </c>
      <c r="O46" s="181">
        <v>21.418015454868847</v>
      </c>
      <c r="P46" s="181">
        <v>22.348547036611393</v>
      </c>
      <c r="Q46" s="181">
        <v>28.519469499932448</v>
      </c>
      <c r="R46" s="181">
        <v>24.058814996756869</v>
      </c>
    </row>
    <row r="47" spans="1:18" ht="15.75" thickBot="1" x14ac:dyDescent="0.25">
      <c r="A47" s="66" t="s">
        <v>310</v>
      </c>
      <c r="B47" s="181">
        <v>2.331819736685588</v>
      </c>
      <c r="C47" s="181">
        <v>2.434699815391852</v>
      </c>
      <c r="D47" s="181">
        <v>2.7103043333256829</v>
      </c>
      <c r="E47" s="181">
        <v>2.8804520094785331</v>
      </c>
      <c r="F47" s="181">
        <v>3.1366117103314579</v>
      </c>
      <c r="G47" s="181">
        <v>3.222546008243417</v>
      </c>
      <c r="H47" s="181">
        <v>3.5266612952224969</v>
      </c>
      <c r="I47" s="181">
        <v>3.383870052820237</v>
      </c>
      <c r="K47" s="181">
        <v>1.6941573490496595</v>
      </c>
      <c r="L47" s="181">
        <v>1.7163463436280273</v>
      </c>
      <c r="M47" s="181">
        <v>1.8261459851195878</v>
      </c>
      <c r="N47" s="181">
        <v>2.12790643293273</v>
      </c>
      <c r="O47" s="181">
        <v>2.2532102757898258</v>
      </c>
      <c r="P47" s="181">
        <v>2.1260876703332787</v>
      </c>
      <c r="Q47" s="181">
        <v>2.3975746118982713</v>
      </c>
      <c r="R47" s="181">
        <v>2.2699355725504953</v>
      </c>
    </row>
    <row r="48" spans="1:18" x14ac:dyDescent="0.2">
      <c r="A48" s="661" t="s">
        <v>434</v>
      </c>
      <c r="B48" s="661"/>
      <c r="C48" s="661"/>
      <c r="D48" s="661"/>
      <c r="E48" s="661"/>
      <c r="F48" s="661"/>
      <c r="G48" s="661"/>
      <c r="H48" s="661"/>
      <c r="I48" s="661"/>
      <c r="J48" s="661"/>
      <c r="K48" s="661"/>
      <c r="L48" s="661"/>
      <c r="M48" s="661"/>
      <c r="N48" s="661"/>
      <c r="O48" s="661"/>
      <c r="P48" s="661"/>
      <c r="Q48" s="661"/>
      <c r="R48" s="661"/>
    </row>
    <row r="49" spans="1:18" x14ac:dyDescent="0.2">
      <c r="A49" s="659" t="s">
        <v>350</v>
      </c>
      <c r="B49" s="659"/>
      <c r="C49" s="659"/>
      <c r="D49" s="659"/>
      <c r="E49" s="659"/>
      <c r="F49" s="659"/>
      <c r="G49" s="659"/>
      <c r="H49" s="659"/>
      <c r="I49" s="659"/>
      <c r="J49" s="659"/>
      <c r="K49" s="659"/>
      <c r="L49" s="659"/>
      <c r="M49" s="659"/>
      <c r="N49" s="659"/>
      <c r="O49" s="659"/>
      <c r="P49" s="659"/>
      <c r="Q49" s="659"/>
      <c r="R49" s="659"/>
    </row>
    <row r="50" spans="1:18" x14ac:dyDescent="0.2">
      <c r="A50" s="659" t="s">
        <v>433</v>
      </c>
      <c r="B50" s="659"/>
      <c r="C50" s="659"/>
      <c r="D50" s="659"/>
      <c r="E50" s="659"/>
      <c r="F50" s="659"/>
      <c r="G50" s="659"/>
      <c r="H50" s="659"/>
      <c r="I50" s="659"/>
      <c r="J50" s="659"/>
      <c r="K50" s="659"/>
      <c r="L50" s="659"/>
      <c r="M50" s="659"/>
      <c r="N50" s="659"/>
      <c r="O50" s="659"/>
      <c r="P50" s="659"/>
      <c r="Q50" s="659"/>
      <c r="R50" s="659"/>
    </row>
    <row r="51" spans="1:18" x14ac:dyDescent="0.2">
      <c r="A51" s="659" t="s">
        <v>442</v>
      </c>
      <c r="B51" s="659"/>
      <c r="C51" s="659"/>
      <c r="D51" s="659"/>
      <c r="E51" s="659"/>
      <c r="F51" s="659"/>
      <c r="G51" s="659"/>
      <c r="H51" s="659"/>
      <c r="I51" s="659"/>
      <c r="J51" s="659"/>
      <c r="K51" s="659"/>
      <c r="L51" s="659"/>
      <c r="M51" s="659"/>
      <c r="N51" s="659"/>
      <c r="O51" s="659"/>
      <c r="P51" s="659"/>
      <c r="Q51" s="659"/>
      <c r="R51" s="659"/>
    </row>
    <row r="52" spans="1:18" x14ac:dyDescent="0.2">
      <c r="A52" s="659" t="s">
        <v>423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N52" s="659"/>
      <c r="O52" s="659"/>
      <c r="P52" s="659"/>
      <c r="Q52" s="659"/>
      <c r="R52" s="659"/>
    </row>
    <row r="53" spans="1:18" x14ac:dyDescent="0.2">
      <c r="A53" s="659" t="s">
        <v>991</v>
      </c>
      <c r="B53" s="659"/>
      <c r="C53" s="659"/>
      <c r="D53" s="659"/>
      <c r="E53" s="659"/>
      <c r="F53" s="659"/>
      <c r="G53" s="659"/>
      <c r="H53" s="659"/>
      <c r="I53" s="659"/>
      <c r="J53" s="659"/>
      <c r="K53" s="659"/>
      <c r="L53" s="659"/>
      <c r="M53" s="659"/>
      <c r="N53" s="659"/>
      <c r="O53" s="659"/>
      <c r="P53" s="659"/>
      <c r="Q53" s="659"/>
      <c r="R53" s="659"/>
    </row>
    <row r="54" spans="1:18" x14ac:dyDescent="0.2">
      <c r="A54" s="659" t="s">
        <v>431</v>
      </c>
      <c r="B54" s="659"/>
      <c r="C54" s="659"/>
      <c r="D54" s="659"/>
      <c r="E54" s="659"/>
      <c r="F54" s="659"/>
      <c r="G54" s="659"/>
      <c r="H54" s="659"/>
      <c r="I54" s="659"/>
      <c r="J54" s="659"/>
      <c r="K54" s="659"/>
      <c r="L54" s="659"/>
      <c r="M54" s="659"/>
      <c r="N54" s="659"/>
      <c r="O54" s="659"/>
      <c r="P54" s="659"/>
      <c r="Q54" s="659"/>
      <c r="R54" s="659"/>
    </row>
  </sheetData>
  <mergeCells count="15">
    <mergeCell ref="A53:R53"/>
    <mergeCell ref="A54:R54"/>
    <mergeCell ref="B6:I6"/>
    <mergeCell ref="K6:R6"/>
    <mergeCell ref="A1:R1"/>
    <mergeCell ref="A2:R2"/>
    <mergeCell ref="A3:R3"/>
    <mergeCell ref="A4:R4"/>
    <mergeCell ref="A5:R5"/>
    <mergeCell ref="A6:A7"/>
    <mergeCell ref="A48:R48"/>
    <mergeCell ref="A49:R49"/>
    <mergeCell ref="A50:R50"/>
    <mergeCell ref="A51:R51"/>
    <mergeCell ref="A52:R52"/>
  </mergeCells>
  <hyperlinks>
    <hyperlink ref="S2" location="Contenido!A1" display="Contenido" xr:uid="{00000000-0004-0000-9900-000000000000}"/>
  </hyperlinks>
  <printOptions horizontalCentered="1"/>
  <pageMargins left="0.39370078740157483" right="0.39370078740157483" top="0.19685039370078741" bottom="0" header="0.31496062992125984" footer="0.31496062992125984"/>
  <pageSetup scale="82" orientation="landscape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Hoja154">
    <tabColor theme="5" tint="0.59999389629810485"/>
    <pageSetUpPr fitToPage="1"/>
  </sheetPr>
  <dimension ref="A1:L53"/>
  <sheetViews>
    <sheetView showGridLines="0" topLeftCell="A37" zoomScaleNormal="100" zoomScaleSheetLayoutView="90" workbookViewId="0">
      <selection activeCell="A55" sqref="A55"/>
    </sheetView>
  </sheetViews>
  <sheetFormatPr baseColWidth="10" defaultColWidth="9" defaultRowHeight="12" x14ac:dyDescent="0.2"/>
  <cols>
    <col min="1" max="1" width="40.125" style="135" customWidth="1"/>
    <col min="2" max="11" width="6.25" style="135" customWidth="1"/>
    <col min="12" max="245" width="11" style="135" customWidth="1"/>
    <col min="246" max="16384" width="9" style="135"/>
  </cols>
  <sheetData>
    <row r="1" spans="1:12" ht="15" customHeight="1" x14ac:dyDescent="0.25">
      <c r="A1" s="610" t="s">
        <v>774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12" ht="14.25" customHeight="1" x14ac:dyDescent="0.25">
      <c r="A2" s="610" t="s">
        <v>424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212" t="s">
        <v>573</v>
      </c>
    </row>
    <row r="3" spans="1:12" s="59" customFormat="1" ht="15" x14ac:dyDescent="0.25">
      <c r="A3" s="588" t="s">
        <v>197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611" t="s">
        <v>429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</row>
    <row r="5" spans="1:12" ht="15" x14ac:dyDescent="0.25">
      <c r="A5" s="611" t="s">
        <v>931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</row>
    <row r="6" spans="1:12" s="356" customFormat="1" ht="21.75" customHeight="1" x14ac:dyDescent="0.15">
      <c r="A6" s="423" t="s">
        <v>217</v>
      </c>
      <c r="B6" s="429">
        <v>2013</v>
      </c>
      <c r="C6" s="429">
        <v>2014</v>
      </c>
      <c r="D6" s="429">
        <v>2015</v>
      </c>
      <c r="E6" s="429">
        <v>2016</v>
      </c>
      <c r="F6" s="429">
        <v>2017</v>
      </c>
      <c r="G6" s="429">
        <v>2018</v>
      </c>
      <c r="H6" s="429">
        <v>2019</v>
      </c>
      <c r="I6" s="429">
        <v>2020</v>
      </c>
      <c r="J6" s="429">
        <v>2021</v>
      </c>
      <c r="K6" s="429">
        <v>2022</v>
      </c>
    </row>
    <row r="7" spans="1:12" ht="5.25" customHeight="1" x14ac:dyDescent="0.2">
      <c r="A7" s="185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s="358" customFormat="1" ht="12.75" x14ac:dyDescent="0.2">
      <c r="A8" s="140" t="s">
        <v>240</v>
      </c>
      <c r="B8" s="357">
        <v>57.50927584138482</v>
      </c>
      <c r="C8" s="357">
        <v>60.698242253369131</v>
      </c>
      <c r="D8" s="357">
        <v>59.71976003744097</v>
      </c>
      <c r="E8" s="357">
        <v>63.198523925165176</v>
      </c>
      <c r="F8" s="357">
        <v>64.157605798955331</v>
      </c>
      <c r="G8" s="357">
        <v>81.285363510195367</v>
      </c>
      <c r="H8" s="357">
        <v>88.415690208566588</v>
      </c>
      <c r="I8" s="357">
        <v>89.249329465845847</v>
      </c>
      <c r="J8" s="357">
        <v>86.373491226508634</v>
      </c>
      <c r="K8" s="357">
        <v>87.321277292828512</v>
      </c>
    </row>
    <row r="9" spans="1:12" ht="12.75" x14ac:dyDescent="0.2">
      <c r="A9" s="66" t="s">
        <v>157</v>
      </c>
      <c r="B9" s="181">
        <v>57.387585483562297</v>
      </c>
      <c r="C9" s="181">
        <v>60.512080292463146</v>
      </c>
      <c r="D9" s="181">
        <v>59.495681524868459</v>
      </c>
      <c r="E9" s="181">
        <v>63.038434926535423</v>
      </c>
      <c r="F9" s="181">
        <v>63.913761859076857</v>
      </c>
      <c r="G9" s="181">
        <v>81.126561332336934</v>
      </c>
      <c r="H9" s="181">
        <v>88.335410833065097</v>
      </c>
      <c r="I9" s="181">
        <v>89.2439582581747</v>
      </c>
      <c r="J9" s="181">
        <v>85.798747283014535</v>
      </c>
      <c r="K9" s="181">
        <v>86.753779952917412</v>
      </c>
    </row>
    <row r="10" spans="1:12" ht="15.75" customHeight="1" x14ac:dyDescent="0.2">
      <c r="A10" s="66" t="s">
        <v>310</v>
      </c>
      <c r="B10" s="181">
        <v>0.12169035782251722</v>
      </c>
      <c r="C10" s="181">
        <v>0.18616196090598822</v>
      </c>
      <c r="D10" s="181">
        <v>0.22407851257250644</v>
      </c>
      <c r="E10" s="181">
        <v>0.16008899862974671</v>
      </c>
      <c r="F10" s="181">
        <v>0.2438439398784778</v>
      </c>
      <c r="G10" s="181">
        <v>0.1588021778584392</v>
      </c>
      <c r="H10" s="181">
        <v>8.0279375501490516E-2</v>
      </c>
      <c r="I10" s="181">
        <v>5.3712076711559973E-3</v>
      </c>
      <c r="J10" s="181">
        <v>0.57474394349410618</v>
      </c>
      <c r="K10" s="181">
        <v>0.56749733991110296</v>
      </c>
    </row>
    <row r="11" spans="1:12" ht="5.25" customHeight="1" x14ac:dyDescent="0.2">
      <c r="A11" s="182"/>
      <c r="B11" s="181"/>
      <c r="C11" s="181"/>
      <c r="D11" s="181"/>
      <c r="E11" s="181"/>
      <c r="F11" s="181"/>
      <c r="G11" s="181"/>
      <c r="H11" s="181"/>
      <c r="I11" s="181"/>
      <c r="J11" s="181"/>
      <c r="K11" s="181"/>
    </row>
    <row r="12" spans="1:12" s="358" customFormat="1" ht="12.75" x14ac:dyDescent="0.2">
      <c r="A12" s="140" t="s">
        <v>243</v>
      </c>
      <c r="B12" s="357">
        <v>85.143693457954427</v>
      </c>
      <c r="C12" s="357">
        <v>86.944649641198822</v>
      </c>
      <c r="D12" s="357">
        <v>84.6052436875311</v>
      </c>
      <c r="E12" s="357">
        <v>89.492215670470458</v>
      </c>
      <c r="F12" s="357">
        <v>86.527221560774976</v>
      </c>
      <c r="G12" s="357">
        <v>88.816681285383936</v>
      </c>
      <c r="H12" s="357">
        <v>89.224312991777452</v>
      </c>
      <c r="I12" s="357">
        <v>91.115026333997008</v>
      </c>
      <c r="J12" s="357">
        <v>91.996546515812511</v>
      </c>
      <c r="K12" s="357">
        <v>88.984163462609757</v>
      </c>
    </row>
    <row r="13" spans="1:12" ht="12.75" x14ac:dyDescent="0.2">
      <c r="A13" s="66" t="s">
        <v>157</v>
      </c>
      <c r="B13" s="181">
        <v>84.963844551567618</v>
      </c>
      <c r="C13" s="181">
        <v>86.758653440270166</v>
      </c>
      <c r="D13" s="181">
        <v>84.459959374201276</v>
      </c>
      <c r="E13" s="181">
        <v>89.343740720315608</v>
      </c>
      <c r="F13" s="181">
        <v>86.395984413897608</v>
      </c>
      <c r="G13" s="181">
        <v>88.723653084549341</v>
      </c>
      <c r="H13" s="181">
        <v>89.14444876604189</v>
      </c>
      <c r="I13" s="181">
        <v>91.105683667091014</v>
      </c>
      <c r="J13" s="181">
        <v>91.825083610414424</v>
      </c>
      <c r="K13" s="181">
        <v>88.872447022571095</v>
      </c>
    </row>
    <row r="14" spans="1:12" ht="15.75" customHeight="1" x14ac:dyDescent="0.2">
      <c r="A14" s="66" t="s">
        <v>310</v>
      </c>
      <c r="B14" s="181">
        <v>0.17984890638680118</v>
      </c>
      <c r="C14" s="181">
        <v>0.18599620092866187</v>
      </c>
      <c r="D14" s="181">
        <v>0.14528431332983574</v>
      </c>
      <c r="E14" s="181">
        <v>0.14847495015483816</v>
      </c>
      <c r="F14" s="181">
        <v>0.13123714687736768</v>
      </c>
      <c r="G14" s="181">
        <v>9.302820083459587E-2</v>
      </c>
      <c r="H14" s="181">
        <v>7.9864225735568783E-2</v>
      </c>
      <c r="I14" s="181">
        <v>9.3426669059878571E-3</v>
      </c>
      <c r="J14" s="181">
        <v>0.17146290539808087</v>
      </c>
      <c r="K14" s="181">
        <v>0.11171644003867148</v>
      </c>
    </row>
    <row r="15" spans="1:12" ht="5.25" customHeight="1" x14ac:dyDescent="0.2">
      <c r="A15" s="182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2" s="358" customFormat="1" ht="12.75" x14ac:dyDescent="0.2">
      <c r="A16" s="64" t="s">
        <v>159</v>
      </c>
      <c r="B16" s="360">
        <v>95.300982077305378</v>
      </c>
      <c r="C16" s="360">
        <v>94.158046926568417</v>
      </c>
      <c r="D16" s="360">
        <v>93.709463983389952</v>
      </c>
      <c r="E16" s="360">
        <v>94.025650312586478</v>
      </c>
      <c r="F16" s="360">
        <v>95.74437367928391</v>
      </c>
      <c r="G16" s="360">
        <v>93.774149488704779</v>
      </c>
      <c r="H16" s="360">
        <v>96.576292470625276</v>
      </c>
      <c r="I16" s="360">
        <v>95.522674184918458</v>
      </c>
      <c r="J16" s="357">
        <v>94.947031421036783</v>
      </c>
      <c r="K16" s="357">
        <v>94.933240920888679</v>
      </c>
    </row>
    <row r="17" spans="1:11" ht="12.75" x14ac:dyDescent="0.2">
      <c r="A17" s="66" t="s">
        <v>160</v>
      </c>
      <c r="B17" s="187">
        <v>94.618535536272645</v>
      </c>
      <c r="C17" s="187">
        <v>93.272124038148107</v>
      </c>
      <c r="D17" s="187">
        <v>92.7723310196196</v>
      </c>
      <c r="E17" s="187">
        <v>93.148743467628918</v>
      </c>
      <c r="F17" s="187">
        <v>94.910583605456196</v>
      </c>
      <c r="G17" s="187">
        <v>93.0860575454235</v>
      </c>
      <c r="H17" s="187">
        <v>96.039758751849263</v>
      </c>
      <c r="I17" s="187">
        <v>95.128051833145634</v>
      </c>
      <c r="J17" s="181">
        <v>94.51291434752288</v>
      </c>
      <c r="K17" s="181">
        <v>94.495089904997769</v>
      </c>
    </row>
    <row r="18" spans="1:11" ht="12.75" x14ac:dyDescent="0.2">
      <c r="A18" s="66" t="s">
        <v>161</v>
      </c>
      <c r="B18" s="187" t="s">
        <v>8</v>
      </c>
      <c r="C18" s="187" t="s">
        <v>8</v>
      </c>
      <c r="D18" s="187" t="s">
        <v>8</v>
      </c>
      <c r="E18" s="187" t="s">
        <v>8</v>
      </c>
      <c r="F18" s="187" t="s">
        <v>8</v>
      </c>
      <c r="G18" s="187" t="s">
        <v>8</v>
      </c>
      <c r="H18" s="187" t="s">
        <v>8</v>
      </c>
      <c r="I18" s="187" t="s">
        <v>8</v>
      </c>
      <c r="J18" s="187" t="s">
        <v>8</v>
      </c>
      <c r="K18" s="187" t="s">
        <v>8</v>
      </c>
    </row>
    <row r="19" spans="1:11" ht="15.75" customHeight="1" x14ac:dyDescent="0.2">
      <c r="A19" s="66" t="s">
        <v>438</v>
      </c>
      <c r="B19" s="187" t="s">
        <v>8</v>
      </c>
      <c r="C19" s="187" t="s">
        <v>8</v>
      </c>
      <c r="D19" s="187" t="s">
        <v>8</v>
      </c>
      <c r="E19" s="187" t="s">
        <v>8</v>
      </c>
      <c r="F19" s="187" t="s">
        <v>8</v>
      </c>
      <c r="G19" s="187" t="s">
        <v>8</v>
      </c>
      <c r="H19" s="187" t="s">
        <v>8</v>
      </c>
      <c r="I19" s="187" t="s">
        <v>8</v>
      </c>
      <c r="J19" s="187" t="s">
        <v>8</v>
      </c>
      <c r="K19" s="187" t="s">
        <v>8</v>
      </c>
    </row>
    <row r="20" spans="1:11" ht="12.75" x14ac:dyDescent="0.2">
      <c r="A20" s="66" t="s">
        <v>162</v>
      </c>
      <c r="B20" s="187">
        <v>5.9244107067949976E-2</v>
      </c>
      <c r="C20" s="187">
        <v>0.20825118360652461</v>
      </c>
      <c r="D20" s="187">
        <v>0.26714038057923251</v>
      </c>
      <c r="E20" s="187">
        <v>0.21236533135965555</v>
      </c>
      <c r="F20" s="187">
        <v>0.21211438955292478</v>
      </c>
      <c r="G20" s="187">
        <v>0.15006379957946192</v>
      </c>
      <c r="H20" s="187">
        <v>0.10842219847199216</v>
      </c>
      <c r="I20" s="187">
        <v>8.9129836651117081E-2</v>
      </c>
      <c r="J20" s="181">
        <v>5.6944369210929019E-2</v>
      </c>
      <c r="K20" s="181">
        <v>4.7096212100347062E-2</v>
      </c>
    </row>
    <row r="21" spans="1:11" ht="12.75" x14ac:dyDescent="0.2">
      <c r="A21" s="66" t="s">
        <v>432</v>
      </c>
      <c r="B21" s="187" t="s">
        <v>8</v>
      </c>
      <c r="C21" s="187" t="s">
        <v>8</v>
      </c>
      <c r="D21" s="187" t="s">
        <v>8</v>
      </c>
      <c r="E21" s="187" t="s">
        <v>8</v>
      </c>
      <c r="F21" s="187" t="s">
        <v>8</v>
      </c>
      <c r="G21" s="187" t="s">
        <v>8</v>
      </c>
      <c r="H21" s="187" t="s">
        <v>8</v>
      </c>
      <c r="I21" s="187" t="s">
        <v>8</v>
      </c>
      <c r="J21" s="187" t="s">
        <v>8</v>
      </c>
      <c r="K21" s="187" t="s">
        <v>8</v>
      </c>
    </row>
    <row r="22" spans="1:11" ht="15.75" customHeight="1" x14ac:dyDescent="0.2">
      <c r="A22" s="66" t="s">
        <v>310</v>
      </c>
      <c r="B22" s="187">
        <v>0.62320243396478148</v>
      </c>
      <c r="C22" s="187">
        <v>0.6776717048137838</v>
      </c>
      <c r="D22" s="187">
        <v>0.66999258319112154</v>
      </c>
      <c r="E22" s="187">
        <v>0.66454151359790514</v>
      </c>
      <c r="F22" s="187">
        <v>0.62167568427479547</v>
      </c>
      <c r="G22" s="187">
        <v>0.53802814370181329</v>
      </c>
      <c r="H22" s="187">
        <v>0.4281115203040185</v>
      </c>
      <c r="I22" s="187">
        <v>0.30549251512170378</v>
      </c>
      <c r="J22" s="181">
        <v>0.37717270430297695</v>
      </c>
      <c r="K22" s="181">
        <v>0.3910548037905594</v>
      </c>
    </row>
    <row r="23" spans="1:11" ht="5.25" customHeight="1" x14ac:dyDescent="0.2">
      <c r="A23" s="182"/>
      <c r="C23" s="181"/>
      <c r="D23" s="181"/>
      <c r="E23" s="181"/>
      <c r="G23" s="181"/>
      <c r="H23" s="181"/>
    </row>
    <row r="24" spans="1:11" s="358" customFormat="1" ht="12.75" x14ac:dyDescent="0.2">
      <c r="A24" s="64" t="s">
        <v>163</v>
      </c>
      <c r="B24" s="357">
        <v>74.618751663406641</v>
      </c>
      <c r="C24" s="357">
        <v>74.734065136909464</v>
      </c>
      <c r="D24" s="357">
        <v>75.969778720591506</v>
      </c>
      <c r="E24" s="357">
        <v>78.763536222622776</v>
      </c>
      <c r="F24" s="357">
        <v>82.846018193800546</v>
      </c>
      <c r="G24" s="357">
        <v>79.920661867328036</v>
      </c>
      <c r="H24" s="357">
        <v>82.644830181297522</v>
      </c>
      <c r="I24" s="357">
        <v>79.924057666976566</v>
      </c>
      <c r="J24" s="357">
        <v>81.595943467858106</v>
      </c>
      <c r="K24" s="357">
        <v>84.566213142679487</v>
      </c>
    </row>
    <row r="25" spans="1:11" ht="12.75" x14ac:dyDescent="0.2">
      <c r="A25" s="66" t="s">
        <v>492</v>
      </c>
      <c r="B25" s="181">
        <v>70.04599751167234</v>
      </c>
      <c r="C25" s="181">
        <v>69.957913856829705</v>
      </c>
      <c r="D25" s="181">
        <v>70.933667417330852</v>
      </c>
      <c r="E25" s="181">
        <v>73.317765467747563</v>
      </c>
      <c r="F25" s="181">
        <v>76.472473298609117</v>
      </c>
      <c r="G25" s="181">
        <v>74.155500455423578</v>
      </c>
      <c r="H25" s="181">
        <v>77.894633886581047</v>
      </c>
      <c r="I25" s="181">
        <v>76.098722789424471</v>
      </c>
      <c r="J25" s="181">
        <v>78.544785973973745</v>
      </c>
      <c r="K25" s="181">
        <v>81.695025624159229</v>
      </c>
    </row>
    <row r="26" spans="1:11" ht="15.75" customHeight="1" x14ac:dyDescent="0.2">
      <c r="A26" s="66" t="s">
        <v>439</v>
      </c>
      <c r="B26" s="181">
        <v>0.73156125464333432</v>
      </c>
      <c r="C26" s="181">
        <v>0.87396507350541219</v>
      </c>
      <c r="D26" s="181">
        <v>0.7452840098278084</v>
      </c>
      <c r="E26" s="181">
        <v>0.77541180271502308</v>
      </c>
      <c r="F26" s="181">
        <v>0.83172350473364831</v>
      </c>
      <c r="G26" s="181">
        <v>0.81612476649119725</v>
      </c>
      <c r="H26" s="181">
        <v>0.48605016994096217</v>
      </c>
      <c r="I26" s="181">
        <v>0.40905050258413511</v>
      </c>
      <c r="J26" s="181">
        <v>0.24457372815630307</v>
      </c>
      <c r="K26" s="181">
        <v>0.33673929334121627</v>
      </c>
    </row>
    <row r="27" spans="1:11" ht="12.75" x14ac:dyDescent="0.2">
      <c r="A27" s="66" t="s">
        <v>184</v>
      </c>
      <c r="B27" s="181">
        <v>0</v>
      </c>
      <c r="C27" s="181">
        <v>1.5077028295090492E-3</v>
      </c>
      <c r="D27" s="181">
        <v>2.3057944614817034E-3</v>
      </c>
      <c r="E27" s="181">
        <v>0</v>
      </c>
      <c r="F27" s="181">
        <v>0</v>
      </c>
      <c r="G27" s="181">
        <v>0</v>
      </c>
      <c r="H27" s="181">
        <v>0</v>
      </c>
      <c r="I27" s="181">
        <v>0</v>
      </c>
      <c r="J27" s="181">
        <v>0</v>
      </c>
      <c r="K27" s="181">
        <v>0</v>
      </c>
    </row>
    <row r="28" spans="1:11" ht="12.75" x14ac:dyDescent="0.2">
      <c r="A28" s="66" t="s">
        <v>226</v>
      </c>
      <c r="B28" s="181">
        <v>1.0536665831803249</v>
      </c>
      <c r="C28" s="181">
        <v>1.1511311103301589</v>
      </c>
      <c r="D28" s="181">
        <v>1.0296653267438851</v>
      </c>
      <c r="E28" s="181">
        <v>1.1028424636408252</v>
      </c>
      <c r="F28" s="181">
        <v>1.3572456172787306</v>
      </c>
      <c r="G28" s="181">
        <v>1.1638133228893626</v>
      </c>
      <c r="H28" s="181">
        <v>0.8854318076230272</v>
      </c>
      <c r="I28" s="181">
        <v>0.74279913749992188</v>
      </c>
      <c r="J28" s="181">
        <v>0.25232524522355204</v>
      </c>
      <c r="K28" s="181">
        <v>3.348788552564582E-2</v>
      </c>
    </row>
    <row r="29" spans="1:11" ht="12.75" x14ac:dyDescent="0.2">
      <c r="A29" s="66" t="s">
        <v>435</v>
      </c>
      <c r="B29" s="181">
        <v>1.6752951255417741</v>
      </c>
      <c r="C29" s="181">
        <v>1.4883539765303495</v>
      </c>
      <c r="D29" s="181">
        <v>1.9263631728756585</v>
      </c>
      <c r="E29" s="181">
        <v>2.1846858112602807</v>
      </c>
      <c r="F29" s="181">
        <v>2.7221727573718799</v>
      </c>
      <c r="G29" s="181">
        <v>2.3772194321176885</v>
      </c>
      <c r="H29" s="181">
        <v>1.9890292309322437</v>
      </c>
      <c r="I29" s="181">
        <v>1.7330186973387025</v>
      </c>
      <c r="J29" s="181">
        <v>1.0715804111241738</v>
      </c>
      <c r="K29" s="181">
        <v>1.0724096674284196</v>
      </c>
    </row>
    <row r="30" spans="1:11" ht="15" x14ac:dyDescent="0.2">
      <c r="A30" s="66" t="s">
        <v>310</v>
      </c>
      <c r="B30" s="181">
        <v>1.1122311883688685</v>
      </c>
      <c r="C30" s="181">
        <v>1.2611934168843197</v>
      </c>
      <c r="D30" s="181">
        <v>1.3324929993518155</v>
      </c>
      <c r="E30" s="181">
        <v>1.3828306772590884</v>
      </c>
      <c r="F30" s="181">
        <v>1.4624030158071568</v>
      </c>
      <c r="G30" s="181">
        <v>1.4080038904062135</v>
      </c>
      <c r="H30" s="181">
        <v>1.3896850862202468</v>
      </c>
      <c r="I30" s="181">
        <v>0.94046654012933628</v>
      </c>
      <c r="J30" s="181">
        <v>1.4826781093803423</v>
      </c>
      <c r="K30" s="181">
        <v>1.4285506722249706</v>
      </c>
    </row>
    <row r="31" spans="1:11" ht="5.25" customHeight="1" x14ac:dyDescent="0.2">
      <c r="A31" s="182"/>
      <c r="C31" s="181"/>
      <c r="D31" s="181"/>
      <c r="E31" s="181"/>
      <c r="F31" s="181"/>
      <c r="G31" s="181"/>
      <c r="H31" s="181"/>
      <c r="I31" s="181"/>
      <c r="J31" s="181"/>
      <c r="K31" s="181"/>
    </row>
    <row r="32" spans="1:11" s="358" customFormat="1" ht="12.75" x14ac:dyDescent="0.2">
      <c r="A32" s="140" t="s">
        <v>339</v>
      </c>
      <c r="B32" s="357">
        <v>72.135087886284097</v>
      </c>
      <c r="C32" s="357">
        <v>71.327743604874485</v>
      </c>
      <c r="D32" s="357">
        <v>71.81401015940358</v>
      </c>
      <c r="E32" s="357">
        <v>76.021569412643203</v>
      </c>
      <c r="F32" s="357">
        <v>81.348725728408922</v>
      </c>
      <c r="G32" s="357">
        <v>75.12571985070592</v>
      </c>
      <c r="H32" s="357">
        <v>77.500613173696209</v>
      </c>
      <c r="I32" s="357">
        <v>75.128490072275383</v>
      </c>
      <c r="J32" s="357">
        <v>77.302152624173772</v>
      </c>
      <c r="K32" s="357">
        <v>80.083823326604559</v>
      </c>
    </row>
    <row r="33" spans="1:11" ht="12.75" x14ac:dyDescent="0.2">
      <c r="A33" s="66" t="s">
        <v>430</v>
      </c>
      <c r="B33" s="181">
        <v>71.104835885282128</v>
      </c>
      <c r="C33" s="181">
        <v>69.794030747804413</v>
      </c>
      <c r="D33" s="181">
        <v>70.295359019648231</v>
      </c>
      <c r="E33" s="181">
        <v>74.39323332072567</v>
      </c>
      <c r="F33" s="181">
        <v>79.205497328487326</v>
      </c>
      <c r="G33" s="181">
        <v>73.651905339337375</v>
      </c>
      <c r="H33" s="181">
        <v>76.198868126777057</v>
      </c>
      <c r="I33" s="181">
        <v>74.64817599706808</v>
      </c>
      <c r="J33" s="181">
        <v>75.956434720021562</v>
      </c>
      <c r="K33" s="181">
        <v>78.764942833854562</v>
      </c>
    </row>
    <row r="34" spans="1:11" ht="15.75" customHeight="1" x14ac:dyDescent="0.2">
      <c r="A34" s="66" t="s">
        <v>440</v>
      </c>
      <c r="B34" s="181">
        <v>0.2027270066487753</v>
      </c>
      <c r="C34" s="181">
        <v>0.30287253348613574</v>
      </c>
      <c r="D34" s="181">
        <v>0.21388218072167703</v>
      </c>
      <c r="E34" s="181">
        <v>0.25309763189364792</v>
      </c>
      <c r="F34" s="181">
        <v>0.29956178397887556</v>
      </c>
      <c r="G34" s="181">
        <v>0.23653255863923897</v>
      </c>
      <c r="H34" s="181">
        <v>0.12944778031121973</v>
      </c>
      <c r="I34" s="181">
        <v>8.8963692133812527E-2</v>
      </c>
      <c r="J34" s="181">
        <v>4.019045923132631E-2</v>
      </c>
      <c r="K34" s="181">
        <v>7.5239616833498946E-2</v>
      </c>
    </row>
    <row r="35" spans="1:11" ht="12.75" x14ac:dyDescent="0.2">
      <c r="A35" s="66" t="s">
        <v>184</v>
      </c>
      <c r="B35" s="181">
        <v>0</v>
      </c>
      <c r="C35" s="181">
        <v>8.4131259301704366E-4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</row>
    <row r="36" spans="1:11" ht="12.75" x14ac:dyDescent="0.2">
      <c r="A36" s="66" t="s">
        <v>226</v>
      </c>
      <c r="B36" s="181">
        <v>2.0771209697620419E-3</v>
      </c>
      <c r="C36" s="181">
        <v>4.8796130394988528E-2</v>
      </c>
      <c r="D36" s="181">
        <v>4.1198616778355825E-2</v>
      </c>
      <c r="E36" s="181">
        <v>8.1976755108916055E-2</v>
      </c>
      <c r="F36" s="181">
        <v>0.19789233002240869</v>
      </c>
      <c r="G36" s="181">
        <v>7.2223682027248534E-2</v>
      </c>
      <c r="H36" s="181">
        <v>5.9954761407301764E-2</v>
      </c>
      <c r="I36" s="181">
        <v>4.6728403949073252E-2</v>
      </c>
      <c r="J36" s="181">
        <v>5.7414941759037592E-3</v>
      </c>
      <c r="K36" s="181">
        <v>1.7497585310116033E-3</v>
      </c>
    </row>
    <row r="37" spans="1:11" ht="12.75" x14ac:dyDescent="0.2">
      <c r="A37" s="66" t="s">
        <v>436</v>
      </c>
      <c r="B37" s="181">
        <v>7.6853475881195552E-2</v>
      </c>
      <c r="C37" s="181">
        <v>0.17373105045801951</v>
      </c>
      <c r="D37" s="181">
        <v>0.14244202609537918</v>
      </c>
      <c r="E37" s="181">
        <v>0.16440147062826332</v>
      </c>
      <c r="F37" s="181">
        <v>0.44434997956866545</v>
      </c>
      <c r="G37" s="181">
        <v>9.8404766762126131E-2</v>
      </c>
      <c r="H37" s="181">
        <v>8.4027506517809283E-2</v>
      </c>
      <c r="I37" s="181">
        <v>6.5150178582842513E-2</v>
      </c>
      <c r="J37" s="181">
        <v>2.4732590296200806E-2</v>
      </c>
      <c r="K37" s="181">
        <v>4.2431644377031376E-2</v>
      </c>
    </row>
    <row r="38" spans="1:11" ht="15.75" customHeight="1" x14ac:dyDescent="0.2">
      <c r="A38" s="66" t="s">
        <v>310</v>
      </c>
      <c r="B38" s="181">
        <v>0.74859439750223988</v>
      </c>
      <c r="C38" s="181">
        <v>1.0074718301379098</v>
      </c>
      <c r="D38" s="181">
        <v>1.1211283161599381</v>
      </c>
      <c r="E38" s="181">
        <v>1.1288602342867129</v>
      </c>
      <c r="F38" s="181">
        <v>1.2014243063516419</v>
      </c>
      <c r="G38" s="181">
        <v>1.0666535039399268</v>
      </c>
      <c r="H38" s="181">
        <v>1.0283149986828122</v>
      </c>
      <c r="I38" s="181">
        <v>0.27947180054157272</v>
      </c>
      <c r="J38" s="181">
        <v>1.275053360448781</v>
      </c>
      <c r="K38" s="181">
        <v>1.199459473008454</v>
      </c>
    </row>
    <row r="39" spans="1:11" ht="5.25" customHeight="1" x14ac:dyDescent="0.2">
      <c r="A39" s="182"/>
      <c r="B39" s="183"/>
      <c r="C39" s="181"/>
      <c r="D39" s="181"/>
      <c r="E39" s="181"/>
      <c r="F39" s="181"/>
      <c r="G39" s="181"/>
      <c r="H39" s="181"/>
      <c r="I39" s="181"/>
      <c r="J39" s="181"/>
      <c r="K39" s="181"/>
    </row>
    <row r="40" spans="1:11" s="358" customFormat="1" ht="12.75" x14ac:dyDescent="0.2">
      <c r="A40" s="140" t="s">
        <v>9</v>
      </c>
      <c r="B40" s="357">
        <v>40.727006918759393</v>
      </c>
      <c r="C40" s="357">
        <v>40.784449906918688</v>
      </c>
      <c r="D40" s="357">
        <v>41.607567927576802</v>
      </c>
      <c r="E40" s="357">
        <v>47.500097099103996</v>
      </c>
      <c r="F40" s="357">
        <v>52.201714422921384</v>
      </c>
      <c r="G40" s="357">
        <v>48.124354819210922</v>
      </c>
      <c r="H40" s="357">
        <v>53.137529326653279</v>
      </c>
      <c r="I40" s="357">
        <v>54.003368564064189</v>
      </c>
      <c r="J40" s="357">
        <v>59.381137195651</v>
      </c>
      <c r="K40" s="357">
        <v>62.731076753945324</v>
      </c>
    </row>
    <row r="41" spans="1:11" ht="12.75" x14ac:dyDescent="0.2">
      <c r="A41" s="66" t="s">
        <v>422</v>
      </c>
      <c r="B41" s="181">
        <v>39.726735555466121</v>
      </c>
      <c r="C41" s="181">
        <v>39.571838029808617</v>
      </c>
      <c r="D41" s="181">
        <v>40.330418480741002</v>
      </c>
      <c r="E41" s="181">
        <v>45.772059985452763</v>
      </c>
      <c r="F41" s="181">
        <v>50.218984344858306</v>
      </c>
      <c r="G41" s="181">
        <v>46.449969774555868</v>
      </c>
      <c r="H41" s="181">
        <v>51.537156109071489</v>
      </c>
      <c r="I41" s="181">
        <v>52.753988409846144</v>
      </c>
      <c r="J41" s="181">
        <v>57.570014203821962</v>
      </c>
      <c r="K41" s="181">
        <v>61.295950311105351</v>
      </c>
    </row>
    <row r="42" spans="1:11" ht="15.75" customHeight="1" x14ac:dyDescent="0.2">
      <c r="A42" s="66" t="s">
        <v>441</v>
      </c>
      <c r="B42" s="181">
        <v>6.59451853803949E-2</v>
      </c>
      <c r="C42" s="181">
        <v>6.4905628007950161E-2</v>
      </c>
      <c r="D42" s="181">
        <v>5.0567964577757495E-2</v>
      </c>
      <c r="E42" s="181">
        <v>6.2155181082184645E-2</v>
      </c>
      <c r="F42" s="181">
        <v>7.633224554622027E-2</v>
      </c>
      <c r="G42" s="181">
        <v>0.10502535038387706</v>
      </c>
      <c r="H42" s="181">
        <v>4.4623841301393477E-2</v>
      </c>
      <c r="I42" s="181">
        <v>3.6175082213284034E-2</v>
      </c>
      <c r="J42" s="181">
        <v>2.098871504549548E-2</v>
      </c>
      <c r="K42" s="181">
        <v>6.298572873247664E-2</v>
      </c>
    </row>
    <row r="43" spans="1:11" ht="12.75" x14ac:dyDescent="0.2">
      <c r="A43" s="66" t="s">
        <v>184</v>
      </c>
      <c r="B43" s="181">
        <v>0</v>
      </c>
      <c r="C43" s="181">
        <v>2.4963703079980831E-3</v>
      </c>
      <c r="D43" s="181">
        <v>3.7000949691042072E-3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</row>
    <row r="44" spans="1:11" ht="12.75" x14ac:dyDescent="0.2">
      <c r="A44" s="66" t="s">
        <v>226</v>
      </c>
      <c r="B44" s="181">
        <v>0.1318903707607898</v>
      </c>
      <c r="C44" s="181">
        <v>0.16850499578987063</v>
      </c>
      <c r="D44" s="181">
        <v>0.148620481259019</v>
      </c>
      <c r="E44" s="181">
        <v>0.32554545339084828</v>
      </c>
      <c r="F44" s="181">
        <v>0.35430883974370569</v>
      </c>
      <c r="G44" s="181">
        <v>0.35989578666576977</v>
      </c>
      <c r="H44" s="181">
        <v>0.22109085008417678</v>
      </c>
      <c r="I44" s="181">
        <v>0.26796357195025217</v>
      </c>
      <c r="J44" s="181">
        <v>8.2600749533885437E-2</v>
      </c>
      <c r="K44" s="181">
        <v>8.2626439842603761E-2</v>
      </c>
    </row>
    <row r="45" spans="1:11" ht="12.75" x14ac:dyDescent="0.2">
      <c r="A45" s="66" t="s">
        <v>437</v>
      </c>
      <c r="B45" s="181">
        <v>0.56762164238638979</v>
      </c>
      <c r="C45" s="181">
        <v>0.68213318666047629</v>
      </c>
      <c r="D45" s="181">
        <v>0.72891870891352872</v>
      </c>
      <c r="E45" s="181">
        <v>0.88494208313050993</v>
      </c>
      <c r="F45" s="181">
        <v>1.0845539888025462</v>
      </c>
      <c r="G45" s="181">
        <v>0.80943104435981672</v>
      </c>
      <c r="H45" s="181">
        <v>0.87827833106833531</v>
      </c>
      <c r="I45" s="181">
        <v>0.89164878566446393</v>
      </c>
      <c r="J45" s="181">
        <v>0.84225682311601224</v>
      </c>
      <c r="K45" s="181">
        <v>0.78156484900298961</v>
      </c>
    </row>
    <row r="46" spans="1:11" ht="15.75" thickBot="1" x14ac:dyDescent="0.25">
      <c r="A46" s="66" t="s">
        <v>310</v>
      </c>
      <c r="B46" s="181">
        <v>0.23481416476570519</v>
      </c>
      <c r="C46" s="181">
        <v>0.29457169634377384</v>
      </c>
      <c r="D46" s="181">
        <v>0.34534219711639264</v>
      </c>
      <c r="E46" s="181">
        <v>0.45539439604768944</v>
      </c>
      <c r="F46" s="181">
        <v>0.46753500397059911</v>
      </c>
      <c r="G46" s="181">
        <v>0.40003286324559539</v>
      </c>
      <c r="H46" s="181">
        <v>0.45638019512788786</v>
      </c>
      <c r="I46" s="181">
        <v>5.3592714390050429E-2</v>
      </c>
      <c r="J46" s="181">
        <v>0.86527670413365254</v>
      </c>
      <c r="K46" s="181">
        <v>0.50794942526190834</v>
      </c>
    </row>
    <row r="47" spans="1:11" ht="15" customHeight="1" x14ac:dyDescent="0.2">
      <c r="A47" s="661" t="s">
        <v>434</v>
      </c>
      <c r="B47" s="661"/>
      <c r="C47" s="661"/>
      <c r="D47" s="661"/>
      <c r="E47" s="661"/>
      <c r="F47" s="661"/>
      <c r="G47" s="661"/>
      <c r="H47" s="661"/>
      <c r="I47" s="661"/>
      <c r="J47" s="661"/>
      <c r="K47" s="661"/>
    </row>
    <row r="48" spans="1:11" ht="22.5" customHeight="1" x14ac:dyDescent="0.2">
      <c r="A48" s="660" t="s">
        <v>350</v>
      </c>
      <c r="B48" s="660"/>
      <c r="C48" s="660"/>
      <c r="D48" s="660"/>
      <c r="E48" s="660"/>
      <c r="F48" s="660"/>
      <c r="G48" s="660"/>
      <c r="H48" s="660"/>
      <c r="I48" s="660"/>
      <c r="J48" s="660"/>
      <c r="K48" s="660"/>
    </row>
    <row r="49" spans="1:11" x14ac:dyDescent="0.2">
      <c r="A49" s="659" t="s">
        <v>433</v>
      </c>
      <c r="B49" s="659"/>
      <c r="C49" s="659"/>
      <c r="D49" s="659"/>
      <c r="E49" s="659"/>
      <c r="F49" s="659"/>
      <c r="G49" s="659"/>
      <c r="H49" s="659"/>
      <c r="I49" s="659"/>
      <c r="J49" s="659"/>
      <c r="K49" s="659"/>
    </row>
    <row r="50" spans="1:11" x14ac:dyDescent="0.2">
      <c r="A50" s="659" t="s">
        <v>442</v>
      </c>
      <c r="B50" s="659"/>
      <c r="C50" s="659"/>
      <c r="D50" s="659"/>
      <c r="E50" s="659"/>
      <c r="F50" s="659"/>
      <c r="G50" s="659"/>
      <c r="H50" s="659"/>
      <c r="I50" s="659"/>
      <c r="J50" s="659"/>
      <c r="K50" s="659"/>
    </row>
    <row r="51" spans="1:11" x14ac:dyDescent="0.2">
      <c r="A51" s="659" t="s">
        <v>423</v>
      </c>
      <c r="B51" s="659"/>
      <c r="C51" s="659"/>
      <c r="D51" s="659"/>
      <c r="E51" s="659"/>
      <c r="F51" s="659"/>
      <c r="G51" s="659"/>
      <c r="H51" s="659"/>
      <c r="I51" s="659"/>
      <c r="J51" s="659"/>
      <c r="K51" s="659"/>
    </row>
    <row r="52" spans="1:11" x14ac:dyDescent="0.2">
      <c r="A52" s="659" t="s">
        <v>991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</row>
    <row r="53" spans="1:11" x14ac:dyDescent="0.2">
      <c r="A53" s="659" t="s">
        <v>431</v>
      </c>
      <c r="B53" s="659"/>
      <c r="C53" s="659"/>
      <c r="D53" s="659"/>
      <c r="E53" s="659"/>
      <c r="F53" s="659"/>
      <c r="G53" s="659"/>
      <c r="H53" s="659"/>
      <c r="I53" s="659"/>
      <c r="J53" s="659"/>
      <c r="K53" s="659"/>
    </row>
  </sheetData>
  <mergeCells count="12">
    <mergeCell ref="A48:K48"/>
    <mergeCell ref="A1:K1"/>
    <mergeCell ref="A2:K2"/>
    <mergeCell ref="A3:K3"/>
    <mergeCell ref="A4:K4"/>
    <mergeCell ref="A5:K5"/>
    <mergeCell ref="A47:K47"/>
    <mergeCell ref="A49:K49"/>
    <mergeCell ref="A50:K50"/>
    <mergeCell ref="A51:K51"/>
    <mergeCell ref="A52:K52"/>
    <mergeCell ref="A53:K53"/>
  </mergeCells>
  <conditionalFormatting sqref="B8:K46">
    <cfRule type="cellIs" dxfId="24" priority="1" operator="equal">
      <formula>0</formula>
    </cfRule>
  </conditionalFormatting>
  <hyperlinks>
    <hyperlink ref="L2" location="Contenido!A1" display="Contenido" xr:uid="{00000000-0004-0000-9A00-000000000000}"/>
  </hyperlinks>
  <printOptions horizontalCentered="1"/>
  <pageMargins left="0.59055118110236227" right="0.59055118110236227" top="0.19685039370078741" bottom="0" header="0.31496062992125984" footer="0.31496062992125984"/>
  <pageSetup scale="82" orientation="landscape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Hoja155">
    <tabColor theme="5" tint="0.59999389629810485"/>
    <pageSetUpPr fitToPage="1"/>
  </sheetPr>
  <dimension ref="A1:S54"/>
  <sheetViews>
    <sheetView showGridLines="0" topLeftCell="A37" zoomScaleNormal="100" zoomScaleSheetLayoutView="80" workbookViewId="0">
      <selection activeCell="A55" sqref="A55"/>
    </sheetView>
  </sheetViews>
  <sheetFormatPr baseColWidth="10" defaultColWidth="9" defaultRowHeight="12" x14ac:dyDescent="0.2"/>
  <cols>
    <col min="1" max="1" width="37.375" style="135" customWidth="1"/>
    <col min="2" max="9" width="5.625" style="135" customWidth="1"/>
    <col min="10" max="10" width="1.5" style="135" customWidth="1"/>
    <col min="11" max="18" width="5.625" style="135" customWidth="1"/>
    <col min="19" max="244" width="11" style="135" customWidth="1"/>
    <col min="245" max="16384" width="9" style="135"/>
  </cols>
  <sheetData>
    <row r="1" spans="1:19" ht="15" customHeight="1" x14ac:dyDescent="0.25">
      <c r="A1" s="610" t="s">
        <v>773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</row>
    <row r="2" spans="1:19" ht="14.25" customHeight="1" x14ac:dyDescent="0.25">
      <c r="A2" s="610" t="s">
        <v>424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212" t="s">
        <v>573</v>
      </c>
    </row>
    <row r="3" spans="1:19" s="59" customFormat="1" ht="15" x14ac:dyDescent="0.25">
      <c r="A3" s="588" t="s">
        <v>443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4" spans="1:19" ht="15" x14ac:dyDescent="0.25">
      <c r="A4" s="611" t="s">
        <v>429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</row>
    <row r="5" spans="1:19" ht="15" x14ac:dyDescent="0.25">
      <c r="A5" s="611" t="s">
        <v>1031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</row>
    <row r="6" spans="1:19" s="359" customFormat="1" ht="18.75" customHeight="1" x14ac:dyDescent="0.15">
      <c r="A6" s="663" t="s">
        <v>217</v>
      </c>
      <c r="B6" s="662" t="s">
        <v>35</v>
      </c>
      <c r="C6" s="662"/>
      <c r="D6" s="662"/>
      <c r="E6" s="662"/>
      <c r="F6" s="662"/>
      <c r="G6" s="662"/>
      <c r="H6" s="662"/>
      <c r="I6" s="662"/>
      <c r="J6" s="522"/>
      <c r="K6" s="662" t="s">
        <v>36</v>
      </c>
      <c r="L6" s="662"/>
      <c r="M6" s="662"/>
      <c r="N6" s="662"/>
      <c r="O6" s="662"/>
      <c r="P6" s="662"/>
      <c r="Q6" s="662"/>
      <c r="R6" s="662"/>
    </row>
    <row r="7" spans="1:19" s="356" customFormat="1" ht="18.75" customHeight="1" x14ac:dyDescent="0.15">
      <c r="A7" s="663"/>
      <c r="B7" s="523">
        <v>2015</v>
      </c>
      <c r="C7" s="523">
        <v>2016</v>
      </c>
      <c r="D7" s="523">
        <v>2017</v>
      </c>
      <c r="E7" s="523">
        <v>2018</v>
      </c>
      <c r="F7" s="523">
        <v>2019</v>
      </c>
      <c r="G7" s="523">
        <v>2020</v>
      </c>
      <c r="H7" s="523">
        <v>2021</v>
      </c>
      <c r="I7" s="523">
        <v>2022</v>
      </c>
      <c r="J7" s="524"/>
      <c r="K7" s="523">
        <v>2015</v>
      </c>
      <c r="L7" s="523">
        <v>2016</v>
      </c>
      <c r="M7" s="523">
        <v>2017</v>
      </c>
      <c r="N7" s="523">
        <v>2018</v>
      </c>
      <c r="O7" s="523">
        <v>2019</v>
      </c>
      <c r="P7" s="523">
        <v>2020</v>
      </c>
      <c r="Q7" s="523">
        <v>2021</v>
      </c>
      <c r="R7" s="523">
        <v>2022</v>
      </c>
    </row>
    <row r="8" spans="1:19" ht="5.25" customHeight="1" x14ac:dyDescent="0.2">
      <c r="A8" s="185"/>
      <c r="B8" s="186"/>
      <c r="C8" s="186"/>
      <c r="D8" s="186"/>
      <c r="E8" s="186"/>
      <c r="F8" s="186"/>
      <c r="G8" s="186"/>
      <c r="H8" s="186"/>
      <c r="I8" s="186"/>
      <c r="K8" s="186"/>
      <c r="L8" s="186"/>
      <c r="M8" s="186"/>
      <c r="N8" s="186"/>
      <c r="O8" s="186"/>
      <c r="P8" s="186"/>
      <c r="Q8" s="186"/>
      <c r="R8" s="186"/>
    </row>
    <row r="9" spans="1:19" s="358" customFormat="1" ht="12.75" x14ac:dyDescent="0.2">
      <c r="A9" s="140" t="s">
        <v>240</v>
      </c>
      <c r="B9" s="357">
        <v>59.758232557003765</v>
      </c>
      <c r="C9" s="357">
        <v>63.304324716705572</v>
      </c>
      <c r="D9" s="357">
        <v>63.50943128073304</v>
      </c>
      <c r="E9" s="357">
        <v>80.738998661947832</v>
      </c>
      <c r="F9" s="357">
        <v>88.04727166647119</v>
      </c>
      <c r="G9" s="357">
        <v>89.039622146418267</v>
      </c>
      <c r="H9" s="357">
        <v>85.332261622929948</v>
      </c>
      <c r="I9" s="357">
        <v>87.557497220959718</v>
      </c>
      <c r="K9" s="357">
        <v>59.6792097959679</v>
      </c>
      <c r="L9" s="357">
        <v>63.087132792475686</v>
      </c>
      <c r="M9" s="357">
        <v>64.834230683765085</v>
      </c>
      <c r="N9" s="357">
        <v>81.857980287486569</v>
      </c>
      <c r="O9" s="357">
        <v>88.80181670466915</v>
      </c>
      <c r="P9" s="357">
        <v>89.469486537773989</v>
      </c>
      <c r="Q9" s="357">
        <v>87.464816493492009</v>
      </c>
      <c r="R9" s="357">
        <v>87.073684415602045</v>
      </c>
    </row>
    <row r="10" spans="1:19" ht="12.75" x14ac:dyDescent="0.2">
      <c r="A10" s="66" t="s">
        <v>157</v>
      </c>
      <c r="B10" s="181">
        <v>59.484619337914722</v>
      </c>
      <c r="C10" s="181">
        <v>63.10592831230322</v>
      </c>
      <c r="D10" s="181">
        <v>63.223012624635267</v>
      </c>
      <c r="E10" s="181">
        <v>80.546024084221528</v>
      </c>
      <c r="F10" s="181">
        <v>87.916540750856527</v>
      </c>
      <c r="G10" s="181">
        <v>89.03175019679874</v>
      </c>
      <c r="H10" s="181">
        <v>84.567706493611524</v>
      </c>
      <c r="I10" s="181">
        <v>86.790798739052761</v>
      </c>
      <c r="K10" s="181">
        <v>59.50734112910785</v>
      </c>
      <c r="L10" s="181">
        <v>62.967375300418624</v>
      </c>
      <c r="M10" s="181">
        <v>64.637738508438616</v>
      </c>
      <c r="N10" s="181">
        <v>81.734992436899375</v>
      </c>
      <c r="O10" s="181">
        <v>88.774413811160329</v>
      </c>
      <c r="P10" s="181">
        <v>89.466736338384536</v>
      </c>
      <c r="Q10" s="181">
        <v>87.089015936100438</v>
      </c>
      <c r="R10" s="181">
        <v>86.71497887528102</v>
      </c>
    </row>
    <row r="11" spans="1:19" ht="15.75" customHeight="1" x14ac:dyDescent="0.2">
      <c r="A11" s="66" t="s">
        <v>310</v>
      </c>
      <c r="B11" s="181">
        <v>0.27361321908904696</v>
      </c>
      <c r="C11" s="181">
        <v>0.19839640440236173</v>
      </c>
      <c r="D11" s="181">
        <v>0.28641865609776695</v>
      </c>
      <c r="E11" s="181">
        <v>0.19297457772630536</v>
      </c>
      <c r="F11" s="181">
        <v>0.13073091561465655</v>
      </c>
      <c r="G11" s="181">
        <v>7.8719496195224364E-3</v>
      </c>
      <c r="H11" s="181">
        <v>0.76455512931843195</v>
      </c>
      <c r="I11" s="181">
        <v>0.76669848190696155</v>
      </c>
      <c r="K11" s="181">
        <v>0.17186866686006277</v>
      </c>
      <c r="L11" s="181">
        <v>0.11975749205705698</v>
      </c>
      <c r="M11" s="181">
        <v>0.19649217532647584</v>
      </c>
      <c r="N11" s="181">
        <v>0.12298785058718893</v>
      </c>
      <c r="O11" s="181">
        <v>2.7402893508816008E-2</v>
      </c>
      <c r="P11" s="181">
        <v>2.7501993894557355E-3</v>
      </c>
      <c r="Q11" s="181">
        <v>0.37580055739155566</v>
      </c>
      <c r="R11" s="181">
        <v>0.35870554032102775</v>
      </c>
    </row>
    <row r="12" spans="1:19" ht="5.25" customHeight="1" x14ac:dyDescent="0.2">
      <c r="A12" s="182"/>
      <c r="B12" s="181"/>
      <c r="C12" s="181"/>
      <c r="D12" s="181"/>
      <c r="E12" s="181"/>
      <c r="F12" s="181"/>
      <c r="G12" s="181"/>
      <c r="H12" s="181"/>
      <c r="I12" s="181"/>
      <c r="K12" s="181"/>
      <c r="L12" s="181"/>
      <c r="M12" s="181"/>
      <c r="N12" s="181"/>
      <c r="O12" s="181"/>
      <c r="P12" s="181"/>
      <c r="Q12" s="181"/>
      <c r="R12" s="181"/>
    </row>
    <row r="13" spans="1:19" s="358" customFormat="1" ht="12.75" x14ac:dyDescent="0.2">
      <c r="A13" s="140" t="s">
        <v>243</v>
      </c>
      <c r="B13" s="357">
        <v>85.050167799307658</v>
      </c>
      <c r="C13" s="357">
        <v>89.833289759536584</v>
      </c>
      <c r="D13" s="357">
        <v>86.285233845115371</v>
      </c>
      <c r="E13" s="357">
        <v>87.902536941812642</v>
      </c>
      <c r="F13" s="357">
        <v>89.116694625258745</v>
      </c>
      <c r="G13" s="357">
        <v>90.860481494040016</v>
      </c>
      <c r="H13" s="357">
        <v>91.947633214963361</v>
      </c>
      <c r="I13" s="357">
        <v>88.221064394688028</v>
      </c>
      <c r="K13" s="357">
        <v>84.140694753011104</v>
      </c>
      <c r="L13" s="357">
        <v>89.132784702836304</v>
      </c>
      <c r="M13" s="357">
        <v>86.781958245111952</v>
      </c>
      <c r="N13" s="357">
        <v>89.774664767175523</v>
      </c>
      <c r="O13" s="357">
        <v>89.337089231045923</v>
      </c>
      <c r="P13" s="357">
        <v>91.381949379544096</v>
      </c>
      <c r="Q13" s="357">
        <v>92.047805791940334</v>
      </c>
      <c r="R13" s="357">
        <v>89.783885365972978</v>
      </c>
    </row>
    <row r="14" spans="1:19" ht="12.75" x14ac:dyDescent="0.2">
      <c r="A14" s="66" t="s">
        <v>157</v>
      </c>
      <c r="B14" s="181">
        <v>84.868447926323455</v>
      </c>
      <c r="C14" s="181">
        <v>89.634866688005872</v>
      </c>
      <c r="D14" s="181">
        <v>86.15068523244183</v>
      </c>
      <c r="E14" s="181">
        <v>87.801248785435803</v>
      </c>
      <c r="F14" s="181">
        <v>89.007441547986758</v>
      </c>
      <c r="G14" s="181">
        <v>90.852656563812303</v>
      </c>
      <c r="H14" s="181">
        <v>91.740826956451173</v>
      </c>
      <c r="I14" s="181">
        <v>88.068505607124166</v>
      </c>
      <c r="K14" s="181">
        <v>84.033453108010704</v>
      </c>
      <c r="L14" s="181">
        <v>89.036946121649834</v>
      </c>
      <c r="M14" s="181">
        <v>86.654207026497161</v>
      </c>
      <c r="N14" s="181">
        <v>89.690292640215304</v>
      </c>
      <c r="O14" s="181">
        <v>89.288022389250585</v>
      </c>
      <c r="P14" s="181">
        <v>91.371016235718585</v>
      </c>
      <c r="Q14" s="181">
        <v>91.913381374338186</v>
      </c>
      <c r="R14" s="181">
        <v>89.714971389302036</v>
      </c>
    </row>
    <row r="15" spans="1:19" ht="15.75" customHeight="1" x14ac:dyDescent="0.2">
      <c r="A15" s="66" t="s">
        <v>310</v>
      </c>
      <c r="B15" s="181">
        <v>0.18171987298421469</v>
      </c>
      <c r="C15" s="181">
        <v>0.19842307153071248</v>
      </c>
      <c r="D15" s="181">
        <v>0.13454861267354259</v>
      </c>
      <c r="E15" s="181">
        <v>0.10128815637684492</v>
      </c>
      <c r="F15" s="181">
        <v>0.10925307727198307</v>
      </c>
      <c r="G15" s="181">
        <v>7.8249302277054698E-3</v>
      </c>
      <c r="H15" s="181">
        <v>0.2068062585121884</v>
      </c>
      <c r="I15" s="181">
        <v>0.15255878756386124</v>
      </c>
      <c r="K15" s="181">
        <v>0.10724164500040631</v>
      </c>
      <c r="L15" s="181">
        <v>9.5838581186458494E-2</v>
      </c>
      <c r="M15" s="181">
        <v>0.12775121861479616</v>
      </c>
      <c r="N15" s="181">
        <v>8.4372126960207405E-2</v>
      </c>
      <c r="O15" s="181">
        <v>4.906684179534454E-2</v>
      </c>
      <c r="P15" s="181">
        <v>1.0933143825507025E-2</v>
      </c>
      <c r="Q15" s="181">
        <v>0.13442441760215412</v>
      </c>
      <c r="R15" s="181">
        <v>6.8913976670944233E-2</v>
      </c>
    </row>
    <row r="16" spans="1:19" ht="5.25" customHeight="1" x14ac:dyDescent="0.2">
      <c r="A16" s="182"/>
      <c r="B16" s="181"/>
      <c r="C16" s="181"/>
      <c r="D16" s="181"/>
      <c r="E16" s="181"/>
      <c r="F16" s="181"/>
      <c r="G16" s="181"/>
      <c r="H16" s="181"/>
      <c r="I16" s="181"/>
      <c r="K16" s="181"/>
      <c r="L16" s="181"/>
      <c r="M16" s="181"/>
      <c r="N16" s="181"/>
      <c r="O16" s="181"/>
      <c r="P16" s="181"/>
      <c r="Q16" s="181"/>
      <c r="R16" s="181"/>
    </row>
    <row r="17" spans="1:18" s="358" customFormat="1" ht="12.75" x14ac:dyDescent="0.2">
      <c r="A17" s="64" t="s">
        <v>159</v>
      </c>
      <c r="B17" s="360">
        <v>93.630654449379705</v>
      </c>
      <c r="C17" s="360">
        <v>93.768910633255587</v>
      </c>
      <c r="D17" s="360">
        <v>95.545466716362455</v>
      </c>
      <c r="E17" s="360">
        <v>93.578301256747224</v>
      </c>
      <c r="F17" s="360">
        <v>96.461890599744507</v>
      </c>
      <c r="G17" s="360">
        <v>95.438607176417349</v>
      </c>
      <c r="H17" s="360">
        <v>94.831392051651179</v>
      </c>
      <c r="I17" s="360">
        <v>94.89839766943598</v>
      </c>
      <c r="K17" s="360">
        <v>93.79236904473693</v>
      </c>
      <c r="L17" s="360">
        <v>94.295839799424186</v>
      </c>
      <c r="M17" s="360">
        <v>95.983616889356966</v>
      </c>
      <c r="N17" s="360">
        <v>93.98025880524051</v>
      </c>
      <c r="O17" s="360">
        <v>96.69669928897035</v>
      </c>
      <c r="P17" s="360">
        <v>95.611162119322671</v>
      </c>
      <c r="Q17" s="360">
        <v>95.068307668016146</v>
      </c>
      <c r="R17" s="360">
        <v>94.969804863796099</v>
      </c>
    </row>
    <row r="18" spans="1:18" ht="12.75" x14ac:dyDescent="0.2">
      <c r="A18" s="66" t="s">
        <v>160</v>
      </c>
      <c r="B18" s="187">
        <v>92.516370245596562</v>
      </c>
      <c r="C18" s="187">
        <v>92.699291610456257</v>
      </c>
      <c r="D18" s="187">
        <v>94.528183389404745</v>
      </c>
      <c r="E18" s="187">
        <v>92.733189255004376</v>
      </c>
      <c r="F18" s="187">
        <v>95.796255132888973</v>
      </c>
      <c r="G18" s="187">
        <v>94.902638081648277</v>
      </c>
      <c r="H18" s="187">
        <v>94.298739257514285</v>
      </c>
      <c r="I18" s="187">
        <v>94.348720679297259</v>
      </c>
      <c r="K18" s="187">
        <v>93.041593412035667</v>
      </c>
      <c r="L18" s="187">
        <v>93.621740734604643</v>
      </c>
      <c r="M18" s="187">
        <v>95.313511105164167</v>
      </c>
      <c r="N18" s="187">
        <v>93.457413678886994</v>
      </c>
      <c r="O18" s="187">
        <v>96.29604386142654</v>
      </c>
      <c r="P18" s="187">
        <v>95.364952333968262</v>
      </c>
      <c r="Q18" s="187">
        <v>94.737529469956627</v>
      </c>
      <c r="R18" s="187">
        <v>94.64868739629911</v>
      </c>
    </row>
    <row r="19" spans="1:18" ht="12.75" x14ac:dyDescent="0.2">
      <c r="A19" s="66" t="s">
        <v>161</v>
      </c>
      <c r="B19" s="187" t="s">
        <v>8</v>
      </c>
      <c r="C19" s="187" t="s">
        <v>8</v>
      </c>
      <c r="D19" s="187" t="s">
        <v>8</v>
      </c>
      <c r="E19" s="187" t="s">
        <v>8</v>
      </c>
      <c r="F19" s="187" t="s">
        <v>8</v>
      </c>
      <c r="G19" s="187" t="s">
        <v>8</v>
      </c>
      <c r="H19" s="187" t="s">
        <v>8</v>
      </c>
      <c r="I19" s="187" t="s">
        <v>8</v>
      </c>
      <c r="K19" s="187" t="s">
        <v>8</v>
      </c>
      <c r="L19" s="187" t="s">
        <v>8</v>
      </c>
      <c r="M19" s="187" t="s">
        <v>8</v>
      </c>
      <c r="N19" s="187" t="s">
        <v>8</v>
      </c>
      <c r="O19" s="187" t="s">
        <v>8</v>
      </c>
      <c r="P19" s="187" t="s">
        <v>8</v>
      </c>
      <c r="Q19" s="187" t="s">
        <v>8</v>
      </c>
      <c r="R19" s="187" t="s">
        <v>8</v>
      </c>
    </row>
    <row r="20" spans="1:18" ht="15.75" customHeight="1" x14ac:dyDescent="0.2">
      <c r="A20" s="66" t="s">
        <v>438</v>
      </c>
      <c r="B20" s="187" t="s">
        <v>8</v>
      </c>
      <c r="C20" s="187" t="s">
        <v>8</v>
      </c>
      <c r="D20" s="187" t="s">
        <v>8</v>
      </c>
      <c r="E20" s="187" t="s">
        <v>8</v>
      </c>
      <c r="F20" s="187" t="s">
        <v>8</v>
      </c>
      <c r="G20" s="187" t="s">
        <v>8</v>
      </c>
      <c r="H20" s="187" t="s">
        <v>8</v>
      </c>
      <c r="I20" s="187" t="s">
        <v>8</v>
      </c>
      <c r="K20" s="187" t="s">
        <v>8</v>
      </c>
      <c r="L20" s="187" t="s">
        <v>8</v>
      </c>
      <c r="M20" s="187" t="s">
        <v>8</v>
      </c>
      <c r="N20" s="187" t="s">
        <v>8</v>
      </c>
      <c r="O20" s="187" t="s">
        <v>8</v>
      </c>
      <c r="P20" s="187" t="s">
        <v>8</v>
      </c>
      <c r="Q20" s="187" t="s">
        <v>8</v>
      </c>
      <c r="R20" s="187" t="s">
        <v>8</v>
      </c>
    </row>
    <row r="21" spans="1:18" ht="12.75" x14ac:dyDescent="0.2">
      <c r="A21" s="66" t="s">
        <v>162</v>
      </c>
      <c r="B21" s="187">
        <v>0.32496291499437174</v>
      </c>
      <c r="C21" s="187">
        <v>0.26937903199293928</v>
      </c>
      <c r="D21" s="187">
        <v>0.264766347958729</v>
      </c>
      <c r="E21" s="187">
        <v>0.17831030829929456</v>
      </c>
      <c r="F21" s="187">
        <v>0.12877653476420747</v>
      </c>
      <c r="G21" s="187">
        <v>0.10788988271325653</v>
      </c>
      <c r="H21" s="187">
        <v>6.6745190420102074E-2</v>
      </c>
      <c r="I21" s="187">
        <v>5.7539542187399172E-2</v>
      </c>
      <c r="K21" s="187">
        <v>0.20631295883226064</v>
      </c>
      <c r="L21" s="187">
        <v>0.15236485711674516</v>
      </c>
      <c r="M21" s="187">
        <v>0.18722180969148422</v>
      </c>
      <c r="N21" s="187">
        <v>0.12033737035120624</v>
      </c>
      <c r="O21" s="187">
        <v>8.6999464266658305E-2</v>
      </c>
      <c r="P21" s="187">
        <v>6.9432073049849496E-2</v>
      </c>
      <c r="Q21" s="187">
        <v>4.6665803875616696E-2</v>
      </c>
      <c r="R21" s="187">
        <v>3.6137150900656945E-2</v>
      </c>
    </row>
    <row r="22" spans="1:18" ht="12.75" x14ac:dyDescent="0.2">
      <c r="A22" s="66" t="s">
        <v>432</v>
      </c>
      <c r="B22" s="187" t="s">
        <v>8</v>
      </c>
      <c r="C22" s="187" t="s">
        <v>8</v>
      </c>
      <c r="D22" s="187" t="s">
        <v>8</v>
      </c>
      <c r="E22" s="187" t="s">
        <v>8</v>
      </c>
      <c r="F22" s="187" t="s">
        <v>8</v>
      </c>
      <c r="G22" s="187" t="s">
        <v>8</v>
      </c>
      <c r="H22" s="187" t="s">
        <v>8</v>
      </c>
      <c r="I22" s="187" t="s">
        <v>8</v>
      </c>
      <c r="K22" s="187" t="s">
        <v>8</v>
      </c>
      <c r="L22" s="187" t="s">
        <v>8</v>
      </c>
      <c r="M22" s="187" t="s">
        <v>8</v>
      </c>
      <c r="N22" s="187" t="s">
        <v>8</v>
      </c>
      <c r="O22" s="187" t="s">
        <v>8</v>
      </c>
      <c r="P22" s="187" t="s">
        <v>8</v>
      </c>
      <c r="Q22" s="187" t="s">
        <v>8</v>
      </c>
      <c r="R22" s="187" t="s">
        <v>8</v>
      </c>
    </row>
    <row r="23" spans="1:18" ht="15.75" customHeight="1" x14ac:dyDescent="0.2">
      <c r="A23" s="66" t="s">
        <v>310</v>
      </c>
      <c r="B23" s="187">
        <v>0.78932128878876484</v>
      </c>
      <c r="C23" s="187">
        <v>0.80023999080638653</v>
      </c>
      <c r="D23" s="187">
        <v>0.75251697899897885</v>
      </c>
      <c r="E23" s="187">
        <v>0.66680169344355356</v>
      </c>
      <c r="F23" s="187">
        <v>0.5368589320913244</v>
      </c>
      <c r="G23" s="187">
        <v>0.42807921205582433</v>
      </c>
      <c r="H23" s="187">
        <v>0.46590760371679102</v>
      </c>
      <c r="I23" s="187">
        <v>0.49213744795131564</v>
      </c>
      <c r="K23" s="187">
        <v>0.54446267386899272</v>
      </c>
      <c r="L23" s="187">
        <v>0.521734207702794</v>
      </c>
      <c r="M23" s="187">
        <v>0.48288397450130338</v>
      </c>
      <c r="N23" s="187">
        <v>0.40250775600231053</v>
      </c>
      <c r="O23" s="187">
        <v>0.31365596327716289</v>
      </c>
      <c r="P23" s="187">
        <v>0.176777712304551</v>
      </c>
      <c r="Q23" s="187">
        <v>0.28411239418390166</v>
      </c>
      <c r="R23" s="187">
        <v>0.28498031659631995</v>
      </c>
    </row>
    <row r="24" spans="1:18" ht="5.25" customHeight="1" x14ac:dyDescent="0.2">
      <c r="A24" s="182"/>
      <c r="B24" s="181"/>
      <c r="C24" s="181"/>
      <c r="E24" s="181"/>
      <c r="F24" s="181"/>
      <c r="K24" s="181"/>
      <c r="L24" s="181"/>
      <c r="N24" s="181"/>
      <c r="O24" s="181"/>
    </row>
    <row r="25" spans="1:18" s="358" customFormat="1" ht="12.75" x14ac:dyDescent="0.2">
      <c r="A25" s="64" t="s">
        <v>163</v>
      </c>
      <c r="B25" s="357">
        <v>74.212116092904083</v>
      </c>
      <c r="C25" s="357">
        <v>76.970882503433685</v>
      </c>
      <c r="D25" s="357">
        <v>81.339571395099767</v>
      </c>
      <c r="E25" s="357">
        <v>77.920213646391574</v>
      </c>
      <c r="F25" s="357">
        <v>80.672202074074249</v>
      </c>
      <c r="G25" s="357">
        <v>78.393292170698928</v>
      </c>
      <c r="H25" s="357">
        <v>80.085050498733622</v>
      </c>
      <c r="I25" s="357">
        <v>83.111240368661328</v>
      </c>
      <c r="K25" s="357">
        <v>77.825521718606964</v>
      </c>
      <c r="L25" s="357">
        <v>80.751538592949686</v>
      </c>
      <c r="M25" s="357">
        <v>84.428916529278524</v>
      </c>
      <c r="N25" s="357">
        <v>82.03299996180327</v>
      </c>
      <c r="O25" s="357">
        <v>84.72135162457505</v>
      </c>
      <c r="P25" s="357">
        <v>81.531429705634253</v>
      </c>
      <c r="Q25" s="357">
        <v>83.186857943516131</v>
      </c>
      <c r="R25" s="357">
        <v>86.097775139021735</v>
      </c>
    </row>
    <row r="26" spans="1:18" ht="12.75" x14ac:dyDescent="0.2">
      <c r="A26" s="66" t="s">
        <v>493</v>
      </c>
      <c r="B26" s="181">
        <v>68.770073834982199</v>
      </c>
      <c r="C26" s="181">
        <v>71.123437444890087</v>
      </c>
      <c r="D26" s="181">
        <v>73.784617178956466</v>
      </c>
      <c r="E26" s="181">
        <v>71.543668748879369</v>
      </c>
      <c r="F26" s="181">
        <v>75.534894697159615</v>
      </c>
      <c r="G26" s="181">
        <v>74.330582157258064</v>
      </c>
      <c r="H26" s="181">
        <v>76.695016832911207</v>
      </c>
      <c r="I26" s="181">
        <v>79.73112931148296</v>
      </c>
      <c r="K26" s="181">
        <v>73.217992962943299</v>
      </c>
      <c r="L26" s="181">
        <v>75.626821449517408</v>
      </c>
      <c r="M26" s="181">
        <v>79.296736977533513</v>
      </c>
      <c r="N26" s="181">
        <v>76.913418182236242</v>
      </c>
      <c r="O26" s="181">
        <v>80.37865457422771</v>
      </c>
      <c r="P26" s="181">
        <v>77.955373732584235</v>
      </c>
      <c r="Q26" s="181">
        <v>80.492524538702895</v>
      </c>
      <c r="R26" s="181">
        <v>83.762300703778095</v>
      </c>
    </row>
    <row r="27" spans="1:18" ht="15.75" customHeight="1" x14ac:dyDescent="0.2">
      <c r="A27" s="66" t="s">
        <v>439</v>
      </c>
      <c r="B27" s="181">
        <v>0.74978362028202272</v>
      </c>
      <c r="C27" s="181">
        <v>0.78876042294232851</v>
      </c>
      <c r="D27" s="181">
        <v>0.8886660939886647</v>
      </c>
      <c r="E27" s="181">
        <v>0.89054371583229386</v>
      </c>
      <c r="F27" s="181">
        <v>0.50011531028229428</v>
      </c>
      <c r="G27" s="181">
        <v>0.432627688172043</v>
      </c>
      <c r="H27" s="181">
        <v>0.24337366978310038</v>
      </c>
      <c r="I27" s="181">
        <v>0.37988675328300286</v>
      </c>
      <c r="K27" s="181">
        <v>0.7405333139532585</v>
      </c>
      <c r="L27" s="181">
        <v>0.76136526497628709</v>
      </c>
      <c r="M27" s="181">
        <v>0.77189110319958298</v>
      </c>
      <c r="N27" s="181">
        <v>0.73754338657903373</v>
      </c>
      <c r="O27" s="181">
        <v>0.47124425421131366</v>
      </c>
      <c r="P27" s="181">
        <v>0.38429093635767175</v>
      </c>
      <c r="Q27" s="181">
        <v>0.24583734528642257</v>
      </c>
      <c r="R27" s="181">
        <v>0.29132056725533906</v>
      </c>
    </row>
    <row r="28" spans="1:18" ht="12.75" x14ac:dyDescent="0.2">
      <c r="A28" s="66" t="s">
        <v>184</v>
      </c>
      <c r="B28" s="181">
        <v>1.4965740923792868E-3</v>
      </c>
      <c r="C28" s="181">
        <v>0</v>
      </c>
      <c r="D28" s="181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K28" s="181">
        <v>3.1601706143097805E-3</v>
      </c>
      <c r="L28" s="181">
        <v>0</v>
      </c>
      <c r="M28" s="181">
        <v>0</v>
      </c>
      <c r="N28" s="181">
        <v>0</v>
      </c>
      <c r="O28" s="181">
        <v>0</v>
      </c>
      <c r="P28" s="181">
        <v>0</v>
      </c>
      <c r="Q28" s="181">
        <v>0</v>
      </c>
      <c r="R28" s="181">
        <v>0</v>
      </c>
    </row>
    <row r="29" spans="1:18" ht="12.75" x14ac:dyDescent="0.2">
      <c r="A29" s="66" t="s">
        <v>226</v>
      </c>
      <c r="B29" s="181">
        <v>1.0939956615292588</v>
      </c>
      <c r="C29" s="181">
        <v>1.1644328551513989</v>
      </c>
      <c r="D29" s="181">
        <v>1.4687029511470602</v>
      </c>
      <c r="E29" s="181">
        <v>1.2468661572289514</v>
      </c>
      <c r="F29" s="181">
        <v>0.91175683156337772</v>
      </c>
      <c r="G29" s="181">
        <v>0.767599126344086</v>
      </c>
      <c r="H29" s="181">
        <v>0.2501485256871267</v>
      </c>
      <c r="I29" s="181">
        <v>2.954098900017894E-2</v>
      </c>
      <c r="K29" s="181">
        <v>0.96174525695494306</v>
      </c>
      <c r="L29" s="181">
        <v>1.0380318881682293</v>
      </c>
      <c r="M29" s="181">
        <v>1.2401318709392313</v>
      </c>
      <c r="N29" s="181">
        <v>1.0761151440544579</v>
      </c>
      <c r="O29" s="181">
        <v>0.85772031121538506</v>
      </c>
      <c r="P29" s="181">
        <v>0.71675497455519843</v>
      </c>
      <c r="Q29" s="181">
        <v>0.25461725047522338</v>
      </c>
      <c r="R29" s="181">
        <v>3.7642545207150553E-2</v>
      </c>
    </row>
    <row r="30" spans="1:18" ht="12.75" x14ac:dyDescent="0.2">
      <c r="A30" s="66" t="s">
        <v>435</v>
      </c>
      <c r="B30" s="181">
        <v>2.0118944381885546</v>
      </c>
      <c r="C30" s="181">
        <v>2.2737536038279815</v>
      </c>
      <c r="D30" s="181">
        <v>3.452821897469629</v>
      </c>
      <c r="E30" s="181">
        <v>2.5724486122627606</v>
      </c>
      <c r="F30" s="181">
        <v>2.044963027213619</v>
      </c>
      <c r="G30" s="181">
        <v>1.7399613575268817</v>
      </c>
      <c r="H30" s="181">
        <v>1.0839769446442158</v>
      </c>
      <c r="I30" s="181">
        <v>1.1562446747263022</v>
      </c>
      <c r="K30" s="181">
        <v>1.8360591269139823</v>
      </c>
      <c r="L30" s="181">
        <v>2.090961209892948</v>
      </c>
      <c r="M30" s="181">
        <v>1.9544434829782544</v>
      </c>
      <c r="N30" s="181">
        <v>2.1710706150388082</v>
      </c>
      <c r="O30" s="181">
        <v>1.9301495429885875</v>
      </c>
      <c r="P30" s="181">
        <v>1.7257254387367467</v>
      </c>
      <c r="Q30" s="181">
        <v>1.058527319324797</v>
      </c>
      <c r="R30" s="181">
        <v>0.9841616167202839</v>
      </c>
    </row>
    <row r="31" spans="1:18" ht="15.75" customHeight="1" x14ac:dyDescent="0.2">
      <c r="A31" s="66" t="s">
        <v>310</v>
      </c>
      <c r="B31" s="181">
        <v>1.5848719638296649</v>
      </c>
      <c r="C31" s="181">
        <v>1.6204981766218991</v>
      </c>
      <c r="D31" s="181">
        <v>1.7447632735379544</v>
      </c>
      <c r="E31" s="181">
        <v>1.6666864121881941</v>
      </c>
      <c r="F31" s="181">
        <v>1.6804722078553367</v>
      </c>
      <c r="G31" s="181">
        <v>1.1225218413978495</v>
      </c>
      <c r="H31" s="181">
        <v>1.8125345257079724</v>
      </c>
      <c r="I31" s="181">
        <v>1.8144386401688855</v>
      </c>
      <c r="K31" s="181">
        <v>1.0660308872271658</v>
      </c>
      <c r="L31" s="181">
        <v>1.2343587803948193</v>
      </c>
      <c r="M31" s="181">
        <v>1.1657130946279415</v>
      </c>
      <c r="N31" s="181">
        <v>1.1348526338947114</v>
      </c>
      <c r="O31" s="181">
        <v>1.08358294193205</v>
      </c>
      <c r="P31" s="181">
        <v>0.74928462340039581</v>
      </c>
      <c r="Q31" s="181">
        <v>1.1353514897268042</v>
      </c>
      <c r="R31" s="181">
        <v>1.0223497060608715</v>
      </c>
    </row>
    <row r="32" spans="1:18" ht="5.25" customHeight="1" x14ac:dyDescent="0.2">
      <c r="A32" s="182"/>
      <c r="B32" s="181"/>
      <c r="C32" s="181"/>
      <c r="D32" s="181"/>
      <c r="E32" s="181"/>
      <c r="F32" s="181"/>
      <c r="G32" s="181"/>
      <c r="H32" s="181"/>
      <c r="I32" s="181"/>
      <c r="K32" s="181"/>
      <c r="L32" s="181"/>
      <c r="M32" s="181"/>
      <c r="N32" s="181"/>
      <c r="O32" s="181"/>
      <c r="P32" s="181"/>
      <c r="Q32" s="181"/>
      <c r="R32" s="181"/>
    </row>
    <row r="33" spans="1:18" s="358" customFormat="1" ht="12.75" x14ac:dyDescent="0.2">
      <c r="A33" s="140" t="s">
        <v>339</v>
      </c>
      <c r="B33" s="357">
        <v>70.419145137554253</v>
      </c>
      <c r="C33" s="357">
        <v>74.657975035573415</v>
      </c>
      <c r="D33" s="357">
        <v>79.109070951885485</v>
      </c>
      <c r="E33" s="357">
        <v>73.059307952980632</v>
      </c>
      <c r="F33" s="357">
        <v>75.361713510044936</v>
      </c>
      <c r="G33" s="357">
        <v>73.244255438301735</v>
      </c>
      <c r="H33" s="357">
        <v>75.703243354909787</v>
      </c>
      <c r="I33" s="357">
        <v>78.622408161686693</v>
      </c>
      <c r="K33" s="357">
        <v>73.287746157470394</v>
      </c>
      <c r="L33" s="357">
        <v>77.58634173544695</v>
      </c>
      <c r="M33" s="357">
        <v>83.7069706763574</v>
      </c>
      <c r="N33" s="357">
        <v>77.290714949607391</v>
      </c>
      <c r="O33" s="357">
        <v>79.745761225771375</v>
      </c>
      <c r="P33" s="357">
        <v>77.116945724550007</v>
      </c>
      <c r="Q33" s="357">
        <v>78.987066885642207</v>
      </c>
      <c r="R33" s="357">
        <v>81.622365712921663</v>
      </c>
    </row>
    <row r="34" spans="1:18" ht="12.75" x14ac:dyDescent="0.2">
      <c r="A34" s="66" t="s">
        <v>430</v>
      </c>
      <c r="B34" s="181">
        <v>68.698421453913454</v>
      </c>
      <c r="C34" s="181">
        <v>72.713920246742859</v>
      </c>
      <c r="D34" s="181">
        <v>76.659561377582449</v>
      </c>
      <c r="E34" s="181">
        <v>71.368933074789211</v>
      </c>
      <c r="F34" s="181">
        <v>73.864607763320109</v>
      </c>
      <c r="G34" s="181">
        <v>72.62036016170525</v>
      </c>
      <c r="H34" s="181">
        <v>74.054882247624292</v>
      </c>
      <c r="I34" s="181">
        <v>76.972802106112084</v>
      </c>
      <c r="K34" s="181">
        <v>71.982593512178767</v>
      </c>
      <c r="L34" s="181">
        <v>76.171505389918764</v>
      </c>
      <c r="M34" s="181">
        <v>81.886241100677779</v>
      </c>
      <c r="N34" s="181">
        <v>76.043792343625185</v>
      </c>
      <c r="O34" s="181">
        <v>78.649081288765814</v>
      </c>
      <c r="P34" s="181">
        <v>76.788171516701922</v>
      </c>
      <c r="Q34" s="181">
        <v>77.960271298658441</v>
      </c>
      <c r="R34" s="181">
        <v>80.651665059042344</v>
      </c>
    </row>
    <row r="35" spans="1:18" ht="15.75" customHeight="1" x14ac:dyDescent="0.2">
      <c r="A35" s="66" t="s">
        <v>440</v>
      </c>
      <c r="B35" s="181">
        <v>0.20559960721736986</v>
      </c>
      <c r="C35" s="181">
        <v>0.25084577920394258</v>
      </c>
      <c r="D35" s="181">
        <v>0.31857783480819701</v>
      </c>
      <c r="E35" s="181">
        <v>0.23026505386636978</v>
      </c>
      <c r="F35" s="181">
        <v>0.10022094157577384</v>
      </c>
      <c r="G35" s="181">
        <v>8.575278696557638E-2</v>
      </c>
      <c r="H35" s="181">
        <v>5.250654179865033E-2</v>
      </c>
      <c r="I35" s="181">
        <v>7.1647832817098439E-2</v>
      </c>
      <c r="K35" s="181">
        <v>0.22263308244960817</v>
      </c>
      <c r="L35" s="181">
        <v>0.25548218234113723</v>
      </c>
      <c r="M35" s="181">
        <v>0.27953882942880443</v>
      </c>
      <c r="N35" s="181">
        <v>0.24309906995798447</v>
      </c>
      <c r="O35" s="181">
        <v>0.16012644241507229</v>
      </c>
      <c r="P35" s="181">
        <v>9.2352305575308685E-2</v>
      </c>
      <c r="Q35" s="181">
        <v>2.7211897181548764E-2</v>
      </c>
      <c r="R35" s="181">
        <v>7.9020959797761275E-2</v>
      </c>
    </row>
    <row r="36" spans="1:18" ht="12.75" x14ac:dyDescent="0.2">
      <c r="A36" s="66" t="s">
        <v>184</v>
      </c>
      <c r="B36" s="181">
        <v>0</v>
      </c>
      <c r="C36" s="181">
        <v>0</v>
      </c>
      <c r="D36" s="181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>
        <v>0</v>
      </c>
    </row>
    <row r="37" spans="1:18" ht="12.75" x14ac:dyDescent="0.2">
      <c r="A37" s="66" t="s">
        <v>226</v>
      </c>
      <c r="B37" s="181">
        <v>4.4361740976361953E-2</v>
      </c>
      <c r="C37" s="181">
        <v>8.3615259734647535E-2</v>
      </c>
      <c r="D37" s="181">
        <v>0.20796053105535084</v>
      </c>
      <c r="E37" s="181">
        <v>7.5872776369761682E-2</v>
      </c>
      <c r="F37" s="181">
        <v>6.2083769117735998E-2</v>
      </c>
      <c r="G37" s="181">
        <v>5.3376734743879183E-2</v>
      </c>
      <c r="H37" s="181">
        <v>5.1645778818344579E-3</v>
      </c>
      <c r="I37" s="181">
        <v>8.5295039067974344E-4</v>
      </c>
      <c r="K37" s="181">
        <v>3.7856637501552798E-2</v>
      </c>
      <c r="L37" s="181">
        <v>8.024169625876873E-2</v>
      </c>
      <c r="M37" s="181">
        <v>0.18729101571729898</v>
      </c>
      <c r="N37" s="181">
        <v>6.840049877144809E-2</v>
      </c>
      <c r="O37" s="181">
        <v>5.7719996684502797E-2</v>
      </c>
      <c r="P37" s="181">
        <v>3.9711491397382732E-2</v>
      </c>
      <c r="Q37" s="181">
        <v>6.3494426756947123E-3</v>
      </c>
      <c r="R37" s="181">
        <v>2.6938963567418616E-3</v>
      </c>
    </row>
    <row r="38" spans="1:18" ht="12.75" x14ac:dyDescent="0.2">
      <c r="A38" s="66" t="s">
        <v>436</v>
      </c>
      <c r="B38" s="181">
        <v>0.14161632696300164</v>
      </c>
      <c r="C38" s="181">
        <v>0.29526638593797411</v>
      </c>
      <c r="D38" s="181">
        <v>0.44954872245156696</v>
      </c>
      <c r="E38" s="181">
        <v>9.8811057597829169E-2</v>
      </c>
      <c r="F38" s="181">
        <v>7.4500522941283204E-2</v>
      </c>
      <c r="G38" s="181">
        <v>6.6502161320242906E-2</v>
      </c>
      <c r="H38" s="181">
        <v>2.4101363448560804E-2</v>
      </c>
      <c r="I38" s="181">
        <v>3.8382767580588451E-2</v>
      </c>
      <c r="K38" s="181">
        <v>0.1433144133987356</v>
      </c>
      <c r="L38" s="181">
        <v>2.5824913738454303E-2</v>
      </c>
      <c r="M38" s="181">
        <v>0.43887596220322295</v>
      </c>
      <c r="N38" s="181">
        <v>9.7979092834777015E-2</v>
      </c>
      <c r="O38" s="181">
        <v>9.4027736534431985E-2</v>
      </c>
      <c r="P38" s="181">
        <v>6.3723090846962996E-2</v>
      </c>
      <c r="Q38" s="181">
        <v>2.5397770702778849E-2</v>
      </c>
      <c r="R38" s="181">
        <v>4.6694203516858934E-2</v>
      </c>
    </row>
    <row r="39" spans="1:18" ht="15" x14ac:dyDescent="0.2">
      <c r="A39" s="66" t="s">
        <v>310</v>
      </c>
      <c r="B39" s="181">
        <v>1.3291460084840756</v>
      </c>
      <c r="C39" s="181">
        <v>1.314327363953991</v>
      </c>
      <c r="D39" s="181">
        <v>1.4734224859879113</v>
      </c>
      <c r="E39" s="181">
        <v>1.2854259903574741</v>
      </c>
      <c r="F39" s="181">
        <v>1.2603005130900409</v>
      </c>
      <c r="G39" s="181">
        <v>0.41826359356679094</v>
      </c>
      <c r="H39" s="181">
        <v>1.5665886241564522</v>
      </c>
      <c r="I39" s="181">
        <v>1.5387225047862569</v>
      </c>
      <c r="K39" s="181">
        <v>0.90134851194173338</v>
      </c>
      <c r="L39" s="181">
        <v>1.0532875531898149</v>
      </c>
      <c r="M39" s="181">
        <v>0.91502376833028665</v>
      </c>
      <c r="N39" s="181">
        <v>0.83744394441799952</v>
      </c>
      <c r="O39" s="181">
        <v>0.78480576137154612</v>
      </c>
      <c r="P39" s="181">
        <v>0.13298732002844452</v>
      </c>
      <c r="Q39" s="181">
        <v>0.96783647642375104</v>
      </c>
      <c r="R39" s="181">
        <v>0.84229159420795541</v>
      </c>
    </row>
    <row r="40" spans="1:18" ht="5.25" customHeight="1" x14ac:dyDescent="0.2">
      <c r="A40" s="182"/>
      <c r="B40" s="181"/>
      <c r="C40" s="181"/>
      <c r="D40" s="181"/>
      <c r="E40" s="181"/>
      <c r="F40" s="181"/>
      <c r="G40" s="181"/>
      <c r="H40" s="181"/>
      <c r="I40" s="181"/>
      <c r="K40" s="181"/>
      <c r="L40" s="181"/>
      <c r="M40" s="181"/>
      <c r="N40" s="181"/>
      <c r="O40" s="181"/>
      <c r="P40" s="181"/>
      <c r="Q40" s="181"/>
      <c r="R40" s="181"/>
    </row>
    <row r="41" spans="1:18" s="358" customFormat="1" ht="12.75" x14ac:dyDescent="0.2">
      <c r="A41" s="140" t="s">
        <v>9</v>
      </c>
      <c r="B41" s="357">
        <v>37.393210264850907</v>
      </c>
      <c r="C41" s="357">
        <v>42.689206961162675</v>
      </c>
      <c r="D41" s="357">
        <v>46.557558107513842</v>
      </c>
      <c r="E41" s="357">
        <v>43.301327352920772</v>
      </c>
      <c r="F41" s="357">
        <v>48.447757134872177</v>
      </c>
      <c r="G41" s="357">
        <v>50.387230579401951</v>
      </c>
      <c r="H41" s="357">
        <v>55.820311984044167</v>
      </c>
      <c r="I41" s="357">
        <v>58.983945674803337</v>
      </c>
      <c r="K41" s="357">
        <v>46.052696106103831</v>
      </c>
      <c r="L41" s="357">
        <v>52.518940718428894</v>
      </c>
      <c r="M41" s="357">
        <v>58.114946803195899</v>
      </c>
      <c r="N41" s="357">
        <v>53.276523415436039</v>
      </c>
      <c r="O41" s="357">
        <v>58.095271610781019</v>
      </c>
      <c r="P41" s="357">
        <v>57.772396431894045</v>
      </c>
      <c r="Q41" s="357">
        <v>63.075937414297044</v>
      </c>
      <c r="R41" s="357">
        <v>66.67466605814883</v>
      </c>
    </row>
    <row r="42" spans="1:18" ht="12.75" x14ac:dyDescent="0.2">
      <c r="A42" s="66" t="s">
        <v>422</v>
      </c>
      <c r="B42" s="181">
        <v>36.223095672614036</v>
      </c>
      <c r="C42" s="181">
        <v>41.292267809658142</v>
      </c>
      <c r="D42" s="181">
        <v>45.349110487333768</v>
      </c>
      <c r="E42" s="181">
        <v>41.828722166420278</v>
      </c>
      <c r="F42" s="181">
        <v>46.964971313754909</v>
      </c>
      <c r="G42" s="181">
        <v>49.392244887243706</v>
      </c>
      <c r="H42" s="181">
        <v>54.026601857110776</v>
      </c>
      <c r="I42" s="181">
        <v>57.488808711574414</v>
      </c>
      <c r="K42" s="181">
        <v>44.662650771842443</v>
      </c>
      <c r="L42" s="181">
        <v>50.445493743599137</v>
      </c>
      <c r="M42" s="181">
        <v>55.321021597716921</v>
      </c>
      <c r="N42" s="181">
        <v>51.386588313104362</v>
      </c>
      <c r="O42" s="181">
        <v>56.370592140423369</v>
      </c>
      <c r="P42" s="181">
        <v>56.257866798007996</v>
      </c>
      <c r="Q42" s="181">
        <v>61.296509211607777</v>
      </c>
      <c r="R42" s="181">
        <v>65.302696425505019</v>
      </c>
    </row>
    <row r="43" spans="1:18" ht="15.75" customHeight="1" x14ac:dyDescent="0.2">
      <c r="A43" s="66" t="s">
        <v>441</v>
      </c>
      <c r="B43" s="181">
        <v>4.3248588624771336E-2</v>
      </c>
      <c r="C43" s="181">
        <v>5.3033065285763112E-2</v>
      </c>
      <c r="D43" s="181">
        <v>5.8433166819406919E-2</v>
      </c>
      <c r="E43" s="181">
        <v>8.548103984963272E-2</v>
      </c>
      <c r="F43" s="181">
        <v>3.5523706450901575E-2</v>
      </c>
      <c r="G43" s="181">
        <v>2.7565566669291958E-2</v>
      </c>
      <c r="H43" s="181">
        <v>1.7171010051645116E-2</v>
      </c>
      <c r="I43" s="181">
        <v>7.000199562820944E-2</v>
      </c>
      <c r="K43" s="181">
        <v>5.8288136167751935E-2</v>
      </c>
      <c r="L43" s="181">
        <v>7.1671605558093446E-2</v>
      </c>
      <c r="M43" s="181">
        <v>9.5084634032617618E-2</v>
      </c>
      <c r="N43" s="181">
        <v>0.12590343653893266</v>
      </c>
      <c r="O43" s="181">
        <v>5.4243951083829151E-2</v>
      </c>
      <c r="P43" s="181">
        <v>4.5148579871942207E-2</v>
      </c>
      <c r="Q43" s="181">
        <v>2.5003674979240369E-2</v>
      </c>
      <c r="R43" s="181">
        <v>5.5601606186172568E-2</v>
      </c>
    </row>
    <row r="44" spans="1:18" ht="12.75" x14ac:dyDescent="0.2">
      <c r="A44" s="66" t="s">
        <v>184</v>
      </c>
      <c r="B44" s="181">
        <v>2.4026993680428517E-3</v>
      </c>
      <c r="C44" s="181">
        <v>0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K44" s="181">
        <v>5.0685335798045161E-3</v>
      </c>
      <c r="L44" s="181">
        <v>0</v>
      </c>
      <c r="M44" s="181">
        <v>0</v>
      </c>
      <c r="N44" s="181">
        <v>0</v>
      </c>
      <c r="O44" s="181">
        <v>0</v>
      </c>
      <c r="P44" s="181">
        <v>0</v>
      </c>
      <c r="Q44" s="181">
        <v>0</v>
      </c>
      <c r="R44" s="181">
        <v>0</v>
      </c>
    </row>
    <row r="45" spans="1:18" ht="12.75" x14ac:dyDescent="0.2">
      <c r="A45" s="66" t="s">
        <v>226</v>
      </c>
      <c r="B45" s="181">
        <v>0.11653091935007834</v>
      </c>
      <c r="C45" s="181">
        <v>0.1603044927956021</v>
      </c>
      <c r="D45" s="181">
        <v>0.28719279862304253</v>
      </c>
      <c r="E45" s="181">
        <v>0.3004788067441635</v>
      </c>
      <c r="F45" s="181">
        <v>0.17367145375996326</v>
      </c>
      <c r="G45" s="181">
        <v>0.21789924129059357</v>
      </c>
      <c r="H45" s="181">
        <v>6.4721499425431581E-2</v>
      </c>
      <c r="I45" s="181">
        <v>7.396437273924017E-2</v>
      </c>
      <c r="K45" s="181">
        <v>0.18246720887296258</v>
      </c>
      <c r="L45" s="181">
        <v>0.49792904914043867</v>
      </c>
      <c r="M45" s="181">
        <v>0.42462453006347045</v>
      </c>
      <c r="N45" s="181">
        <v>0.42336759979025707</v>
      </c>
      <c r="O45" s="181">
        <v>0.27121975541914572</v>
      </c>
      <c r="P45" s="181">
        <v>0.32014447545559022</v>
      </c>
      <c r="Q45" s="181">
        <v>0.10140379297136372</v>
      </c>
      <c r="R45" s="181">
        <v>9.1742650207184737E-2</v>
      </c>
    </row>
    <row r="46" spans="1:18" ht="12.75" x14ac:dyDescent="0.2">
      <c r="A46" s="66" t="s">
        <v>437</v>
      </c>
      <c r="B46" s="181">
        <v>0.60668159043082004</v>
      </c>
      <c r="C46" s="181">
        <v>0.74246291400068343</v>
      </c>
      <c r="D46" s="181">
        <v>0.32822034128347716</v>
      </c>
      <c r="E46" s="181">
        <v>0.65664980611763313</v>
      </c>
      <c r="F46" s="181">
        <v>0.71836828600712077</v>
      </c>
      <c r="G46" s="181">
        <v>0.68520122863668587</v>
      </c>
      <c r="H46" s="181">
        <v>0.71457818753384672</v>
      </c>
      <c r="I46" s="181">
        <v>0.71983184183724802</v>
      </c>
      <c r="K46" s="181">
        <v>0.85784930838191442</v>
      </c>
      <c r="L46" s="181">
        <v>1.0335799959430318</v>
      </c>
      <c r="M46" s="181">
        <v>1.8769446252192055</v>
      </c>
      <c r="N46" s="181">
        <v>0.97263863611944668</v>
      </c>
      <c r="O46" s="181">
        <v>1.0473255170800859</v>
      </c>
      <c r="P46" s="181">
        <v>1.1068242762545832</v>
      </c>
      <c r="Q46" s="181">
        <v>0.92652506728629602</v>
      </c>
      <c r="R46" s="181">
        <v>0.84653445418447737</v>
      </c>
    </row>
    <row r="47" spans="1:18" ht="15.75" thickBot="1" x14ac:dyDescent="0.25">
      <c r="A47" s="66" t="s">
        <v>310</v>
      </c>
      <c r="B47" s="181">
        <v>0.40125079446315626</v>
      </c>
      <c r="C47" s="181">
        <v>0.44113867942248403</v>
      </c>
      <c r="D47" s="181">
        <v>0.53460131345414841</v>
      </c>
      <c r="E47" s="181">
        <v>0.42999553378906158</v>
      </c>
      <c r="F47" s="181">
        <v>0.55522237489927651</v>
      </c>
      <c r="G47" s="181">
        <v>6.4319655561681233E-2</v>
      </c>
      <c r="H47" s="181">
        <v>0.99723942992246628</v>
      </c>
      <c r="I47" s="181">
        <v>0.63133875302422848</v>
      </c>
      <c r="K47" s="181">
        <v>0.28637214725895516</v>
      </c>
      <c r="L47" s="181">
        <v>0.47026632418819209</v>
      </c>
      <c r="M47" s="181">
        <v>0.39727141616367634</v>
      </c>
      <c r="N47" s="181">
        <v>0.36802542988303388</v>
      </c>
      <c r="O47" s="181">
        <v>0.35189024677458391</v>
      </c>
      <c r="P47" s="181">
        <v>4.2412302303945708E-2</v>
      </c>
      <c r="Q47" s="181">
        <v>0.72649566745237293</v>
      </c>
      <c r="R47" s="181">
        <v>0.37809092206597344</v>
      </c>
    </row>
    <row r="48" spans="1:18" x14ac:dyDescent="0.2">
      <c r="A48" s="661" t="s">
        <v>434</v>
      </c>
      <c r="B48" s="661"/>
      <c r="C48" s="661"/>
      <c r="D48" s="661"/>
      <c r="E48" s="661"/>
      <c r="F48" s="661"/>
      <c r="G48" s="661"/>
      <c r="H48" s="661"/>
      <c r="I48" s="661"/>
      <c r="J48" s="661"/>
      <c r="K48" s="661"/>
      <c r="L48" s="661"/>
      <c r="M48" s="661"/>
      <c r="N48" s="661"/>
      <c r="O48" s="661"/>
      <c r="P48" s="661"/>
      <c r="Q48" s="661"/>
      <c r="R48" s="661"/>
    </row>
    <row r="49" spans="1:18" x14ac:dyDescent="0.2">
      <c r="A49" s="659" t="s">
        <v>350</v>
      </c>
      <c r="B49" s="659"/>
      <c r="C49" s="659"/>
      <c r="D49" s="659"/>
      <c r="E49" s="659"/>
      <c r="F49" s="659"/>
      <c r="G49" s="659"/>
      <c r="H49" s="659"/>
      <c r="I49" s="659"/>
      <c r="J49" s="659"/>
      <c r="K49" s="659"/>
      <c r="L49" s="659"/>
      <c r="M49" s="659"/>
      <c r="N49" s="659"/>
      <c r="O49" s="659"/>
      <c r="P49" s="659"/>
      <c r="Q49" s="659"/>
      <c r="R49" s="659"/>
    </row>
    <row r="50" spans="1:18" x14ac:dyDescent="0.2">
      <c r="A50" s="659" t="s">
        <v>433</v>
      </c>
      <c r="B50" s="659"/>
      <c r="C50" s="659"/>
      <c r="D50" s="659"/>
      <c r="E50" s="659"/>
      <c r="F50" s="659"/>
      <c r="G50" s="659"/>
      <c r="H50" s="659"/>
      <c r="I50" s="659"/>
      <c r="J50" s="659"/>
      <c r="K50" s="659"/>
      <c r="L50" s="659"/>
      <c r="M50" s="659"/>
      <c r="N50" s="659"/>
      <c r="O50" s="659"/>
      <c r="P50" s="659"/>
      <c r="Q50" s="659"/>
      <c r="R50" s="659"/>
    </row>
    <row r="51" spans="1:18" x14ac:dyDescent="0.2">
      <c r="A51" s="659" t="s">
        <v>442</v>
      </c>
      <c r="B51" s="659"/>
      <c r="C51" s="659"/>
      <c r="D51" s="659"/>
      <c r="E51" s="659"/>
      <c r="F51" s="659"/>
      <c r="G51" s="659"/>
      <c r="H51" s="659"/>
      <c r="I51" s="659"/>
      <c r="J51" s="659"/>
      <c r="K51" s="659"/>
      <c r="L51" s="659"/>
      <c r="M51" s="659"/>
      <c r="N51" s="659"/>
      <c r="O51" s="659"/>
      <c r="P51" s="659"/>
      <c r="Q51" s="659"/>
      <c r="R51" s="659"/>
    </row>
    <row r="52" spans="1:18" x14ac:dyDescent="0.2">
      <c r="A52" s="659" t="s">
        <v>423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N52" s="659"/>
      <c r="O52" s="659"/>
      <c r="P52" s="659"/>
      <c r="Q52" s="659"/>
      <c r="R52" s="659"/>
    </row>
    <row r="53" spans="1:18" x14ac:dyDescent="0.2">
      <c r="A53" s="659" t="s">
        <v>991</v>
      </c>
      <c r="B53" s="659"/>
      <c r="C53" s="659"/>
      <c r="D53" s="659"/>
      <c r="E53" s="659"/>
      <c r="F53" s="659"/>
      <c r="G53" s="659"/>
      <c r="H53" s="659"/>
      <c r="I53" s="659"/>
      <c r="J53" s="659"/>
      <c r="K53" s="659"/>
      <c r="L53" s="659"/>
      <c r="M53" s="659"/>
      <c r="N53" s="659"/>
      <c r="O53" s="659"/>
      <c r="P53" s="659"/>
      <c r="Q53" s="659"/>
      <c r="R53" s="659"/>
    </row>
    <row r="54" spans="1:18" x14ac:dyDescent="0.2">
      <c r="A54" s="659" t="s">
        <v>431</v>
      </c>
      <c r="B54" s="659"/>
      <c r="C54" s="659"/>
      <c r="D54" s="659"/>
      <c r="E54" s="659"/>
      <c r="F54" s="659"/>
      <c r="G54" s="659"/>
      <c r="H54" s="659"/>
      <c r="I54" s="659"/>
      <c r="J54" s="659"/>
      <c r="K54" s="659"/>
      <c r="L54" s="659"/>
      <c r="M54" s="659"/>
      <c r="N54" s="659"/>
      <c r="O54" s="659"/>
      <c r="P54" s="659"/>
      <c r="Q54" s="659"/>
      <c r="R54" s="659"/>
    </row>
  </sheetData>
  <mergeCells count="15">
    <mergeCell ref="A1:R1"/>
    <mergeCell ref="A2:R2"/>
    <mergeCell ref="A3:R3"/>
    <mergeCell ref="A4:R4"/>
    <mergeCell ref="A5:R5"/>
    <mergeCell ref="A53:R53"/>
    <mergeCell ref="A54:R54"/>
    <mergeCell ref="B6:I6"/>
    <mergeCell ref="K6:R6"/>
    <mergeCell ref="A6:A7"/>
    <mergeCell ref="A48:R48"/>
    <mergeCell ref="A49:R49"/>
    <mergeCell ref="A50:R50"/>
    <mergeCell ref="A51:R51"/>
    <mergeCell ref="A52:R52"/>
  </mergeCells>
  <hyperlinks>
    <hyperlink ref="S2" location="Contenido!A1" display="Contenido" xr:uid="{00000000-0004-0000-9B00-000000000000}"/>
  </hyperlinks>
  <printOptions horizontalCentered="1"/>
  <pageMargins left="0.59055118110236227" right="0.59055118110236227" top="0.19685039370078741" bottom="0" header="0.31496062992125984" footer="0.31496062992125984"/>
  <pageSetup scale="82" orientation="landscape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Hoja156">
    <tabColor theme="5" tint="0.59999389629810485"/>
    <pageSetUpPr fitToPage="1"/>
  </sheetPr>
  <dimension ref="A1:Y23"/>
  <sheetViews>
    <sheetView showGridLines="0" topLeftCell="A8" zoomScaleNormal="100" zoomScaleSheetLayoutView="100" workbookViewId="0">
      <selection activeCell="A55" sqref="A55"/>
    </sheetView>
  </sheetViews>
  <sheetFormatPr baseColWidth="10" defaultColWidth="10" defaultRowHeight="12.75" x14ac:dyDescent="0.2"/>
  <cols>
    <col min="1" max="1" width="9.25" style="20" customWidth="1"/>
    <col min="2" max="4" width="5.875" style="30" customWidth="1"/>
    <col min="5" max="5" width="1.375" style="30" customWidth="1"/>
    <col min="6" max="8" width="5.875" style="20" customWidth="1"/>
    <col min="9" max="9" width="1.375" style="20" customWidth="1"/>
    <col min="10" max="12" width="5.875" style="30" customWidth="1"/>
    <col min="13" max="13" width="1.375" style="30" customWidth="1"/>
    <col min="14" max="16" width="5.875" style="20" customWidth="1"/>
    <col min="17" max="17" width="1.375" style="20" customWidth="1"/>
    <col min="18" max="20" width="5.875" style="30" customWidth="1"/>
    <col min="21" max="21" width="1.375" style="30" customWidth="1"/>
    <col min="22" max="24" width="5.875" style="20" customWidth="1"/>
    <col min="25" max="16384" width="10" style="20"/>
  </cols>
  <sheetData>
    <row r="1" spans="1:25" ht="15" x14ac:dyDescent="0.25">
      <c r="A1" s="635" t="s">
        <v>772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</row>
    <row r="2" spans="1:25" ht="15" x14ac:dyDescent="0.25">
      <c r="A2" s="635" t="s">
        <v>445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212" t="s">
        <v>573</v>
      </c>
    </row>
    <row r="3" spans="1:25" ht="15" x14ac:dyDescent="0.25">
      <c r="A3" s="634" t="s">
        <v>447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</row>
    <row r="4" spans="1:25" ht="15" x14ac:dyDescent="0.25">
      <c r="A4" s="634" t="s">
        <v>199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</row>
    <row r="5" spans="1:25" ht="15" x14ac:dyDescent="0.25">
      <c r="A5" s="635" t="s">
        <v>994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</row>
    <row r="6" spans="1:25" x14ac:dyDescent="0.2">
      <c r="A6" s="668" t="s">
        <v>446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</row>
    <row r="7" spans="1:25" s="81" customFormat="1" ht="16.5" customHeight="1" x14ac:dyDescent="0.15">
      <c r="A7" s="636" t="s">
        <v>57</v>
      </c>
      <c r="B7" s="666" t="s">
        <v>450</v>
      </c>
      <c r="C7" s="666"/>
      <c r="D7" s="666"/>
      <c r="E7" s="666"/>
      <c r="F7" s="666"/>
      <c r="G7" s="666"/>
      <c r="H7" s="666"/>
      <c r="I7" s="436"/>
      <c r="J7" s="666" t="s">
        <v>243</v>
      </c>
      <c r="K7" s="666"/>
      <c r="L7" s="666"/>
      <c r="M7" s="666"/>
      <c r="N7" s="666"/>
      <c r="O7" s="666"/>
      <c r="P7" s="666"/>
      <c r="Q7" s="436"/>
      <c r="R7" s="666" t="s">
        <v>240</v>
      </c>
      <c r="S7" s="666"/>
      <c r="T7" s="666"/>
      <c r="U7" s="666"/>
      <c r="V7" s="666"/>
      <c r="W7" s="666"/>
      <c r="X7" s="666"/>
    </row>
    <row r="8" spans="1:25" s="81" customFormat="1" ht="16.5" customHeight="1" x14ac:dyDescent="0.15">
      <c r="A8" s="636"/>
      <c r="B8" s="667" t="s">
        <v>448</v>
      </c>
      <c r="C8" s="667"/>
      <c r="D8" s="667"/>
      <c r="E8" s="435"/>
      <c r="F8" s="667" t="s">
        <v>449</v>
      </c>
      <c r="G8" s="667"/>
      <c r="H8" s="667"/>
      <c r="I8" s="436"/>
      <c r="J8" s="667" t="s">
        <v>448</v>
      </c>
      <c r="K8" s="667"/>
      <c r="L8" s="667"/>
      <c r="M8" s="435"/>
      <c r="N8" s="667" t="s">
        <v>449</v>
      </c>
      <c r="O8" s="667"/>
      <c r="P8" s="667"/>
      <c r="Q8" s="436"/>
      <c r="R8" s="667" t="s">
        <v>448</v>
      </c>
      <c r="S8" s="667"/>
      <c r="T8" s="667"/>
      <c r="U8" s="435"/>
      <c r="V8" s="667" t="s">
        <v>449</v>
      </c>
      <c r="W8" s="667"/>
      <c r="X8" s="667"/>
    </row>
    <row r="9" spans="1:25" s="81" customFormat="1" ht="27" customHeight="1" x14ac:dyDescent="0.15">
      <c r="A9" s="636"/>
      <c r="B9" s="438" t="s">
        <v>0</v>
      </c>
      <c r="C9" s="439" t="s">
        <v>15</v>
      </c>
      <c r="D9" s="439" t="s">
        <v>16</v>
      </c>
      <c r="E9" s="440"/>
      <c r="F9" s="438" t="s">
        <v>0</v>
      </c>
      <c r="G9" s="439" t="s">
        <v>15</v>
      </c>
      <c r="H9" s="439" t="s">
        <v>16</v>
      </c>
      <c r="I9" s="436"/>
      <c r="J9" s="438" t="s">
        <v>0</v>
      </c>
      <c r="K9" s="439" t="s">
        <v>15</v>
      </c>
      <c r="L9" s="439" t="s">
        <v>16</v>
      </c>
      <c r="M9" s="440"/>
      <c r="N9" s="438" t="s">
        <v>0</v>
      </c>
      <c r="O9" s="439" t="s">
        <v>15</v>
      </c>
      <c r="P9" s="439" t="s">
        <v>16</v>
      </c>
      <c r="Q9" s="436"/>
      <c r="R9" s="438" t="s">
        <v>0</v>
      </c>
      <c r="S9" s="439" t="s">
        <v>15</v>
      </c>
      <c r="T9" s="439" t="s">
        <v>16</v>
      </c>
      <c r="U9" s="440"/>
      <c r="V9" s="438" t="s">
        <v>0</v>
      </c>
      <c r="W9" s="439" t="s">
        <v>15</v>
      </c>
      <c r="X9" s="439" t="s">
        <v>16</v>
      </c>
    </row>
    <row r="10" spans="1:25" ht="15.75" customHeight="1" x14ac:dyDescent="0.2">
      <c r="A10" s="22">
        <v>2013</v>
      </c>
      <c r="B10" s="189">
        <v>74.455376352008358</v>
      </c>
      <c r="C10" s="189">
        <v>74.096597455670775</v>
      </c>
      <c r="D10" s="189">
        <v>74.835387675110326</v>
      </c>
      <c r="E10" s="188"/>
      <c r="F10" s="188">
        <v>72.666672605675515</v>
      </c>
      <c r="G10" s="188">
        <v>72.126680398984561</v>
      </c>
      <c r="H10" s="188">
        <v>73.238621388126504</v>
      </c>
      <c r="I10" s="24"/>
      <c r="J10" s="189">
        <v>88.967495952700673</v>
      </c>
      <c r="K10" s="189">
        <v>88.727861513206236</v>
      </c>
      <c r="L10" s="189">
        <v>89.222217496189401</v>
      </c>
      <c r="M10" s="188"/>
      <c r="N10" s="188">
        <v>84.963844551567618</v>
      </c>
      <c r="O10" s="188">
        <v>84.317907324148948</v>
      </c>
      <c r="P10" s="188">
        <v>85.65044923122899</v>
      </c>
      <c r="Q10" s="188"/>
      <c r="R10" s="189">
        <v>60.153395681463209</v>
      </c>
      <c r="S10" s="189">
        <v>59.627596142841668</v>
      </c>
      <c r="T10" s="189">
        <v>60.708360695285037</v>
      </c>
      <c r="U10" s="188"/>
      <c r="V10" s="188">
        <v>57.387585483562297</v>
      </c>
      <c r="W10" s="188">
        <v>56.894535856529458</v>
      </c>
      <c r="X10" s="188">
        <v>57.907983987141208</v>
      </c>
    </row>
    <row r="11" spans="1:25" ht="15.75" customHeight="1" x14ac:dyDescent="0.2">
      <c r="A11" s="22">
        <v>2014</v>
      </c>
      <c r="B11" s="189">
        <v>76.057944336621389</v>
      </c>
      <c r="C11" s="189">
        <v>75.642661804922511</v>
      </c>
      <c r="D11" s="189">
        <v>76.493909524655834</v>
      </c>
      <c r="E11" s="188"/>
      <c r="F11" s="188">
        <v>74.88811967693097</v>
      </c>
      <c r="G11" s="188">
        <v>74.685505925250681</v>
      </c>
      <c r="H11" s="188">
        <v>75.10082436736981</v>
      </c>
      <c r="I11" s="24"/>
      <c r="J11" s="189">
        <v>89.320388349514573</v>
      </c>
      <c r="K11" s="189">
        <v>88.760147980680301</v>
      </c>
      <c r="L11" s="189">
        <v>89.91161479232187</v>
      </c>
      <c r="M11" s="188"/>
      <c r="N11" s="188">
        <v>86.758653440270166</v>
      </c>
      <c r="O11" s="188">
        <v>86.134518548967222</v>
      </c>
      <c r="P11" s="188">
        <v>87.417308317969855</v>
      </c>
      <c r="Q11" s="188"/>
      <c r="R11" s="189">
        <v>62.495109876026923</v>
      </c>
      <c r="S11" s="189">
        <v>62.158664765224735</v>
      </c>
      <c r="T11" s="189">
        <v>62.846427488073239</v>
      </c>
      <c r="U11" s="188"/>
      <c r="V11" s="188">
        <v>60.512080292463146</v>
      </c>
      <c r="W11" s="188">
        <v>60.217609464955366</v>
      </c>
      <c r="X11" s="188">
        <v>60.819568154868598</v>
      </c>
    </row>
    <row r="12" spans="1:25" ht="15.75" customHeight="1" x14ac:dyDescent="0.2">
      <c r="A12" s="22">
        <v>2015</v>
      </c>
      <c r="B12" s="189">
        <v>77.380582537677171</v>
      </c>
      <c r="C12" s="189">
        <v>77.539681469394367</v>
      </c>
      <c r="D12" s="189">
        <v>77.213703745615021</v>
      </c>
      <c r="E12" s="188"/>
      <c r="F12" s="188">
        <v>74.47272677063701</v>
      </c>
      <c r="G12" s="188">
        <v>74.653756422531785</v>
      </c>
      <c r="H12" s="188">
        <v>74.282844856851867</v>
      </c>
      <c r="I12" s="24"/>
      <c r="J12" s="189">
        <v>90.638704296591243</v>
      </c>
      <c r="K12" s="189">
        <v>90.998393510837218</v>
      </c>
      <c r="L12" s="189">
        <v>90.263150658564086</v>
      </c>
      <c r="M12" s="188"/>
      <c r="N12" s="188">
        <v>84.458823212892469</v>
      </c>
      <c r="O12" s="188">
        <v>84.867398804350685</v>
      </c>
      <c r="P12" s="188">
        <v>84.032227019000743</v>
      </c>
      <c r="Q12" s="188"/>
      <c r="R12" s="189">
        <v>63.402873310547292</v>
      </c>
      <c r="S12" s="189">
        <v>63.415510474821737</v>
      </c>
      <c r="T12" s="189">
        <v>63.389554021381343</v>
      </c>
      <c r="U12" s="188"/>
      <c r="V12" s="188">
        <v>59.495681524868459</v>
      </c>
      <c r="W12" s="188">
        <v>59.485379470454923</v>
      </c>
      <c r="X12" s="188">
        <v>59.506539660345481</v>
      </c>
    </row>
    <row r="13" spans="1:25" ht="15.75" customHeight="1" x14ac:dyDescent="0.2">
      <c r="A13" s="22">
        <v>2016</v>
      </c>
      <c r="B13" s="189">
        <v>76.619492065250512</v>
      </c>
      <c r="C13" s="189">
        <v>76.445896151925382</v>
      </c>
      <c r="D13" s="189">
        <v>76.802342939194475</v>
      </c>
      <c r="E13" s="188"/>
      <c r="F13" s="188">
        <v>76.266374941147149</v>
      </c>
      <c r="G13" s="188">
        <v>76.073371215700035</v>
      </c>
      <c r="H13" s="188">
        <v>76.469668320561851</v>
      </c>
      <c r="I13" s="24"/>
      <c r="J13" s="189">
        <v>90.190754959770359</v>
      </c>
      <c r="K13" s="189">
        <v>90.494956732624161</v>
      </c>
      <c r="L13" s="189">
        <v>89.870182673597995</v>
      </c>
      <c r="M13" s="188"/>
      <c r="N13" s="188">
        <v>89.343740720315608</v>
      </c>
      <c r="O13" s="188">
        <v>89.635120983299345</v>
      </c>
      <c r="P13" s="188">
        <v>89.036679929137748</v>
      </c>
      <c r="Q13" s="188"/>
      <c r="R13" s="189">
        <v>63.598746421739541</v>
      </c>
      <c r="S13" s="189">
        <v>62.960611591672624</v>
      </c>
      <c r="T13" s="189">
        <v>64.270595443658436</v>
      </c>
      <c r="U13" s="188"/>
      <c r="V13" s="188">
        <v>63.038434926535423</v>
      </c>
      <c r="W13" s="188">
        <v>62.391873660820572</v>
      </c>
      <c r="X13" s="188">
        <v>63.719155572884759</v>
      </c>
    </row>
    <row r="14" spans="1:25" ht="15.75" customHeight="1" x14ac:dyDescent="0.2">
      <c r="A14" s="22">
        <v>2017</v>
      </c>
      <c r="B14" s="189">
        <v>76.943474758324385</v>
      </c>
      <c r="C14" s="189">
        <v>76.482767658236142</v>
      </c>
      <c r="D14" s="189">
        <v>77.426325859244884</v>
      </c>
      <c r="E14" s="188"/>
      <c r="F14" s="188">
        <v>75.068797786089249</v>
      </c>
      <c r="G14" s="188">
        <v>74.611614419530497</v>
      </c>
      <c r="H14" s="188">
        <v>75.549006682604627</v>
      </c>
      <c r="I14" s="24"/>
      <c r="J14" s="189">
        <v>88.451131074791647</v>
      </c>
      <c r="K14" s="189">
        <v>88.154597018862944</v>
      </c>
      <c r="L14" s="189">
        <v>88.760830926460784</v>
      </c>
      <c r="M14" s="188"/>
      <c r="N14" s="188">
        <v>86.374337049464216</v>
      </c>
      <c r="O14" s="188">
        <v>86.2</v>
      </c>
      <c r="P14" s="188">
        <v>86.7</v>
      </c>
      <c r="Q14" s="188"/>
      <c r="R14" s="189">
        <v>65.610009593859928</v>
      </c>
      <c r="S14" s="189">
        <v>64.962895456320794</v>
      </c>
      <c r="T14" s="189">
        <v>66.288240591654613</v>
      </c>
      <c r="U14" s="188"/>
      <c r="V14" s="188">
        <v>63.899104573073231</v>
      </c>
      <c r="W14" s="188">
        <v>63.207915635984904</v>
      </c>
      <c r="X14" s="188">
        <v>64.623529732827549</v>
      </c>
    </row>
    <row r="15" spans="1:25" ht="15.75" customHeight="1" x14ac:dyDescent="0.2">
      <c r="A15" s="22">
        <v>2018</v>
      </c>
      <c r="B15" s="189">
        <v>93.017805063189996</v>
      </c>
      <c r="C15" s="189">
        <v>92.623388114663442</v>
      </c>
      <c r="D15" s="189">
        <v>93.431154627647246</v>
      </c>
      <c r="E15" s="188"/>
      <c r="F15" s="188">
        <v>84.9</v>
      </c>
      <c r="G15" s="188">
        <v>84.2</v>
      </c>
      <c r="H15" s="188">
        <v>85.7</v>
      </c>
      <c r="I15" s="24"/>
      <c r="J15" s="189">
        <v>102.07319990431385</v>
      </c>
      <c r="K15" s="189">
        <v>101.73748182007066</v>
      </c>
      <c r="L15" s="189">
        <v>102.42501769092591</v>
      </c>
      <c r="M15" s="188"/>
      <c r="N15" s="188">
        <v>88.723836625842836</v>
      </c>
      <c r="O15" s="188">
        <v>87.801248785435803</v>
      </c>
      <c r="P15" s="188">
        <v>89.690672620861875</v>
      </c>
      <c r="Q15" s="188"/>
      <c r="R15" s="189">
        <v>83.924949290060852</v>
      </c>
      <c r="S15" s="189">
        <v>83.471979555115126</v>
      </c>
      <c r="T15" s="189">
        <v>84.399682964825502</v>
      </c>
      <c r="U15" s="188"/>
      <c r="V15" s="188">
        <v>81.12684522588296</v>
      </c>
      <c r="W15" s="188">
        <v>80.546024084221528</v>
      </c>
      <c r="X15" s="188">
        <v>81.735578227334159</v>
      </c>
    </row>
    <row r="16" spans="1:25" ht="15.75" customHeight="1" x14ac:dyDescent="0.2">
      <c r="A16" s="22">
        <v>2019</v>
      </c>
      <c r="B16" s="189">
        <v>90.976665977166419</v>
      </c>
      <c r="C16" s="189">
        <v>90.751075759551441</v>
      </c>
      <c r="D16" s="189">
        <v>91.213086078959236</v>
      </c>
      <c r="E16" s="188"/>
      <c r="F16" s="188">
        <v>88.740978458088406</v>
      </c>
      <c r="G16" s="188">
        <v>88.463387702144132</v>
      </c>
      <c r="H16" s="188">
        <v>89.031892439550361</v>
      </c>
      <c r="I16" s="24"/>
      <c r="J16" s="189">
        <v>91.929773187094028</v>
      </c>
      <c r="K16" s="189">
        <v>91.88668938428323</v>
      </c>
      <c r="L16" s="189">
        <v>91.974921630094045</v>
      </c>
      <c r="M16" s="188"/>
      <c r="N16" s="188">
        <v>89.143861143648166</v>
      </c>
      <c r="O16" s="188">
        <v>89.007101422885825</v>
      </c>
      <c r="P16" s="188">
        <v>89.28717459452092</v>
      </c>
      <c r="Q16" s="188"/>
      <c r="R16" s="189">
        <v>90.018598054563213</v>
      </c>
      <c r="S16" s="189">
        <v>89.609642586346638</v>
      </c>
      <c r="T16" s="189">
        <v>90.447221308780001</v>
      </c>
      <c r="U16" s="188"/>
      <c r="V16" s="188">
        <v>88.335407217115559</v>
      </c>
      <c r="W16" s="188">
        <v>87.918006641043746</v>
      </c>
      <c r="X16" s="188">
        <v>88.772881727501911</v>
      </c>
    </row>
    <row r="17" spans="1:24" ht="15.75" customHeight="1" x14ac:dyDescent="0.2">
      <c r="A17" s="22">
        <v>2020</v>
      </c>
      <c r="B17" s="189">
        <v>92.398725534820215</v>
      </c>
      <c r="C17" s="189">
        <v>92.29028502661906</v>
      </c>
      <c r="D17" s="189">
        <v>92.512371996106751</v>
      </c>
      <c r="E17" s="188"/>
      <c r="F17" s="188">
        <v>90.2</v>
      </c>
      <c r="G17" s="188">
        <v>89.9</v>
      </c>
      <c r="H17" s="188">
        <v>90.4</v>
      </c>
      <c r="I17" s="24"/>
      <c r="J17" s="189">
        <v>93.315982649315984</v>
      </c>
      <c r="K17" s="189">
        <v>93.194919011972146</v>
      </c>
      <c r="L17" s="189">
        <v>93.442846990652157</v>
      </c>
      <c r="M17" s="188"/>
      <c r="N17" s="188">
        <v>91.105772439105763</v>
      </c>
      <c r="O17" s="188">
        <v>90.852656563812303</v>
      </c>
      <c r="P17" s="188">
        <v>91.371016235718585</v>
      </c>
      <c r="Q17" s="188"/>
      <c r="R17" s="189">
        <v>91.475876515690672</v>
      </c>
      <c r="S17" s="189">
        <v>91.380215166622932</v>
      </c>
      <c r="T17" s="189">
        <v>91.576139270097073</v>
      </c>
      <c r="U17" s="188"/>
      <c r="V17" s="188">
        <v>89.24413530098964</v>
      </c>
      <c r="W17" s="188">
        <v>89.03175019679874</v>
      </c>
      <c r="X17" s="188">
        <v>89.466736338384536</v>
      </c>
    </row>
    <row r="18" spans="1:24" ht="15.75" customHeight="1" x14ac:dyDescent="0.2">
      <c r="A18" s="22">
        <v>2021</v>
      </c>
      <c r="B18" s="189">
        <v>90.7</v>
      </c>
      <c r="C18" s="189">
        <v>90.2</v>
      </c>
      <c r="D18" s="189">
        <v>91.2</v>
      </c>
      <c r="E18" s="24"/>
      <c r="F18" s="188">
        <v>88.8</v>
      </c>
      <c r="G18" s="188">
        <v>88.2</v>
      </c>
      <c r="H18" s="188">
        <v>89.5</v>
      </c>
      <c r="I18" s="24"/>
      <c r="J18" s="189">
        <v>93.9</v>
      </c>
      <c r="K18" s="189">
        <v>93.9</v>
      </c>
      <c r="L18" s="189">
        <v>93.8</v>
      </c>
      <c r="M18" s="24"/>
      <c r="N18" s="188">
        <v>91.8</v>
      </c>
      <c r="O18" s="188">
        <v>91.7</v>
      </c>
      <c r="P18" s="188">
        <v>91.9</v>
      </c>
      <c r="Q18" s="24"/>
      <c r="R18" s="189">
        <v>87.5</v>
      </c>
      <c r="S18" s="189">
        <v>86.5</v>
      </c>
      <c r="T18" s="189">
        <v>88.6</v>
      </c>
      <c r="U18" s="24"/>
      <c r="V18" s="188">
        <v>85.8</v>
      </c>
      <c r="W18" s="188">
        <v>84.6</v>
      </c>
      <c r="X18" s="188">
        <v>87.1</v>
      </c>
    </row>
    <row r="19" spans="1:24" s="488" customFormat="1" ht="15.75" customHeight="1" thickBot="1" x14ac:dyDescent="0.25">
      <c r="A19" s="31">
        <v>2022</v>
      </c>
      <c r="B19" s="190">
        <v>89.573660407707763</v>
      </c>
      <c r="C19" s="190">
        <v>89.348853826567066</v>
      </c>
      <c r="D19" s="190">
        <v>89.809273123134119</v>
      </c>
      <c r="E19" s="487"/>
      <c r="F19" s="191">
        <v>87.817685204810019</v>
      </c>
      <c r="G19" s="191">
        <v>87.432386423209266</v>
      </c>
      <c r="H19" s="191">
        <v>88.221504753698653</v>
      </c>
      <c r="I19" s="487"/>
      <c r="J19" s="190">
        <v>90.75547472876508</v>
      </c>
      <c r="K19" s="190">
        <v>90.133309887083328</v>
      </c>
      <c r="L19" s="190">
        <v>91.407498656340422</v>
      </c>
      <c r="M19" s="487"/>
      <c r="N19" s="191">
        <v>88.872447022571095</v>
      </c>
      <c r="O19" s="191">
        <v>88.068505607124166</v>
      </c>
      <c r="P19" s="191">
        <v>89.714971389302036</v>
      </c>
      <c r="Q19" s="487"/>
      <c r="R19" s="190">
        <v>88.381601270030842</v>
      </c>
      <c r="S19" s="190">
        <v>88.557654064139385</v>
      </c>
      <c r="T19" s="190">
        <v>88.197072309320617</v>
      </c>
      <c r="U19" s="487"/>
      <c r="V19" s="191">
        <v>86.753779952917412</v>
      </c>
      <c r="W19" s="191">
        <v>86.790798739052761</v>
      </c>
      <c r="X19" s="191">
        <v>86.71497887528102</v>
      </c>
    </row>
    <row r="20" spans="1:24" s="35" customFormat="1" ht="15" customHeight="1" x14ac:dyDescent="0.2">
      <c r="A20" s="664" t="s">
        <v>451</v>
      </c>
      <c r="B20" s="664"/>
      <c r="C20" s="664"/>
      <c r="D20" s="664"/>
      <c r="E20" s="664"/>
      <c r="F20" s="664"/>
      <c r="G20" s="664"/>
      <c r="H20" s="664"/>
      <c r="I20" s="664"/>
      <c r="J20" s="664"/>
      <c r="K20" s="664"/>
      <c r="L20" s="664"/>
      <c r="M20" s="664"/>
      <c r="N20" s="664"/>
      <c r="O20" s="664"/>
      <c r="P20" s="664"/>
      <c r="Q20" s="664"/>
      <c r="R20" s="664"/>
      <c r="S20" s="664"/>
      <c r="T20" s="664"/>
      <c r="U20" s="664"/>
      <c r="V20" s="664"/>
      <c r="W20" s="664"/>
      <c r="X20" s="664"/>
    </row>
    <row r="21" spans="1:24" s="35" customFormat="1" ht="15" customHeight="1" x14ac:dyDescent="0.2">
      <c r="A21" s="665" t="s">
        <v>423</v>
      </c>
      <c r="B21" s="665"/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</row>
    <row r="22" spans="1:24" s="35" customFormat="1" ht="15" customHeight="1" x14ac:dyDescent="0.2">
      <c r="A22" s="665" t="s">
        <v>991</v>
      </c>
      <c r="B22" s="665"/>
      <c r="C22" s="665"/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</row>
    <row r="23" spans="1:24" s="35" customFormat="1" ht="15" customHeight="1" x14ac:dyDescent="0.2">
      <c r="A23" s="665" t="s">
        <v>431</v>
      </c>
      <c r="B23" s="665"/>
      <c r="C23" s="665"/>
      <c r="D23" s="665"/>
      <c r="E23" s="665"/>
      <c r="F23" s="665"/>
      <c r="G23" s="665"/>
      <c r="H23" s="665"/>
      <c r="I23" s="665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</row>
  </sheetData>
  <mergeCells count="20">
    <mergeCell ref="A6:X6"/>
    <mergeCell ref="A1:X1"/>
    <mergeCell ref="A2:X2"/>
    <mergeCell ref="A3:X3"/>
    <mergeCell ref="A4:X4"/>
    <mergeCell ref="A5:X5"/>
    <mergeCell ref="A20:X20"/>
    <mergeCell ref="A21:X21"/>
    <mergeCell ref="A22:X22"/>
    <mergeCell ref="A23:X23"/>
    <mergeCell ref="A7:A9"/>
    <mergeCell ref="B7:H7"/>
    <mergeCell ref="J7:P7"/>
    <mergeCell ref="R7:X7"/>
    <mergeCell ref="B8:D8"/>
    <mergeCell ref="F8:H8"/>
    <mergeCell ref="J8:L8"/>
    <mergeCell ref="N8:P8"/>
    <mergeCell ref="R8:T8"/>
    <mergeCell ref="V8:X8"/>
  </mergeCells>
  <hyperlinks>
    <hyperlink ref="Y2" location="Contenido!A1" display="Contenido" xr:uid="{00000000-0004-0000-9C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Hoja157">
    <tabColor theme="5" tint="0.59999389629810485"/>
    <pageSetUpPr fitToPage="1"/>
  </sheetPr>
  <dimension ref="A1:Y23"/>
  <sheetViews>
    <sheetView showGridLines="0" topLeftCell="A8" zoomScaleNormal="100" zoomScaleSheetLayoutView="100" workbookViewId="0">
      <selection activeCell="A55" sqref="A55"/>
    </sheetView>
  </sheetViews>
  <sheetFormatPr baseColWidth="10" defaultColWidth="10" defaultRowHeight="12.75" x14ac:dyDescent="0.2"/>
  <cols>
    <col min="1" max="1" width="9.25" style="20" customWidth="1"/>
    <col min="2" max="4" width="5.875" style="30" customWidth="1"/>
    <col min="5" max="5" width="1.375" style="30" customWidth="1"/>
    <col min="6" max="8" width="5.875" style="20" customWidth="1"/>
    <col min="9" max="9" width="1.375" style="20" customWidth="1"/>
    <col min="10" max="12" width="5.875" style="30" customWidth="1"/>
    <col min="13" max="13" width="1.375" style="30" customWidth="1"/>
    <col min="14" max="16" width="5.875" style="20" customWidth="1"/>
    <col min="17" max="17" width="1.375" style="20" customWidth="1"/>
    <col min="18" max="20" width="5.875" style="30" customWidth="1"/>
    <col min="21" max="21" width="1.375" style="30" customWidth="1"/>
    <col min="22" max="24" width="5.875" style="20" customWidth="1"/>
    <col min="25" max="16384" width="10" style="20"/>
  </cols>
  <sheetData>
    <row r="1" spans="1:25" ht="15" x14ac:dyDescent="0.25">
      <c r="A1" s="635" t="s">
        <v>771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</row>
    <row r="2" spans="1:25" ht="15" x14ac:dyDescent="0.25">
      <c r="A2" s="635" t="s">
        <v>471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212" t="s">
        <v>573</v>
      </c>
    </row>
    <row r="3" spans="1:25" ht="15" x14ac:dyDescent="0.25">
      <c r="A3" s="634" t="s">
        <v>447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</row>
    <row r="4" spans="1:25" ht="15" x14ac:dyDescent="0.25">
      <c r="A4" s="634" t="s">
        <v>199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</row>
    <row r="5" spans="1:25" ht="15" x14ac:dyDescent="0.25">
      <c r="A5" s="635" t="s">
        <v>994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</row>
    <row r="6" spans="1:25" x14ac:dyDescent="0.2">
      <c r="A6" s="668" t="s">
        <v>446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</row>
    <row r="7" spans="1:25" s="81" customFormat="1" ht="16.5" customHeight="1" x14ac:dyDescent="0.15">
      <c r="A7" s="636" t="s">
        <v>57</v>
      </c>
      <c r="B7" s="666" t="s">
        <v>6</v>
      </c>
      <c r="C7" s="666"/>
      <c r="D7" s="666"/>
      <c r="E7" s="666"/>
      <c r="F7" s="666"/>
      <c r="G7" s="666"/>
      <c r="H7" s="666"/>
      <c r="I7" s="436"/>
      <c r="J7" s="666" t="s">
        <v>337</v>
      </c>
      <c r="K7" s="666"/>
      <c r="L7" s="666"/>
      <c r="M7" s="666"/>
      <c r="N7" s="666"/>
      <c r="O7" s="666"/>
      <c r="P7" s="666"/>
      <c r="Q7" s="436"/>
      <c r="R7" s="666" t="s">
        <v>338</v>
      </c>
      <c r="S7" s="666"/>
      <c r="T7" s="666"/>
      <c r="U7" s="666"/>
      <c r="V7" s="666"/>
      <c r="W7" s="666"/>
      <c r="X7" s="666"/>
    </row>
    <row r="8" spans="1:25" s="81" customFormat="1" ht="16.5" customHeight="1" x14ac:dyDescent="0.15">
      <c r="A8" s="636"/>
      <c r="B8" s="667" t="s">
        <v>448</v>
      </c>
      <c r="C8" s="667"/>
      <c r="D8" s="667"/>
      <c r="E8" s="435"/>
      <c r="F8" s="667" t="s">
        <v>449</v>
      </c>
      <c r="G8" s="667"/>
      <c r="H8" s="667"/>
      <c r="I8" s="436"/>
      <c r="J8" s="667" t="s">
        <v>448</v>
      </c>
      <c r="K8" s="667"/>
      <c r="L8" s="667"/>
      <c r="M8" s="435"/>
      <c r="N8" s="667" t="s">
        <v>449</v>
      </c>
      <c r="O8" s="667"/>
      <c r="P8" s="667"/>
      <c r="Q8" s="436"/>
      <c r="R8" s="667" t="s">
        <v>448</v>
      </c>
      <c r="S8" s="667"/>
      <c r="T8" s="667"/>
      <c r="U8" s="435"/>
      <c r="V8" s="667" t="s">
        <v>449</v>
      </c>
      <c r="W8" s="667"/>
      <c r="X8" s="667"/>
    </row>
    <row r="9" spans="1:25" s="81" customFormat="1" ht="27" customHeight="1" x14ac:dyDescent="0.15">
      <c r="A9" s="636"/>
      <c r="B9" s="438" t="s">
        <v>0</v>
      </c>
      <c r="C9" s="439" t="s">
        <v>15</v>
      </c>
      <c r="D9" s="439" t="s">
        <v>16</v>
      </c>
      <c r="E9" s="440"/>
      <c r="F9" s="438" t="s">
        <v>0</v>
      </c>
      <c r="G9" s="439" t="s">
        <v>15</v>
      </c>
      <c r="H9" s="439" t="s">
        <v>16</v>
      </c>
      <c r="I9" s="436"/>
      <c r="J9" s="438" t="s">
        <v>0</v>
      </c>
      <c r="K9" s="439" t="s">
        <v>15</v>
      </c>
      <c r="L9" s="439" t="s">
        <v>16</v>
      </c>
      <c r="M9" s="440"/>
      <c r="N9" s="438" t="s">
        <v>0</v>
      </c>
      <c r="O9" s="439" t="s">
        <v>15</v>
      </c>
      <c r="P9" s="439" t="s">
        <v>16</v>
      </c>
      <c r="Q9" s="436"/>
      <c r="R9" s="438" t="s">
        <v>0</v>
      </c>
      <c r="S9" s="439" t="s">
        <v>15</v>
      </c>
      <c r="T9" s="439" t="s">
        <v>16</v>
      </c>
      <c r="U9" s="440"/>
      <c r="V9" s="438" t="s">
        <v>0</v>
      </c>
      <c r="W9" s="439" t="s">
        <v>15</v>
      </c>
      <c r="X9" s="439" t="s">
        <v>16</v>
      </c>
    </row>
    <row r="10" spans="1:25" ht="15.75" customHeight="1" x14ac:dyDescent="0.2">
      <c r="A10" s="22">
        <v>2013</v>
      </c>
      <c r="B10" s="189">
        <v>103.29620218807547</v>
      </c>
      <c r="C10" s="189">
        <v>103.65257277244953</v>
      </c>
      <c r="D10" s="189">
        <v>102.9199808564066</v>
      </c>
      <c r="E10" s="188"/>
      <c r="F10" s="188">
        <v>94.6</v>
      </c>
      <c r="G10" s="188">
        <v>94</v>
      </c>
      <c r="H10" s="188">
        <v>95.3</v>
      </c>
      <c r="I10" s="188"/>
      <c r="J10" s="189">
        <v>105.60250309565431</v>
      </c>
      <c r="K10" s="189">
        <v>106.26969469676975</v>
      </c>
      <c r="L10" s="189">
        <v>104.90118714596792</v>
      </c>
      <c r="M10" s="188"/>
      <c r="N10" s="188">
        <v>94</v>
      </c>
      <c r="O10" s="188">
        <v>93.1</v>
      </c>
      <c r="P10" s="188">
        <v>94.9</v>
      </c>
      <c r="Q10" s="188"/>
      <c r="R10" s="189">
        <v>101.03737475978372</v>
      </c>
      <c r="S10" s="189">
        <v>101.09997621259387</v>
      </c>
      <c r="T10" s="189">
        <v>100.97100565673421</v>
      </c>
      <c r="U10" s="188"/>
      <c r="V10" s="188">
        <v>83.8</v>
      </c>
      <c r="W10" s="188">
        <v>82.2</v>
      </c>
      <c r="X10" s="188">
        <v>85.6</v>
      </c>
    </row>
    <row r="11" spans="1:25" ht="15.75" customHeight="1" x14ac:dyDescent="0.2">
      <c r="A11" s="22">
        <v>2014</v>
      </c>
      <c r="B11" s="189">
        <v>101.98876855560523</v>
      </c>
      <c r="C11" s="189">
        <v>102.35113825652415</v>
      </c>
      <c r="D11" s="189">
        <v>101.60628636531996</v>
      </c>
      <c r="E11" s="188"/>
      <c r="F11" s="188">
        <v>93.272310064505533</v>
      </c>
      <c r="G11" s="188">
        <v>92.766240977234872</v>
      </c>
      <c r="H11" s="188">
        <v>93.80646734212587</v>
      </c>
      <c r="I11" s="188"/>
      <c r="J11" s="189">
        <v>103.56241860126229</v>
      </c>
      <c r="K11" s="189">
        <v>104.09617412728093</v>
      </c>
      <c r="L11" s="189">
        <v>102.99828589091521</v>
      </c>
      <c r="M11" s="188"/>
      <c r="N11" s="188">
        <v>92.988551808304265</v>
      </c>
      <c r="O11" s="188">
        <v>92.529046323457735</v>
      </c>
      <c r="P11" s="188">
        <v>93.47420874663969</v>
      </c>
      <c r="Q11" s="188"/>
      <c r="R11" s="189">
        <v>100.40948019779357</v>
      </c>
      <c r="S11" s="189">
        <v>100.59757053291536</v>
      </c>
      <c r="T11" s="189">
        <v>100.21121604115429</v>
      </c>
      <c r="U11" s="188"/>
      <c r="V11" s="188">
        <v>83.166067984681064</v>
      </c>
      <c r="W11" s="188">
        <v>81.713985465944717</v>
      </c>
      <c r="X11" s="188">
        <v>84.696693764902463</v>
      </c>
    </row>
    <row r="12" spans="1:25" ht="15.75" customHeight="1" x14ac:dyDescent="0.2">
      <c r="A12" s="22">
        <v>2015</v>
      </c>
      <c r="B12" s="189">
        <v>100.47183635191372</v>
      </c>
      <c r="C12" s="189">
        <v>100.94454949210676</v>
      </c>
      <c r="D12" s="189">
        <v>99.974557767744798</v>
      </c>
      <c r="E12" s="188"/>
      <c r="F12" s="188">
        <v>92.772540161321587</v>
      </c>
      <c r="G12" s="188">
        <v>92.516599973615925</v>
      </c>
      <c r="H12" s="188">
        <v>93.041780771223443</v>
      </c>
      <c r="I12" s="188"/>
      <c r="J12" s="189">
        <v>102.39250931638118</v>
      </c>
      <c r="K12" s="189">
        <v>103.26141888712685</v>
      </c>
      <c r="L12" s="189">
        <v>101.47565852985795</v>
      </c>
      <c r="M12" s="188"/>
      <c r="N12" s="188">
        <v>90.652750625192922</v>
      </c>
      <c r="O12" s="188">
        <v>90.456232682153242</v>
      </c>
      <c r="P12" s="188">
        <v>90.86011124902312</v>
      </c>
      <c r="Q12" s="188"/>
      <c r="R12" s="189">
        <v>98.52082433936971</v>
      </c>
      <c r="S12" s="189">
        <v>98.584034657860158</v>
      </c>
      <c r="T12" s="189">
        <v>98.454534451778684</v>
      </c>
      <c r="U12" s="188"/>
      <c r="V12" s="188">
        <v>82.882461202881103</v>
      </c>
      <c r="W12" s="188">
        <v>81.541848655942616</v>
      </c>
      <c r="X12" s="188">
        <v>84.288387595311463</v>
      </c>
    </row>
    <row r="13" spans="1:25" ht="15.75" customHeight="1" x14ac:dyDescent="0.2">
      <c r="A13" s="22">
        <v>2016</v>
      </c>
      <c r="B13" s="189">
        <v>100.06523934967618</v>
      </c>
      <c r="C13" s="189">
        <v>100.28649020975647</v>
      </c>
      <c r="D13" s="189">
        <v>99.832399139371887</v>
      </c>
      <c r="E13" s="188"/>
      <c r="F13" s="188">
        <v>93.148743467628918</v>
      </c>
      <c r="G13" s="188">
        <v>92.699545037752657</v>
      </c>
      <c r="H13" s="188">
        <v>93.621471378574796</v>
      </c>
      <c r="I13" s="188"/>
      <c r="J13" s="189">
        <v>101.96329397592496</v>
      </c>
      <c r="K13" s="189">
        <v>102.63400909647964</v>
      </c>
      <c r="L13" s="189">
        <v>101.25631112121903</v>
      </c>
      <c r="M13" s="188"/>
      <c r="N13" s="188">
        <v>91.620680797541127</v>
      </c>
      <c r="O13" s="188">
        <v>91.350576944653014</v>
      </c>
      <c r="P13" s="188">
        <v>91.90539003866273</v>
      </c>
      <c r="Q13" s="188"/>
      <c r="R13" s="189">
        <v>98.10582334733887</v>
      </c>
      <c r="S13" s="189">
        <v>97.859220788492081</v>
      </c>
      <c r="T13" s="189">
        <v>98.364913136010344</v>
      </c>
      <c r="U13" s="188"/>
      <c r="V13" s="188">
        <v>84.144328671424589</v>
      </c>
      <c r="W13" s="188">
        <v>82.555192661205396</v>
      </c>
      <c r="X13" s="188">
        <v>85.813933865236592</v>
      </c>
    </row>
    <row r="14" spans="1:25" ht="15.75" customHeight="1" x14ac:dyDescent="0.2">
      <c r="A14" s="22">
        <v>2017</v>
      </c>
      <c r="B14" s="189">
        <v>99.969536755596778</v>
      </c>
      <c r="C14" s="189">
        <v>100.2295817390157</v>
      </c>
      <c r="D14" s="189">
        <v>99.695533095135474</v>
      </c>
      <c r="E14" s="188"/>
      <c r="F14" s="188">
        <v>94.867281798549953</v>
      </c>
      <c r="G14" s="188">
        <v>94.489598451862605</v>
      </c>
      <c r="H14" s="188">
        <v>95.265238406391489</v>
      </c>
      <c r="I14" s="188"/>
      <c r="J14" s="189">
        <v>102.61672560192795</v>
      </c>
      <c r="K14" s="189">
        <v>103.58656094516429</v>
      </c>
      <c r="L14" s="189">
        <v>101.59742047543816</v>
      </c>
      <c r="M14" s="188"/>
      <c r="N14" s="188">
        <v>95.251694857992291</v>
      </c>
      <c r="O14" s="188">
        <v>95.258355456319549</v>
      </c>
      <c r="P14" s="188">
        <v>95.3</v>
      </c>
      <c r="Q14" s="188"/>
      <c r="R14" s="189">
        <v>97.312377352348051</v>
      </c>
      <c r="S14" s="189">
        <v>96.868288561067502</v>
      </c>
      <c r="T14" s="189">
        <v>97.78149697814969</v>
      </c>
      <c r="U14" s="188"/>
      <c r="V14" s="188">
        <v>87.2</v>
      </c>
      <c r="W14" s="188">
        <v>85.477766433123264</v>
      </c>
      <c r="X14" s="188">
        <v>88.87122268712227</v>
      </c>
    </row>
    <row r="15" spans="1:25" ht="15.75" customHeight="1" x14ac:dyDescent="0.2">
      <c r="A15" s="22">
        <v>2018</v>
      </c>
      <c r="B15" s="189">
        <v>101.52265334363713</v>
      </c>
      <c r="C15" s="189">
        <v>101.81157832940495</v>
      </c>
      <c r="D15" s="189">
        <v>101.21859006869842</v>
      </c>
      <c r="E15" s="188"/>
      <c r="F15" s="188">
        <v>93.110993296551229</v>
      </c>
      <c r="G15" s="188">
        <v>92.7</v>
      </c>
      <c r="H15" s="188">
        <v>93.489326386647605</v>
      </c>
      <c r="I15" s="188"/>
      <c r="J15" s="189">
        <v>105.81475658630121</v>
      </c>
      <c r="K15" s="189">
        <v>106.55388682391973</v>
      </c>
      <c r="L15" s="189">
        <v>105.0386116570875</v>
      </c>
      <c r="M15" s="188"/>
      <c r="N15" s="188">
        <v>91.226292496296765</v>
      </c>
      <c r="O15" s="188">
        <v>91.000381452535777</v>
      </c>
      <c r="P15" s="188">
        <v>91.463516874551715</v>
      </c>
      <c r="Q15" s="188"/>
      <c r="R15" s="189">
        <v>97.325673358037207</v>
      </c>
      <c r="S15" s="189">
        <v>97.184208020635865</v>
      </c>
      <c r="T15" s="189">
        <v>97.474871963410294</v>
      </c>
      <c r="U15" s="188"/>
      <c r="V15" s="188">
        <v>80.82695742582176</v>
      </c>
      <c r="W15" s="188">
        <v>79.48271832558622</v>
      </c>
      <c r="X15" s="188">
        <v>82.24467997699449</v>
      </c>
    </row>
    <row r="16" spans="1:25" ht="15.75" customHeight="1" x14ac:dyDescent="0.2">
      <c r="A16" s="22">
        <v>2019</v>
      </c>
      <c r="B16" s="189">
        <v>104.28200460459389</v>
      </c>
      <c r="C16" s="189">
        <v>104.64377697340943</v>
      </c>
      <c r="D16" s="189">
        <v>103.90076605019391</v>
      </c>
      <c r="E16" s="188"/>
      <c r="F16" s="188">
        <v>96.037015223715443</v>
      </c>
      <c r="G16" s="188">
        <v>95.790407907559512</v>
      </c>
      <c r="H16" s="188">
        <v>96.296126707357828</v>
      </c>
      <c r="I16" s="188"/>
      <c r="J16" s="189">
        <v>109.27235040143375</v>
      </c>
      <c r="K16" s="189">
        <v>109.82295024062874</v>
      </c>
      <c r="L16" s="189">
        <v>108.69347246850427</v>
      </c>
      <c r="M16" s="188"/>
      <c r="N16" s="188">
        <v>95.87297133391867</v>
      </c>
      <c r="O16" s="188">
        <v>95.678396397191932</v>
      </c>
      <c r="P16" s="188">
        <v>96.077539387074921</v>
      </c>
      <c r="Q16" s="188"/>
      <c r="R16" s="189">
        <v>99.430683268071633</v>
      </c>
      <c r="S16" s="189">
        <v>99.61410158561371</v>
      </c>
      <c r="T16" s="189">
        <v>99.236537766534155</v>
      </c>
      <c r="U16" s="188"/>
      <c r="V16" s="188">
        <v>83.346825641251272</v>
      </c>
      <c r="W16" s="188">
        <v>82.3618698064505</v>
      </c>
      <c r="X16" s="188">
        <v>84.383809179616904</v>
      </c>
    </row>
    <row r="17" spans="1:24" ht="15.75" customHeight="1" x14ac:dyDescent="0.2">
      <c r="A17" s="22">
        <v>2020</v>
      </c>
      <c r="B17" s="189">
        <v>103.23118299935604</v>
      </c>
      <c r="C17" s="189">
        <v>103.59997041716153</v>
      </c>
      <c r="D17" s="189">
        <v>102.84396126438881</v>
      </c>
      <c r="E17" s="188"/>
      <c r="F17" s="188">
        <v>95.127489231989628</v>
      </c>
      <c r="G17" s="188">
        <v>94.900005655542657</v>
      </c>
      <c r="H17" s="188">
        <v>95.366343869906814</v>
      </c>
      <c r="I17" s="188"/>
      <c r="J17" s="189">
        <v>106.54276115793071</v>
      </c>
      <c r="K17" s="189">
        <v>107.04517090757817</v>
      </c>
      <c r="L17" s="189">
        <v>106.01551628482295</v>
      </c>
      <c r="M17" s="188"/>
      <c r="N17" s="188">
        <v>94.023511869100389</v>
      </c>
      <c r="O17" s="188">
        <v>93.708833113776606</v>
      </c>
      <c r="P17" s="188">
        <v>94.3</v>
      </c>
      <c r="Q17" s="188"/>
      <c r="R17" s="189">
        <v>99.891698366524949</v>
      </c>
      <c r="S17" s="189">
        <v>100.12753430760226</v>
      </c>
      <c r="T17" s="189">
        <v>99.643941966211187</v>
      </c>
      <c r="U17" s="188"/>
      <c r="V17" s="188">
        <v>83.805325576191549</v>
      </c>
      <c r="W17" s="188">
        <v>82.884197101651836</v>
      </c>
      <c r="X17" s="188">
        <v>84.773013003459639</v>
      </c>
    </row>
    <row r="18" spans="1:24" ht="15.75" customHeight="1" x14ac:dyDescent="0.2">
      <c r="A18" s="22">
        <v>2021</v>
      </c>
      <c r="B18" s="189">
        <v>102.3</v>
      </c>
      <c r="C18" s="189">
        <v>102.6</v>
      </c>
      <c r="D18" s="189">
        <v>101.9</v>
      </c>
      <c r="E18" s="188"/>
      <c r="F18" s="188">
        <v>94.5</v>
      </c>
      <c r="G18" s="188">
        <v>94.3</v>
      </c>
      <c r="H18" s="188">
        <v>94.7</v>
      </c>
      <c r="I18" s="188"/>
      <c r="J18" s="189">
        <v>102</v>
      </c>
      <c r="K18" s="189">
        <v>102.5</v>
      </c>
      <c r="L18" s="189">
        <v>101.5</v>
      </c>
      <c r="M18" s="188"/>
      <c r="N18" s="188">
        <v>92.6</v>
      </c>
      <c r="O18" s="188">
        <v>92.3</v>
      </c>
      <c r="P18" s="188">
        <v>92.9</v>
      </c>
      <c r="Q18" s="188"/>
      <c r="R18" s="189">
        <v>102.5</v>
      </c>
      <c r="S18" s="189">
        <v>102.8</v>
      </c>
      <c r="T18" s="189">
        <v>102.2</v>
      </c>
      <c r="U18" s="188"/>
      <c r="V18" s="188">
        <v>86.9</v>
      </c>
      <c r="W18" s="188">
        <v>86</v>
      </c>
      <c r="X18" s="188">
        <v>87.9</v>
      </c>
    </row>
    <row r="19" spans="1:24" ht="15.75" customHeight="1" thickBot="1" x14ac:dyDescent="0.25">
      <c r="A19" s="31">
        <v>2022</v>
      </c>
      <c r="B19" s="190">
        <v>101.76665577137267</v>
      </c>
      <c r="C19" s="190">
        <v>102.05509618180506</v>
      </c>
      <c r="D19" s="190">
        <v>101.46397108324707</v>
      </c>
      <c r="E19" s="191"/>
      <c r="F19" s="191">
        <v>94.495089904997769</v>
      </c>
      <c r="G19" s="191">
        <v>94.348720679297259</v>
      </c>
      <c r="H19" s="191">
        <v>94.64868739629911</v>
      </c>
      <c r="I19" s="191"/>
      <c r="J19" s="190">
        <v>97.601729904142928</v>
      </c>
      <c r="K19" s="190">
        <v>97.990049384243363</v>
      </c>
      <c r="L19" s="190">
        <v>97.194821560001998</v>
      </c>
      <c r="M19" s="191"/>
      <c r="N19" s="191">
        <v>92.915670036765277</v>
      </c>
      <c r="O19" s="191">
        <v>92.862028737263898</v>
      </c>
      <c r="P19" s="191">
        <v>92.971879146728085</v>
      </c>
      <c r="Q19" s="191"/>
      <c r="R19" s="190">
        <v>105.99456830174543</v>
      </c>
      <c r="S19" s="190">
        <v>106.17576595654378</v>
      </c>
      <c r="T19" s="190">
        <v>105.80414357029989</v>
      </c>
      <c r="U19" s="191"/>
      <c r="V19" s="191">
        <v>91.391843760530818</v>
      </c>
      <c r="W19" s="191">
        <v>90.711111156424835</v>
      </c>
      <c r="X19" s="191">
        <v>92.107241117452247</v>
      </c>
    </row>
    <row r="20" spans="1:24" s="35" customFormat="1" ht="15" customHeight="1" x14ac:dyDescent="0.2">
      <c r="A20" s="664" t="s">
        <v>473</v>
      </c>
      <c r="B20" s="664"/>
      <c r="C20" s="664"/>
      <c r="D20" s="664"/>
      <c r="E20" s="664"/>
      <c r="F20" s="664"/>
      <c r="G20" s="664"/>
      <c r="H20" s="664"/>
      <c r="I20" s="664"/>
      <c r="J20" s="664"/>
      <c r="K20" s="664"/>
      <c r="L20" s="664"/>
      <c r="M20" s="664"/>
      <c r="N20" s="664"/>
      <c r="O20" s="664"/>
      <c r="P20" s="664"/>
      <c r="Q20" s="664"/>
      <c r="R20" s="664"/>
      <c r="S20" s="664"/>
      <c r="T20" s="664"/>
      <c r="U20" s="664"/>
      <c r="V20" s="664"/>
      <c r="W20" s="664"/>
      <c r="X20" s="664"/>
    </row>
    <row r="21" spans="1:24" s="35" customFormat="1" ht="15" customHeight="1" x14ac:dyDescent="0.2">
      <c r="A21" s="665" t="s">
        <v>423</v>
      </c>
      <c r="B21" s="665"/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</row>
    <row r="22" spans="1:24" s="35" customFormat="1" ht="15" customHeight="1" x14ac:dyDescent="0.2">
      <c r="A22" s="665" t="s">
        <v>991</v>
      </c>
      <c r="B22" s="665"/>
      <c r="C22" s="665"/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</row>
    <row r="23" spans="1:24" s="35" customFormat="1" ht="15" customHeight="1" x14ac:dyDescent="0.2">
      <c r="A23" s="665" t="s">
        <v>431</v>
      </c>
      <c r="B23" s="665"/>
      <c r="C23" s="665"/>
      <c r="D23" s="665"/>
      <c r="E23" s="665"/>
      <c r="F23" s="665"/>
      <c r="G23" s="665"/>
      <c r="H23" s="665"/>
      <c r="I23" s="665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</row>
  </sheetData>
  <mergeCells count="20">
    <mergeCell ref="A6:X6"/>
    <mergeCell ref="A1:X1"/>
    <mergeCell ref="A2:X2"/>
    <mergeCell ref="A3:X3"/>
    <mergeCell ref="A4:X4"/>
    <mergeCell ref="A5:X5"/>
    <mergeCell ref="A20:X20"/>
    <mergeCell ref="A21:X21"/>
    <mergeCell ref="A22:X22"/>
    <mergeCell ref="A23:X23"/>
    <mergeCell ref="A7:A9"/>
    <mergeCell ref="B7:H7"/>
    <mergeCell ref="J7:P7"/>
    <mergeCell ref="R7:X7"/>
    <mergeCell ref="B8:D8"/>
    <mergeCell ref="F8:H8"/>
    <mergeCell ref="J8:L8"/>
    <mergeCell ref="N8:P8"/>
    <mergeCell ref="R8:T8"/>
    <mergeCell ref="V8:X8"/>
  </mergeCells>
  <hyperlinks>
    <hyperlink ref="Y2" location="Contenido!A1" display="Contenido" xr:uid="{00000000-0004-0000-9D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Hoja158">
    <tabColor theme="5" tint="0.59999389629810485"/>
    <pageSetUpPr fitToPage="1"/>
  </sheetPr>
  <dimension ref="A1:Y23"/>
  <sheetViews>
    <sheetView showGridLines="0" topLeftCell="A10" zoomScaleNormal="100" zoomScaleSheetLayoutView="100" workbookViewId="0">
      <selection activeCell="A55" sqref="A55"/>
    </sheetView>
  </sheetViews>
  <sheetFormatPr baseColWidth="10" defaultColWidth="10" defaultRowHeight="12.75" x14ac:dyDescent="0.2"/>
  <cols>
    <col min="1" max="1" width="9.25" style="20" customWidth="1"/>
    <col min="2" max="4" width="5.875" style="30" customWidth="1"/>
    <col min="5" max="5" width="1.375" style="30" customWidth="1"/>
    <col min="6" max="8" width="5.875" style="20" customWidth="1"/>
    <col min="9" max="9" width="1.375" style="20" customWidth="1"/>
    <col min="10" max="12" width="5.875" style="30" customWidth="1"/>
    <col min="13" max="13" width="1.375" style="30" customWidth="1"/>
    <col min="14" max="16" width="5.875" style="20" customWidth="1"/>
    <col min="17" max="17" width="1.375" style="20" customWidth="1"/>
    <col min="18" max="20" width="5.875" style="30" customWidth="1"/>
    <col min="21" max="21" width="1.375" style="30" customWidth="1"/>
    <col min="22" max="24" width="5.875" style="20" customWidth="1"/>
    <col min="25" max="16384" width="10" style="20"/>
  </cols>
  <sheetData>
    <row r="1" spans="1:25" ht="15" x14ac:dyDescent="0.25">
      <c r="A1" s="635" t="s">
        <v>770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</row>
    <row r="2" spans="1:25" ht="15" x14ac:dyDescent="0.25">
      <c r="A2" s="635" t="s">
        <v>472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212" t="s">
        <v>573</v>
      </c>
    </row>
    <row r="3" spans="1:25" ht="15" x14ac:dyDescent="0.25">
      <c r="A3" s="634" t="s">
        <v>447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</row>
    <row r="4" spans="1:25" ht="15" x14ac:dyDescent="0.25">
      <c r="A4" s="634" t="s">
        <v>199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</row>
    <row r="5" spans="1:25" ht="15" x14ac:dyDescent="0.25">
      <c r="A5" s="635" t="s">
        <v>994</v>
      </c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</row>
    <row r="6" spans="1:25" s="81" customFormat="1" ht="15" customHeight="1" x14ac:dyDescent="0.15">
      <c r="A6" s="669" t="s">
        <v>446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69"/>
      <c r="R6" s="669"/>
      <c r="S6" s="669"/>
      <c r="T6" s="669"/>
      <c r="U6" s="669"/>
      <c r="V6" s="669"/>
      <c r="W6" s="669"/>
      <c r="X6" s="669"/>
    </row>
    <row r="7" spans="1:25" s="81" customFormat="1" ht="16.5" customHeight="1" x14ac:dyDescent="0.15">
      <c r="A7" s="636" t="s">
        <v>57</v>
      </c>
      <c r="B7" s="666" t="s">
        <v>99</v>
      </c>
      <c r="C7" s="666"/>
      <c r="D7" s="666"/>
      <c r="E7" s="666"/>
      <c r="F7" s="666"/>
      <c r="G7" s="666"/>
      <c r="H7" s="666"/>
      <c r="I7" s="436"/>
      <c r="J7" s="666" t="s">
        <v>339</v>
      </c>
      <c r="K7" s="666"/>
      <c r="L7" s="666"/>
      <c r="M7" s="666"/>
      <c r="N7" s="666"/>
      <c r="O7" s="666"/>
      <c r="P7" s="666"/>
      <c r="Q7" s="436"/>
      <c r="R7" s="666" t="s">
        <v>9</v>
      </c>
      <c r="S7" s="666"/>
      <c r="T7" s="666"/>
      <c r="U7" s="666"/>
      <c r="V7" s="666"/>
      <c r="W7" s="666"/>
      <c r="X7" s="666"/>
    </row>
    <row r="8" spans="1:25" s="81" customFormat="1" ht="16.5" customHeight="1" x14ac:dyDescent="0.15">
      <c r="A8" s="636"/>
      <c r="B8" s="667" t="s">
        <v>448</v>
      </c>
      <c r="C8" s="667"/>
      <c r="D8" s="667"/>
      <c r="E8" s="435"/>
      <c r="F8" s="667" t="s">
        <v>449</v>
      </c>
      <c r="G8" s="667"/>
      <c r="H8" s="667"/>
      <c r="I8" s="436"/>
      <c r="J8" s="667" t="s">
        <v>448</v>
      </c>
      <c r="K8" s="667"/>
      <c r="L8" s="667"/>
      <c r="M8" s="435"/>
      <c r="N8" s="667" t="s">
        <v>449</v>
      </c>
      <c r="O8" s="667"/>
      <c r="P8" s="667"/>
      <c r="Q8" s="436"/>
      <c r="R8" s="667" t="s">
        <v>448</v>
      </c>
      <c r="S8" s="667"/>
      <c r="T8" s="667"/>
      <c r="U8" s="435"/>
      <c r="V8" s="667" t="s">
        <v>449</v>
      </c>
      <c r="W8" s="667"/>
      <c r="X8" s="667"/>
    </row>
    <row r="9" spans="1:25" s="81" customFormat="1" ht="27" customHeight="1" x14ac:dyDescent="0.15">
      <c r="A9" s="636"/>
      <c r="B9" s="438" t="s">
        <v>0</v>
      </c>
      <c r="C9" s="439" t="s">
        <v>15</v>
      </c>
      <c r="D9" s="439" t="s">
        <v>16</v>
      </c>
      <c r="E9" s="440"/>
      <c r="F9" s="438" t="s">
        <v>0</v>
      </c>
      <c r="G9" s="439" t="s">
        <v>15</v>
      </c>
      <c r="H9" s="439" t="s">
        <v>16</v>
      </c>
      <c r="I9" s="436"/>
      <c r="J9" s="438" t="s">
        <v>0</v>
      </c>
      <c r="K9" s="439" t="s">
        <v>15</v>
      </c>
      <c r="L9" s="439" t="s">
        <v>16</v>
      </c>
      <c r="M9" s="440"/>
      <c r="N9" s="438" t="s">
        <v>0</v>
      </c>
      <c r="O9" s="439" t="s">
        <v>15</v>
      </c>
      <c r="P9" s="439" t="s">
        <v>16</v>
      </c>
      <c r="Q9" s="436"/>
      <c r="R9" s="438" t="s">
        <v>0</v>
      </c>
      <c r="S9" s="439" t="s">
        <v>15</v>
      </c>
      <c r="T9" s="439" t="s">
        <v>16</v>
      </c>
      <c r="U9" s="440"/>
      <c r="V9" s="438" t="s">
        <v>0</v>
      </c>
      <c r="W9" s="439" t="s">
        <v>15</v>
      </c>
      <c r="X9" s="439" t="s">
        <v>16</v>
      </c>
    </row>
    <row r="10" spans="1:25" ht="15.75" customHeight="1" x14ac:dyDescent="0.2">
      <c r="A10" s="22">
        <v>2013</v>
      </c>
      <c r="B10" s="189">
        <v>90.490752289928906</v>
      </c>
      <c r="C10" s="189">
        <v>87.459196282238565</v>
      </c>
      <c r="D10" s="189">
        <v>93.673386132188625</v>
      </c>
      <c r="E10" s="188"/>
      <c r="F10" s="188">
        <v>70.045997511672326</v>
      </c>
      <c r="G10" s="188">
        <v>67.41950221046632</v>
      </c>
      <c r="H10" s="188">
        <v>72.803384414948781</v>
      </c>
      <c r="I10" s="188"/>
      <c r="J10" s="189">
        <v>100.76695418187198</v>
      </c>
      <c r="K10" s="189">
        <v>100.57296687840851</v>
      </c>
      <c r="L10" s="189">
        <v>100.97033155565028</v>
      </c>
      <c r="M10" s="188"/>
      <c r="N10" s="188">
        <v>71.104835885282114</v>
      </c>
      <c r="O10" s="188">
        <v>68.915480923727529</v>
      </c>
      <c r="P10" s="188">
        <v>73.400167870415672</v>
      </c>
      <c r="Q10" s="188"/>
      <c r="R10" s="189">
        <v>75.245305449461824</v>
      </c>
      <c r="S10" s="189">
        <v>68.036109407430132</v>
      </c>
      <c r="T10" s="189">
        <v>82.829087718458254</v>
      </c>
      <c r="U10" s="188"/>
      <c r="V10" s="188">
        <v>39.726735555466128</v>
      </c>
      <c r="W10" s="188">
        <v>34.837940674239633</v>
      </c>
      <c r="X10" s="188">
        <v>44.869549777862751</v>
      </c>
    </row>
    <row r="11" spans="1:25" ht="15.75" customHeight="1" x14ac:dyDescent="0.2">
      <c r="A11" s="22">
        <v>2014</v>
      </c>
      <c r="B11" s="189">
        <v>92.867571119492808</v>
      </c>
      <c r="C11" s="189">
        <v>89.831023762589851</v>
      </c>
      <c r="D11" s="189">
        <v>96.05923009127784</v>
      </c>
      <c r="E11" s="188"/>
      <c r="F11" s="188">
        <v>69.957809512082974</v>
      </c>
      <c r="G11" s="188">
        <v>67.463002736179362</v>
      </c>
      <c r="H11" s="188">
        <v>72.580054941939878</v>
      </c>
      <c r="I11" s="188"/>
      <c r="J11" s="189">
        <v>101.10590432602513</v>
      </c>
      <c r="K11" s="189">
        <v>101.08350994791924</v>
      </c>
      <c r="L11" s="189">
        <v>101.129407707561</v>
      </c>
      <c r="M11" s="188"/>
      <c r="N11" s="188">
        <v>69.793962746714683</v>
      </c>
      <c r="O11" s="188">
        <v>67.543989353837048</v>
      </c>
      <c r="P11" s="188">
        <v>72.155358220536243</v>
      </c>
      <c r="Q11" s="188"/>
      <c r="R11" s="189">
        <v>80.645060630456896</v>
      </c>
      <c r="S11" s="189">
        <v>73.166666666666671</v>
      </c>
      <c r="T11" s="189">
        <v>88.522804454525655</v>
      </c>
      <c r="U11" s="188"/>
      <c r="V11" s="188">
        <v>39.571748641041481</v>
      </c>
      <c r="W11" s="188">
        <v>35.183698296836987</v>
      </c>
      <c r="X11" s="188">
        <v>44.194122999243909</v>
      </c>
    </row>
    <row r="12" spans="1:25" ht="15.75" customHeight="1" x14ac:dyDescent="0.2">
      <c r="A12" s="22">
        <v>2015</v>
      </c>
      <c r="B12" s="189">
        <v>95.311563273399912</v>
      </c>
      <c r="C12" s="189">
        <v>92.451286553791817</v>
      </c>
      <c r="D12" s="189">
        <v>98.331437239287069</v>
      </c>
      <c r="E12" s="188"/>
      <c r="F12" s="188">
        <v>70.93348568617705</v>
      </c>
      <c r="G12" s="188">
        <v>68.77001666184438</v>
      </c>
      <c r="H12" s="188">
        <v>73.217671596511195</v>
      </c>
      <c r="I12" s="188"/>
      <c r="J12" s="189">
        <v>102.86155073346686</v>
      </c>
      <c r="K12" s="189">
        <v>103.16930846798273</v>
      </c>
      <c r="L12" s="189">
        <v>102.53639190589932</v>
      </c>
      <c r="M12" s="188"/>
      <c r="N12" s="188">
        <v>70.295359019648231</v>
      </c>
      <c r="O12" s="188">
        <v>68.468153355286731</v>
      </c>
      <c r="P12" s="188">
        <v>72.225877687142287</v>
      </c>
      <c r="Q12" s="188"/>
      <c r="R12" s="189">
        <v>84.688484758786132</v>
      </c>
      <c r="S12" s="189">
        <v>77.358241230177811</v>
      </c>
      <c r="T12" s="189">
        <v>92.420076280743544</v>
      </c>
      <c r="U12" s="188"/>
      <c r="V12" s="188">
        <v>40.330169771643881</v>
      </c>
      <c r="W12" s="188">
        <v>36.222969726093226</v>
      </c>
      <c r="X12" s="188">
        <v>44.662248634676061</v>
      </c>
    </row>
    <row r="13" spans="1:25" ht="15.75" customHeight="1" x14ac:dyDescent="0.2">
      <c r="A13" s="22">
        <v>2016</v>
      </c>
      <c r="B13" s="189">
        <v>95.876390221139147</v>
      </c>
      <c r="C13" s="189">
        <v>92.825830851607094</v>
      </c>
      <c r="D13" s="189">
        <v>99.086464025198069</v>
      </c>
      <c r="E13" s="188"/>
      <c r="F13" s="188">
        <v>73.317864827729238</v>
      </c>
      <c r="G13" s="188">
        <v>71.123324518781061</v>
      </c>
      <c r="H13" s="188">
        <v>75.627158142281772</v>
      </c>
      <c r="I13" s="188"/>
      <c r="J13" s="189">
        <v>102.61205730309899</v>
      </c>
      <c r="K13" s="189">
        <v>102.82548862488241</v>
      </c>
      <c r="L13" s="189">
        <v>102.3860471122097</v>
      </c>
      <c r="M13" s="188"/>
      <c r="N13" s="188">
        <v>74.393237589256117</v>
      </c>
      <c r="O13" s="188">
        <v>72.713653625056622</v>
      </c>
      <c r="P13" s="188">
        <v>76.171810149231717</v>
      </c>
      <c r="Q13" s="188"/>
      <c r="R13" s="189">
        <v>86.623055336746745</v>
      </c>
      <c r="S13" s="189">
        <v>78.988031385972732</v>
      </c>
      <c r="T13" s="189">
        <v>94.58813766047605</v>
      </c>
      <c r="U13" s="188"/>
      <c r="V13" s="188">
        <v>45.772203623473807</v>
      </c>
      <c r="W13" s="188">
        <v>41.292321043306373</v>
      </c>
      <c r="X13" s="188">
        <v>50.445749349293969</v>
      </c>
    </row>
    <row r="14" spans="1:25" ht="15.75" customHeight="1" x14ac:dyDescent="0.2">
      <c r="A14" s="22">
        <v>2017</v>
      </c>
      <c r="B14" s="189">
        <v>97.1</v>
      </c>
      <c r="C14" s="189">
        <v>93.598399470625949</v>
      </c>
      <c r="D14" s="189">
        <v>100.858257194694</v>
      </c>
      <c r="E14" s="188"/>
      <c r="F14" s="188">
        <v>76.5</v>
      </c>
      <c r="G14" s="188">
        <v>73.8</v>
      </c>
      <c r="H14" s="188">
        <v>79.3</v>
      </c>
      <c r="I14" s="188"/>
      <c r="J14" s="189">
        <v>102.70740098582982</v>
      </c>
      <c r="K14" s="189">
        <v>102.03005256544131</v>
      </c>
      <c r="L14" s="189">
        <v>103.42061125605666</v>
      </c>
      <c r="M14" s="188"/>
      <c r="N14" s="188">
        <v>79.2</v>
      </c>
      <c r="O14" s="188">
        <v>76.7</v>
      </c>
      <c r="P14" s="188">
        <v>81.900000000000006</v>
      </c>
      <c r="Q14" s="188"/>
      <c r="R14" s="189">
        <v>89.334444394969694</v>
      </c>
      <c r="S14" s="189">
        <v>81.752741378024211</v>
      </c>
      <c r="T14" s="189">
        <v>97.276421705264809</v>
      </c>
      <c r="U14" s="188"/>
      <c r="V14" s="188">
        <v>50.2</v>
      </c>
      <c r="W14" s="188">
        <v>45.3</v>
      </c>
      <c r="X14" s="188">
        <v>55.3</v>
      </c>
    </row>
    <row r="15" spans="1:25" ht="15.75" customHeight="1" x14ac:dyDescent="0.2">
      <c r="A15" s="22">
        <v>2018</v>
      </c>
      <c r="B15" s="189">
        <v>98.773118575178827</v>
      </c>
      <c r="C15" s="189">
        <v>94.891319178412871</v>
      </c>
      <c r="D15" s="189">
        <v>102.87204096107811</v>
      </c>
      <c r="E15" s="188"/>
      <c r="F15" s="188">
        <v>74.2</v>
      </c>
      <c r="G15" s="188">
        <v>71.5</v>
      </c>
      <c r="H15" s="188">
        <v>76.900000000000006</v>
      </c>
      <c r="I15" s="188"/>
      <c r="J15" s="189">
        <v>101.42325782949794</v>
      </c>
      <c r="K15" s="189">
        <v>100.74196280481348</v>
      </c>
      <c r="L15" s="189">
        <v>102.13706024809126</v>
      </c>
      <c r="M15" s="188"/>
      <c r="N15" s="188">
        <v>73.7</v>
      </c>
      <c r="O15" s="188">
        <v>71.400000000000006</v>
      </c>
      <c r="P15" s="188">
        <v>75.975634555302904</v>
      </c>
      <c r="Q15" s="188"/>
      <c r="R15" s="189">
        <v>94.845740126297756</v>
      </c>
      <c r="S15" s="189">
        <v>86.302292449164625</v>
      </c>
      <c r="T15" s="189">
        <v>103.97216303716208</v>
      </c>
      <c r="U15" s="188"/>
      <c r="V15" s="188">
        <v>46.4</v>
      </c>
      <c r="W15" s="188">
        <v>41.8</v>
      </c>
      <c r="X15" s="188">
        <v>51.4</v>
      </c>
    </row>
    <row r="16" spans="1:25" ht="15.75" customHeight="1" x14ac:dyDescent="0.2">
      <c r="A16" s="22">
        <v>2019</v>
      </c>
      <c r="B16" s="189">
        <v>105.0370990221942</v>
      </c>
      <c r="C16" s="189">
        <v>101.61901280482313</v>
      </c>
      <c r="D16" s="189">
        <v>108.63522798251093</v>
      </c>
      <c r="E16" s="188"/>
      <c r="F16" s="188">
        <v>77.890830251936464</v>
      </c>
      <c r="G16" s="188">
        <v>75.529914122390167</v>
      </c>
      <c r="H16" s="188">
        <v>80.376104220576423</v>
      </c>
      <c r="I16" s="188"/>
      <c r="J16" s="189">
        <v>104.69781891845244</v>
      </c>
      <c r="K16" s="189">
        <v>104.18266800294454</v>
      </c>
      <c r="L16" s="189">
        <v>105.2385607224317</v>
      </c>
      <c r="M16" s="188"/>
      <c r="N16" s="188">
        <v>76.191146680232194</v>
      </c>
      <c r="O16" s="188">
        <v>73.853003521033074</v>
      </c>
      <c r="P16" s="188">
        <v>78.645440580924458</v>
      </c>
      <c r="Q16" s="188"/>
      <c r="R16" s="189">
        <v>105.54214586587156</v>
      </c>
      <c r="S16" s="189">
        <v>97.815961897744913</v>
      </c>
      <c r="T16" s="189">
        <v>113.70989053785277</v>
      </c>
      <c r="U16" s="188"/>
      <c r="V16" s="188">
        <v>51.528366564572728</v>
      </c>
      <c r="W16" s="188">
        <v>46.952872141673026</v>
      </c>
      <c r="X16" s="188">
        <v>56.365355995382281</v>
      </c>
    </row>
    <row r="17" spans="1:24" ht="15.75" customHeight="1" x14ac:dyDescent="0.2">
      <c r="A17" s="22">
        <v>2020</v>
      </c>
      <c r="B17" s="189">
        <v>104.74508991843201</v>
      </c>
      <c r="C17" s="189">
        <v>101.50159610215054</v>
      </c>
      <c r="D17" s="189">
        <v>108.1511581106339</v>
      </c>
      <c r="E17" s="188"/>
      <c r="F17" s="188">
        <v>76.098666888986301</v>
      </c>
      <c r="G17" s="188">
        <v>74.331107190860209</v>
      </c>
      <c r="H17" s="188">
        <v>77.954822382603808</v>
      </c>
      <c r="I17" s="188"/>
      <c r="J17" s="189">
        <v>102.06772913736786</v>
      </c>
      <c r="K17" s="189">
        <v>101.28191666229152</v>
      </c>
      <c r="L17" s="189">
        <v>102.89709182589743</v>
      </c>
      <c r="M17" s="188"/>
      <c r="N17" s="188">
        <v>74.648077173654201</v>
      </c>
      <c r="O17" s="188">
        <v>72.621235190143679</v>
      </c>
      <c r="P17" s="188">
        <v>76.787247993646162</v>
      </c>
      <c r="Q17" s="188"/>
      <c r="R17" s="189">
        <v>108.73695352171175</v>
      </c>
      <c r="S17" s="189">
        <v>101.8311412144601</v>
      </c>
      <c r="T17" s="189">
        <v>115.93471241722762</v>
      </c>
      <c r="U17" s="188"/>
      <c r="V17" s="188">
        <v>52.752656189289496</v>
      </c>
      <c r="W17" s="188">
        <v>49.390932241211836</v>
      </c>
      <c r="X17" s="188">
        <v>56.256498659223993</v>
      </c>
    </row>
    <row r="18" spans="1:24" ht="15.75" customHeight="1" x14ac:dyDescent="0.2">
      <c r="A18" s="22">
        <v>2021</v>
      </c>
      <c r="B18" s="189">
        <v>109.99990764548603</v>
      </c>
      <c r="C18" s="189">
        <v>105.41957752898767</v>
      </c>
      <c r="D18" s="189">
        <v>114.82280594062289</v>
      </c>
      <c r="E18" s="188"/>
      <c r="F18" s="188">
        <v>78.544785973973745</v>
      </c>
      <c r="G18" s="188">
        <v>76.695172485396981</v>
      </c>
      <c r="H18" s="188">
        <v>80.492352527875028</v>
      </c>
      <c r="I18" s="188"/>
      <c r="J18" s="189">
        <v>102.38099918452139</v>
      </c>
      <c r="K18" s="189">
        <v>100.80717701707623</v>
      </c>
      <c r="L18" s="189">
        <v>104.03948430250544</v>
      </c>
      <c r="M18" s="188"/>
      <c r="N18" s="188">
        <v>75.956434720021562</v>
      </c>
      <c r="O18" s="188">
        <v>74.054721617288592</v>
      </c>
      <c r="P18" s="188">
        <v>77.96044949678496</v>
      </c>
      <c r="Q18" s="188"/>
      <c r="R18" s="189">
        <v>121.67970578262587</v>
      </c>
      <c r="S18" s="189">
        <v>112.49732081286901</v>
      </c>
      <c r="T18" s="189">
        <v>131.3366242851186</v>
      </c>
      <c r="U18" s="188"/>
      <c r="V18" s="188">
        <v>57.570014203821962</v>
      </c>
      <c r="W18" s="188">
        <v>54.026345977020121</v>
      </c>
      <c r="X18" s="188">
        <v>61.296814526266331</v>
      </c>
    </row>
    <row r="19" spans="1:24" ht="15.75" customHeight="1" thickBot="1" x14ac:dyDescent="0.25">
      <c r="A19" s="31">
        <v>2022</v>
      </c>
      <c r="B19" s="190">
        <v>107.81185545799346</v>
      </c>
      <c r="C19" s="190">
        <v>103.50592456401296</v>
      </c>
      <c r="D19" s="190">
        <v>112.34444894280757</v>
      </c>
      <c r="E19" s="191"/>
      <c r="F19" s="191">
        <v>81.695025624159229</v>
      </c>
      <c r="G19" s="191">
        <v>79.73112931148296</v>
      </c>
      <c r="H19" s="191">
        <v>83.762300703778109</v>
      </c>
      <c r="I19" s="191"/>
      <c r="J19" s="190">
        <v>101.46193561887158</v>
      </c>
      <c r="K19" s="190">
        <v>100.15514077439683</v>
      </c>
      <c r="L19" s="190">
        <v>102.8376974877161</v>
      </c>
      <c r="M19" s="191"/>
      <c r="N19" s="191">
        <v>78.764942833854562</v>
      </c>
      <c r="O19" s="191">
        <v>76.972802106112084</v>
      </c>
      <c r="P19" s="191">
        <v>80.651665059042372</v>
      </c>
      <c r="Q19" s="191"/>
      <c r="R19" s="190">
        <v>117.64311868835901</v>
      </c>
      <c r="S19" s="190">
        <v>108.69460811742444</v>
      </c>
      <c r="T19" s="190">
        <v>127.06079045664156</v>
      </c>
      <c r="U19" s="191"/>
      <c r="V19" s="191">
        <v>61.295950311105351</v>
      </c>
      <c r="W19" s="191">
        <v>57.488808711574414</v>
      </c>
      <c r="X19" s="191">
        <v>65.302696425505019</v>
      </c>
    </row>
    <row r="20" spans="1:24" s="35" customFormat="1" ht="15" customHeight="1" x14ac:dyDescent="0.2">
      <c r="A20" s="664" t="s">
        <v>474</v>
      </c>
      <c r="B20" s="664"/>
      <c r="C20" s="664"/>
      <c r="D20" s="664"/>
      <c r="E20" s="664"/>
      <c r="F20" s="664"/>
      <c r="G20" s="664"/>
      <c r="H20" s="664"/>
      <c r="I20" s="664"/>
      <c r="J20" s="664"/>
      <c r="K20" s="664"/>
      <c r="L20" s="664"/>
      <c r="M20" s="664"/>
      <c r="N20" s="664"/>
      <c r="O20" s="664"/>
      <c r="P20" s="664"/>
      <c r="Q20" s="664"/>
      <c r="R20" s="664"/>
      <c r="S20" s="664"/>
      <c r="T20" s="664"/>
      <c r="U20" s="664"/>
      <c r="V20" s="664"/>
      <c r="W20" s="664"/>
      <c r="X20" s="664"/>
    </row>
    <row r="21" spans="1:24" s="35" customFormat="1" ht="15" customHeight="1" x14ac:dyDescent="0.2">
      <c r="A21" s="665" t="s">
        <v>423</v>
      </c>
      <c r="B21" s="665"/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</row>
    <row r="22" spans="1:24" s="35" customFormat="1" ht="15" customHeight="1" x14ac:dyDescent="0.2">
      <c r="A22" s="665" t="s">
        <v>991</v>
      </c>
      <c r="B22" s="665"/>
      <c r="C22" s="665"/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</row>
    <row r="23" spans="1:24" s="35" customFormat="1" ht="15" customHeight="1" x14ac:dyDescent="0.2">
      <c r="A23" s="665" t="s">
        <v>431</v>
      </c>
      <c r="B23" s="665"/>
      <c r="C23" s="665"/>
      <c r="D23" s="665"/>
      <c r="E23" s="665"/>
      <c r="F23" s="665"/>
      <c r="G23" s="665"/>
      <c r="H23" s="665"/>
      <c r="I23" s="665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</row>
  </sheetData>
  <mergeCells count="20">
    <mergeCell ref="A6:X6"/>
    <mergeCell ref="A1:X1"/>
    <mergeCell ref="A2:X2"/>
    <mergeCell ref="A3:X3"/>
    <mergeCell ref="A4:X4"/>
    <mergeCell ref="A5:X5"/>
    <mergeCell ref="A20:X20"/>
    <mergeCell ref="A21:X21"/>
    <mergeCell ref="A22:X22"/>
    <mergeCell ref="A23:X23"/>
    <mergeCell ref="A7:A9"/>
    <mergeCell ref="B7:H7"/>
    <mergeCell ref="J7:P7"/>
    <mergeCell ref="R7:X7"/>
    <mergeCell ref="B8:D8"/>
    <mergeCell ref="F8:H8"/>
    <mergeCell ref="J8:L8"/>
    <mergeCell ref="N8:P8"/>
    <mergeCell ref="R8:T8"/>
    <mergeCell ref="V8:X8"/>
  </mergeCells>
  <hyperlinks>
    <hyperlink ref="Y2" location="Contenido!A1" display="Contenido" xr:uid="{00000000-0004-0000-9E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 codeName="Hoja16">
    <tabColor theme="5" tint="0.59999389629810485"/>
    <pageSetUpPr fitToPage="1"/>
  </sheetPr>
  <dimension ref="A1:Q34"/>
  <sheetViews>
    <sheetView showGridLines="0" zoomScaleNormal="100" zoomScaleSheetLayoutView="100" workbookViewId="0">
      <selection activeCell="C18" sqref="C18"/>
    </sheetView>
  </sheetViews>
  <sheetFormatPr baseColWidth="10" defaultColWidth="7.625" defaultRowHeight="12.75" x14ac:dyDescent="0.2"/>
  <cols>
    <col min="1" max="1" width="28.625" style="3" customWidth="1"/>
    <col min="2" max="4" width="7.625" style="235" customWidth="1"/>
    <col min="5" max="5" width="1" style="235" customWidth="1"/>
    <col min="6" max="8" width="7.625" style="235" customWidth="1"/>
    <col min="9" max="9" width="1" style="235" customWidth="1"/>
    <col min="10" max="12" width="7.625" style="235" customWidth="1"/>
    <col min="13" max="13" width="1" style="235" customWidth="1"/>
    <col min="14" max="16" width="7.625" style="235" customWidth="1"/>
    <col min="17" max="17" width="9.5" style="1" customWidth="1"/>
    <col min="18" max="16384" width="7.625" style="1"/>
  </cols>
  <sheetData>
    <row r="1" spans="1:17" ht="15" x14ac:dyDescent="0.25">
      <c r="A1" s="591" t="s">
        <v>891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17" ht="15" x14ac:dyDescent="0.25">
      <c r="A2" s="592" t="s">
        <v>22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06" t="s">
        <v>573</v>
      </c>
    </row>
    <row r="3" spans="1:17" ht="15" x14ac:dyDescent="0.25">
      <c r="A3" s="592" t="s">
        <v>89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7" ht="15" x14ac:dyDescent="0.25">
      <c r="A4" s="591" t="s">
        <v>928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</row>
    <row r="5" spans="1:17" s="79" customFormat="1" ht="16.5" customHeight="1" x14ac:dyDescent="0.15">
      <c r="A5" s="593" t="s">
        <v>217</v>
      </c>
      <c r="B5" s="595" t="s">
        <v>0</v>
      </c>
      <c r="C5" s="595"/>
      <c r="D5" s="595"/>
      <c r="E5" s="431"/>
      <c r="F5" s="595" t="s">
        <v>1</v>
      </c>
      <c r="G5" s="595"/>
      <c r="H5" s="595"/>
      <c r="I5" s="431"/>
      <c r="J5" s="595" t="s">
        <v>2</v>
      </c>
      <c r="K5" s="595"/>
      <c r="L5" s="595"/>
      <c r="M5" s="431"/>
      <c r="N5" s="595" t="s">
        <v>20</v>
      </c>
      <c r="O5" s="595"/>
      <c r="P5" s="595"/>
    </row>
    <row r="6" spans="1:17" s="79" customFormat="1" ht="18.75" customHeight="1" x14ac:dyDescent="0.15">
      <c r="A6" s="594"/>
      <c r="B6" s="432" t="s">
        <v>0</v>
      </c>
      <c r="C6" s="433" t="s">
        <v>35</v>
      </c>
      <c r="D6" s="433" t="s">
        <v>36</v>
      </c>
      <c r="E6" s="434"/>
      <c r="F6" s="432" t="s">
        <v>0</v>
      </c>
      <c r="G6" s="433" t="s">
        <v>35</v>
      </c>
      <c r="H6" s="433" t="s">
        <v>36</v>
      </c>
      <c r="I6" s="434"/>
      <c r="J6" s="432" t="s">
        <v>0</v>
      </c>
      <c r="K6" s="433" t="s">
        <v>35</v>
      </c>
      <c r="L6" s="433" t="s">
        <v>36</v>
      </c>
      <c r="M6" s="434"/>
      <c r="N6" s="432" t="s">
        <v>0</v>
      </c>
      <c r="O6" s="433" t="s">
        <v>35</v>
      </c>
      <c r="P6" s="433" t="s">
        <v>36</v>
      </c>
    </row>
    <row r="7" spans="1:17" ht="6" customHeight="1" x14ac:dyDescent="0.2"/>
    <row r="8" spans="1:17" s="112" customFormat="1" ht="14.25" customHeight="1" x14ac:dyDescent="0.2">
      <c r="A8" s="4" t="s">
        <v>0</v>
      </c>
      <c r="B8" s="236">
        <f>B10+B17+B19+B21+B32</f>
        <v>1014869</v>
      </c>
      <c r="C8" s="236">
        <f>C10+C17+C19+C21+C32</f>
        <v>513842</v>
      </c>
      <c r="D8" s="236">
        <f>D10+D17+D19+D21+D32</f>
        <v>501027</v>
      </c>
      <c r="E8" s="236"/>
      <c r="F8" s="236">
        <f>F10+F17+F19+F21+F32</f>
        <v>908053</v>
      </c>
      <c r="G8" s="236">
        <f>G10+G17+G19+G21+G32</f>
        <v>459660</v>
      </c>
      <c r="H8" s="236">
        <f>H10+H17+H19+H21+H32</f>
        <v>448393</v>
      </c>
      <c r="I8" s="236"/>
      <c r="J8" s="236">
        <f>J10+J17+J19+J21+J32</f>
        <v>87791</v>
      </c>
      <c r="K8" s="236">
        <f>K10+K17+K19+K21+K32</f>
        <v>44817</v>
      </c>
      <c r="L8" s="236">
        <f>L10+L17+L19+L21+L32</f>
        <v>42974</v>
      </c>
      <c r="M8" s="236"/>
      <c r="N8" s="236">
        <f>N10+N17+N19+N21+N32</f>
        <v>19025</v>
      </c>
      <c r="O8" s="236">
        <f>O10+O17+O19+O21+O32</f>
        <v>9365</v>
      </c>
      <c r="P8" s="236">
        <f>P10+P17+P19+P21+P32</f>
        <v>9660</v>
      </c>
    </row>
    <row r="9" spans="1:17" ht="6" customHeight="1" x14ac:dyDescent="0.2">
      <c r="A9" s="2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</row>
    <row r="10" spans="1:17" s="112" customFormat="1" ht="14.25" customHeight="1" x14ac:dyDescent="0.2">
      <c r="A10" s="4" t="s">
        <v>3</v>
      </c>
      <c r="B10" s="236">
        <f t="shared" ref="B10:D15" si="0">F10+J10+N10</f>
        <v>137657</v>
      </c>
      <c r="C10" s="236">
        <f t="shared" si="0"/>
        <v>70243</v>
      </c>
      <c r="D10" s="236">
        <f t="shared" si="0"/>
        <v>67414</v>
      </c>
      <c r="E10" s="236"/>
      <c r="F10" s="236">
        <f>SUM(F11:F15)</f>
        <v>116946</v>
      </c>
      <c r="G10" s="236">
        <f>SUM(G11:G15)</f>
        <v>59760</v>
      </c>
      <c r="H10" s="236">
        <f>SUM(H11:H15)</f>
        <v>57186</v>
      </c>
      <c r="I10" s="236"/>
      <c r="J10" s="236">
        <f>SUM(J11:J15)</f>
        <v>19569</v>
      </c>
      <c r="K10" s="236">
        <f>SUM(K11:K15)</f>
        <v>9949</v>
      </c>
      <c r="L10" s="236">
        <f>SUM(L11:L15)</f>
        <v>9620</v>
      </c>
      <c r="M10" s="236"/>
      <c r="N10" s="236">
        <f>SUM(N11:N15)</f>
        <v>1142</v>
      </c>
      <c r="O10" s="236">
        <f>SUM(O11:O15)</f>
        <v>534</v>
      </c>
      <c r="P10" s="236">
        <f>SUM(P11:P15)</f>
        <v>608</v>
      </c>
    </row>
    <row r="11" spans="1:17" ht="14.25" customHeight="1" x14ac:dyDescent="0.2">
      <c r="A11" s="5" t="s">
        <v>18</v>
      </c>
      <c r="B11" s="237">
        <f t="shared" si="0"/>
        <v>759</v>
      </c>
      <c r="C11" s="237">
        <f t="shared" si="0"/>
        <v>372</v>
      </c>
      <c r="D11" s="237">
        <f t="shared" si="0"/>
        <v>387</v>
      </c>
      <c r="E11" s="237"/>
      <c r="F11" s="237" t="s">
        <v>8</v>
      </c>
      <c r="G11" s="237" t="s">
        <v>8</v>
      </c>
      <c r="H11" s="237" t="s">
        <v>8</v>
      </c>
      <c r="I11" s="237"/>
      <c r="J11" s="237">
        <v>759</v>
      </c>
      <c r="K11" s="237">
        <v>372</v>
      </c>
      <c r="L11" s="237">
        <v>387</v>
      </c>
      <c r="M11" s="237"/>
      <c r="N11" s="237"/>
      <c r="O11" s="237"/>
      <c r="P11" s="237"/>
    </row>
    <row r="12" spans="1:17" ht="14.25" customHeight="1" x14ac:dyDescent="0.2">
      <c r="A12" s="5" t="s">
        <v>17</v>
      </c>
      <c r="B12" s="237">
        <f>F12+J12+N12</f>
        <v>1512</v>
      </c>
      <c r="C12" s="237">
        <f>G12+K12+O12</f>
        <v>803</v>
      </c>
      <c r="D12" s="237">
        <f>H12+L12+P12</f>
        <v>709</v>
      </c>
      <c r="E12" s="237"/>
      <c r="F12" s="237">
        <v>0</v>
      </c>
      <c r="G12" s="237">
        <v>0</v>
      </c>
      <c r="H12" s="237">
        <v>0</v>
      </c>
      <c r="I12" s="237"/>
      <c r="J12" s="237">
        <v>1512</v>
      </c>
      <c r="K12" s="237">
        <v>803</v>
      </c>
      <c r="L12" s="237">
        <v>709</v>
      </c>
      <c r="M12" s="237"/>
      <c r="N12" s="237">
        <v>0</v>
      </c>
      <c r="O12" s="237">
        <v>0</v>
      </c>
      <c r="P12" s="237">
        <v>0</v>
      </c>
    </row>
    <row r="13" spans="1:17" ht="14.25" customHeight="1" x14ac:dyDescent="0.2">
      <c r="A13" s="7" t="s">
        <v>4</v>
      </c>
      <c r="B13" s="237">
        <f t="shared" si="0"/>
        <v>2860</v>
      </c>
      <c r="C13" s="237">
        <f t="shared" si="0"/>
        <v>1420</v>
      </c>
      <c r="D13" s="237">
        <f t="shared" si="0"/>
        <v>1440</v>
      </c>
      <c r="E13" s="237"/>
      <c r="F13" s="237">
        <v>0</v>
      </c>
      <c r="G13" s="237">
        <v>0</v>
      </c>
      <c r="H13" s="237">
        <v>0</v>
      </c>
      <c r="I13" s="237"/>
      <c r="J13" s="237">
        <v>2773</v>
      </c>
      <c r="K13" s="237">
        <v>1383</v>
      </c>
      <c r="L13" s="237">
        <v>1390</v>
      </c>
      <c r="M13" s="237"/>
      <c r="N13" s="237">
        <v>87</v>
      </c>
      <c r="O13" s="237">
        <v>37</v>
      </c>
      <c r="P13" s="237">
        <v>50</v>
      </c>
    </row>
    <row r="14" spans="1:17" ht="14.25" customHeight="1" x14ac:dyDescent="0.2">
      <c r="A14" s="7" t="s">
        <v>5</v>
      </c>
      <c r="B14" s="237">
        <f t="shared" si="0"/>
        <v>65099</v>
      </c>
      <c r="C14" s="237">
        <f t="shared" si="0"/>
        <v>33381</v>
      </c>
      <c r="D14" s="237">
        <f t="shared" si="0"/>
        <v>31718</v>
      </c>
      <c r="E14" s="237"/>
      <c r="F14" s="237">
        <v>57386</v>
      </c>
      <c r="G14" s="237">
        <v>29504</v>
      </c>
      <c r="H14" s="237">
        <v>27882</v>
      </c>
      <c r="I14" s="237"/>
      <c r="J14" s="237">
        <v>7235</v>
      </c>
      <c r="K14" s="237">
        <v>3657</v>
      </c>
      <c r="L14" s="237">
        <v>3578</v>
      </c>
      <c r="M14" s="237"/>
      <c r="N14" s="237">
        <v>478</v>
      </c>
      <c r="O14" s="237">
        <v>220</v>
      </c>
      <c r="P14" s="237">
        <v>258</v>
      </c>
    </row>
    <row r="15" spans="1:17" ht="14.25" customHeight="1" x14ac:dyDescent="0.2">
      <c r="A15" s="62" t="s">
        <v>539</v>
      </c>
      <c r="B15" s="237">
        <f t="shared" si="0"/>
        <v>67427</v>
      </c>
      <c r="C15" s="237">
        <f t="shared" si="0"/>
        <v>34267</v>
      </c>
      <c r="D15" s="237">
        <f t="shared" si="0"/>
        <v>33160</v>
      </c>
      <c r="E15" s="237"/>
      <c r="F15" s="237">
        <v>59560</v>
      </c>
      <c r="G15" s="237">
        <v>30256</v>
      </c>
      <c r="H15" s="237">
        <v>29304</v>
      </c>
      <c r="I15" s="237"/>
      <c r="J15" s="237">
        <v>7290</v>
      </c>
      <c r="K15" s="237">
        <v>3734</v>
      </c>
      <c r="L15" s="237">
        <v>3556</v>
      </c>
      <c r="M15" s="237"/>
      <c r="N15" s="237">
        <v>577</v>
      </c>
      <c r="O15" s="237">
        <v>277</v>
      </c>
      <c r="P15" s="237">
        <v>300</v>
      </c>
    </row>
    <row r="16" spans="1:17" ht="6" customHeight="1" x14ac:dyDescent="0.2">
      <c r="A16" s="2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</row>
    <row r="17" spans="1:16" s="112" customFormat="1" ht="14.25" customHeight="1" x14ac:dyDescent="0.2">
      <c r="A17" s="4" t="s">
        <v>6</v>
      </c>
      <c r="B17" s="236">
        <f>F17+J17+N17</f>
        <v>455934</v>
      </c>
      <c r="C17" s="236">
        <f>G17+K17+O17</f>
        <v>234122</v>
      </c>
      <c r="D17" s="236">
        <f>H17+L17+P17</f>
        <v>221812</v>
      </c>
      <c r="E17" s="236"/>
      <c r="F17" s="236">
        <v>411318</v>
      </c>
      <c r="G17" s="236">
        <v>211485</v>
      </c>
      <c r="H17" s="236">
        <v>199833</v>
      </c>
      <c r="I17" s="236"/>
      <c r="J17" s="236">
        <v>39825</v>
      </c>
      <c r="K17" s="236">
        <v>20400</v>
      </c>
      <c r="L17" s="236">
        <v>19425</v>
      </c>
      <c r="M17" s="236"/>
      <c r="N17" s="236">
        <v>4791</v>
      </c>
      <c r="O17" s="236">
        <v>2237</v>
      </c>
      <c r="P17" s="236">
        <v>2554</v>
      </c>
    </row>
    <row r="18" spans="1:16" ht="6" customHeight="1" x14ac:dyDescent="0.2">
      <c r="A18" s="2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</row>
    <row r="19" spans="1:16" s="112" customFormat="1" ht="14.25" customHeight="1" x14ac:dyDescent="0.2">
      <c r="A19" s="8" t="s">
        <v>7</v>
      </c>
      <c r="B19" s="236">
        <f>F19</f>
        <v>323</v>
      </c>
      <c r="C19" s="236">
        <f>G19</f>
        <v>92</v>
      </c>
      <c r="D19" s="236">
        <f>H19</f>
        <v>231</v>
      </c>
      <c r="E19" s="236"/>
      <c r="F19" s="236">
        <v>323</v>
      </c>
      <c r="G19" s="236">
        <v>92</v>
      </c>
      <c r="H19" s="236">
        <v>231</v>
      </c>
      <c r="I19" s="236"/>
      <c r="J19" s="236" t="s">
        <v>8</v>
      </c>
      <c r="K19" s="236" t="s">
        <v>8</v>
      </c>
      <c r="L19" s="236" t="s">
        <v>8</v>
      </c>
      <c r="M19" s="236"/>
      <c r="N19" s="236" t="s">
        <v>8</v>
      </c>
      <c r="O19" s="236" t="s">
        <v>8</v>
      </c>
      <c r="P19" s="236" t="s">
        <v>8</v>
      </c>
    </row>
    <row r="20" spans="1:16" ht="6" customHeight="1" x14ac:dyDescent="0.2">
      <c r="A20" s="2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</row>
    <row r="21" spans="1:16" s="112" customFormat="1" ht="14.25" customHeight="1" x14ac:dyDescent="0.2">
      <c r="A21" s="8" t="s">
        <v>99</v>
      </c>
      <c r="B21" s="236">
        <f>+B22+B27</f>
        <v>405648</v>
      </c>
      <c r="C21" s="236">
        <f t="shared" ref="C21" si="1">+C22+C27</f>
        <v>199717</v>
      </c>
      <c r="D21" s="236">
        <f t="shared" ref="D21" si="2">+D22+D27</f>
        <v>205931</v>
      </c>
      <c r="E21" s="236"/>
      <c r="F21" s="236">
        <f>+F22+F27</f>
        <v>364275</v>
      </c>
      <c r="G21" s="236">
        <f t="shared" ref="G21:H21" si="3">+G22+G27</f>
        <v>178732</v>
      </c>
      <c r="H21" s="236">
        <f t="shared" si="3"/>
        <v>185543</v>
      </c>
      <c r="I21" s="236"/>
      <c r="J21" s="236">
        <f>+J22+J27</f>
        <v>28380</v>
      </c>
      <c r="K21" s="236">
        <f t="shared" ref="K21" si="4">+K22+K27</f>
        <v>14455</v>
      </c>
      <c r="L21" s="236">
        <f t="shared" ref="L21" si="5">+L22+L27</f>
        <v>13925</v>
      </c>
      <c r="M21" s="236"/>
      <c r="N21" s="236">
        <f>+N22+N27</f>
        <v>12993</v>
      </c>
      <c r="O21" s="236">
        <f t="shared" ref="O21" si="6">+O22+O27</f>
        <v>6530</v>
      </c>
      <c r="P21" s="236">
        <f t="shared" ref="P21" si="7">+P22+P27</f>
        <v>6463</v>
      </c>
    </row>
    <row r="22" spans="1:16" ht="14.25" customHeight="1" x14ac:dyDescent="0.2">
      <c r="A22" s="8" t="s">
        <v>10</v>
      </c>
      <c r="B22" s="237">
        <f>+C22+D22</f>
        <v>355070</v>
      </c>
      <c r="C22" s="237">
        <f>+G22+K22+O22</f>
        <v>178561</v>
      </c>
      <c r="D22" s="237">
        <f>+H22+L22+P22</f>
        <v>176509</v>
      </c>
      <c r="E22" s="237"/>
      <c r="F22" s="237">
        <f>SUM(F23:F25)</f>
        <v>314416</v>
      </c>
      <c r="G22" s="237">
        <f t="shared" ref="G22:H22" si="8">SUM(G23:G25)</f>
        <v>158031</v>
      </c>
      <c r="H22" s="237">
        <f t="shared" si="8"/>
        <v>156385</v>
      </c>
      <c r="I22" s="237"/>
      <c r="J22" s="237">
        <f>SUM(J23:J25)</f>
        <v>28236</v>
      </c>
      <c r="K22" s="237">
        <f t="shared" ref="K22" si="9">SUM(K23:K25)</f>
        <v>14332</v>
      </c>
      <c r="L22" s="237">
        <f t="shared" ref="L22" si="10">SUM(L23:L25)</f>
        <v>13904</v>
      </c>
      <c r="M22" s="237"/>
      <c r="N22" s="237">
        <f>SUM(N23:N25)</f>
        <v>12418</v>
      </c>
      <c r="O22" s="237">
        <f t="shared" ref="O22" si="11">SUM(O23:O25)</f>
        <v>6198</v>
      </c>
      <c r="P22" s="237">
        <f t="shared" ref="P22" si="12">SUM(P23:P25)</f>
        <v>6220</v>
      </c>
    </row>
    <row r="23" spans="1:16" ht="14.25" customHeight="1" x14ac:dyDescent="0.2">
      <c r="A23" s="5" t="s">
        <v>11</v>
      </c>
      <c r="B23" s="237">
        <f t="shared" ref="B23:B25" si="13">+C23+D23</f>
        <v>248158</v>
      </c>
      <c r="C23" s="237">
        <f t="shared" ref="C23:C25" si="14">+G23+K23+O23</f>
        <v>125061</v>
      </c>
      <c r="D23" s="237">
        <f t="shared" ref="D23:D25" si="15">+H23+L23+P23</f>
        <v>123097</v>
      </c>
      <c r="E23" s="237"/>
      <c r="F23" s="237">
        <v>210960</v>
      </c>
      <c r="G23" s="237">
        <v>106615</v>
      </c>
      <c r="H23" s="237">
        <v>104345</v>
      </c>
      <c r="I23" s="237"/>
      <c r="J23" s="237">
        <v>27371</v>
      </c>
      <c r="K23" s="237">
        <v>13840</v>
      </c>
      <c r="L23" s="237">
        <v>13531</v>
      </c>
      <c r="M23" s="237"/>
      <c r="N23" s="237">
        <v>9827</v>
      </c>
      <c r="O23" s="237">
        <v>4606</v>
      </c>
      <c r="P23" s="237">
        <v>5221</v>
      </c>
    </row>
    <row r="24" spans="1:16" ht="14.25" customHeight="1" x14ac:dyDescent="0.2">
      <c r="A24" s="5" t="s">
        <v>12</v>
      </c>
      <c r="B24" s="237">
        <f t="shared" si="13"/>
        <v>105580</v>
      </c>
      <c r="C24" s="237">
        <f t="shared" si="14"/>
        <v>52967</v>
      </c>
      <c r="D24" s="237">
        <f t="shared" si="15"/>
        <v>52613</v>
      </c>
      <c r="E24" s="237"/>
      <c r="F24" s="237">
        <v>102124</v>
      </c>
      <c r="G24" s="237">
        <v>50883</v>
      </c>
      <c r="H24" s="237">
        <v>51241</v>
      </c>
      <c r="I24" s="237"/>
      <c r="J24" s="237">
        <v>865</v>
      </c>
      <c r="K24" s="237">
        <v>492</v>
      </c>
      <c r="L24" s="237">
        <v>373</v>
      </c>
      <c r="M24" s="237"/>
      <c r="N24" s="237">
        <v>2591</v>
      </c>
      <c r="O24" s="237">
        <v>1592</v>
      </c>
      <c r="P24" s="237">
        <v>999</v>
      </c>
    </row>
    <row r="25" spans="1:16" ht="14.25" customHeight="1" x14ac:dyDescent="0.2">
      <c r="A25" s="5" t="s">
        <v>13</v>
      </c>
      <c r="B25" s="237">
        <f t="shared" si="13"/>
        <v>1332</v>
      </c>
      <c r="C25" s="237">
        <f t="shared" si="14"/>
        <v>533</v>
      </c>
      <c r="D25" s="237">
        <f t="shared" si="15"/>
        <v>799</v>
      </c>
      <c r="E25" s="237"/>
      <c r="F25" s="237">
        <v>1332</v>
      </c>
      <c r="G25" s="237">
        <v>533</v>
      </c>
      <c r="H25" s="237">
        <v>799</v>
      </c>
      <c r="I25" s="237"/>
      <c r="J25" s="237" t="s">
        <v>8</v>
      </c>
      <c r="K25" s="237" t="s">
        <v>8</v>
      </c>
      <c r="L25" s="237" t="s">
        <v>8</v>
      </c>
      <c r="M25" s="237"/>
      <c r="N25" s="237" t="s">
        <v>8</v>
      </c>
      <c r="O25" s="237" t="s">
        <v>8</v>
      </c>
      <c r="P25" s="237" t="s">
        <v>8</v>
      </c>
    </row>
    <row r="26" spans="1:16" ht="6" customHeight="1" x14ac:dyDescent="0.2">
      <c r="A26" s="2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</row>
    <row r="27" spans="1:16" ht="14.25" customHeight="1" x14ac:dyDescent="0.2">
      <c r="A27" s="4" t="s">
        <v>14</v>
      </c>
      <c r="B27" s="237">
        <f>+C27+D27</f>
        <v>50578</v>
      </c>
      <c r="C27" s="237">
        <f>+G27+K27+O27</f>
        <v>21156</v>
      </c>
      <c r="D27" s="237">
        <f>+H27+L27+P27</f>
        <v>29422</v>
      </c>
      <c r="E27" s="237"/>
      <c r="F27" s="237">
        <f>SUM(F28:F30)</f>
        <v>49859</v>
      </c>
      <c r="G27" s="237">
        <f t="shared" ref="G27" si="16">SUM(G28:G30)</f>
        <v>20701</v>
      </c>
      <c r="H27" s="237">
        <f t="shared" ref="H27" si="17">SUM(H28:H30)</f>
        <v>29158</v>
      </c>
      <c r="I27" s="237"/>
      <c r="J27" s="237">
        <f>SUM(J28:J30)</f>
        <v>144</v>
      </c>
      <c r="K27" s="237">
        <f t="shared" ref="K27" si="18">SUM(K28:K30)</f>
        <v>123</v>
      </c>
      <c r="L27" s="237">
        <f t="shared" ref="L27" si="19">SUM(L28:L30)</f>
        <v>21</v>
      </c>
      <c r="M27" s="237"/>
      <c r="N27" s="237">
        <f>SUM(N28:N30)</f>
        <v>575</v>
      </c>
      <c r="O27" s="237">
        <f t="shared" ref="O27" si="20">SUM(O28:O30)</f>
        <v>332</v>
      </c>
      <c r="P27" s="237">
        <f t="shared" ref="P27" si="21">SUM(P28:P30)</f>
        <v>243</v>
      </c>
    </row>
    <row r="28" spans="1:16" ht="14.25" customHeight="1" x14ac:dyDescent="0.2">
      <c r="A28" s="5" t="s">
        <v>11</v>
      </c>
      <c r="B28" s="237">
        <f t="shared" ref="B28:B30" si="22">+C28+D28</f>
        <v>31926</v>
      </c>
      <c r="C28" s="237">
        <f t="shared" ref="C28:C30" si="23">+G28+K28+O28</f>
        <v>14436</v>
      </c>
      <c r="D28" s="237">
        <f t="shared" ref="D28:D30" si="24">+H28+L28+P28</f>
        <v>17490</v>
      </c>
      <c r="E28" s="237"/>
      <c r="F28" s="237">
        <v>31782</v>
      </c>
      <c r="G28" s="237">
        <v>14313</v>
      </c>
      <c r="H28" s="237">
        <v>17469</v>
      </c>
      <c r="I28" s="237"/>
      <c r="J28" s="237">
        <v>144</v>
      </c>
      <c r="K28" s="237">
        <v>123</v>
      </c>
      <c r="L28" s="237">
        <v>21</v>
      </c>
      <c r="M28" s="237"/>
      <c r="N28" s="237" t="s">
        <v>8</v>
      </c>
      <c r="O28" s="237" t="s">
        <v>8</v>
      </c>
      <c r="P28" s="237" t="s">
        <v>8</v>
      </c>
    </row>
    <row r="29" spans="1:16" ht="14.25" customHeight="1" x14ac:dyDescent="0.2">
      <c r="A29" s="5" t="s">
        <v>12</v>
      </c>
      <c r="B29" s="237">
        <f t="shared" si="22"/>
        <v>1596</v>
      </c>
      <c r="C29" s="237">
        <f t="shared" si="23"/>
        <v>888</v>
      </c>
      <c r="D29" s="237">
        <f t="shared" si="24"/>
        <v>708</v>
      </c>
      <c r="E29" s="237"/>
      <c r="F29" s="237">
        <v>1021</v>
      </c>
      <c r="G29" s="237">
        <v>556</v>
      </c>
      <c r="H29" s="237">
        <v>465</v>
      </c>
      <c r="I29" s="237"/>
      <c r="J29" s="237" t="s">
        <v>8</v>
      </c>
      <c r="K29" s="237" t="s">
        <v>8</v>
      </c>
      <c r="L29" s="237" t="s">
        <v>8</v>
      </c>
      <c r="M29" s="237"/>
      <c r="N29" s="237">
        <v>575</v>
      </c>
      <c r="O29" s="237">
        <v>332</v>
      </c>
      <c r="P29" s="237">
        <v>243</v>
      </c>
    </row>
    <row r="30" spans="1:16" ht="14.25" customHeight="1" x14ac:dyDescent="0.2">
      <c r="A30" s="5" t="s">
        <v>19</v>
      </c>
      <c r="B30" s="237">
        <f t="shared" si="22"/>
        <v>17056</v>
      </c>
      <c r="C30" s="237">
        <f t="shared" si="23"/>
        <v>5832</v>
      </c>
      <c r="D30" s="237">
        <f t="shared" si="24"/>
        <v>11224</v>
      </c>
      <c r="E30" s="237"/>
      <c r="F30" s="237">
        <v>17056</v>
      </c>
      <c r="G30" s="237">
        <v>5832</v>
      </c>
      <c r="H30" s="237">
        <v>11224</v>
      </c>
      <c r="I30" s="237"/>
      <c r="J30" s="237" t="s">
        <v>8</v>
      </c>
      <c r="K30" s="237" t="s">
        <v>8</v>
      </c>
      <c r="L30" s="237" t="s">
        <v>8</v>
      </c>
      <c r="M30" s="237"/>
      <c r="N30" s="237" t="s">
        <v>8</v>
      </c>
      <c r="O30" s="237" t="s">
        <v>8</v>
      </c>
      <c r="P30" s="237" t="s">
        <v>8</v>
      </c>
    </row>
    <row r="31" spans="1:16" ht="6" customHeight="1" x14ac:dyDescent="0.2">
      <c r="A31" s="2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</row>
    <row r="32" spans="1:16" s="112" customFormat="1" ht="15.75" thickBot="1" x14ac:dyDescent="0.25">
      <c r="A32" s="9" t="s">
        <v>21</v>
      </c>
      <c r="B32" s="267">
        <f>F32+J32+N32</f>
        <v>15307</v>
      </c>
      <c r="C32" s="267">
        <f>G32+K32+O32</f>
        <v>9668</v>
      </c>
      <c r="D32" s="267">
        <f>H32+L32+P32</f>
        <v>5639</v>
      </c>
      <c r="E32" s="267"/>
      <c r="F32" s="267">
        <v>15191</v>
      </c>
      <c r="G32" s="267">
        <v>9591</v>
      </c>
      <c r="H32" s="267">
        <v>5600</v>
      </c>
      <c r="I32" s="267"/>
      <c r="J32" s="267">
        <v>17</v>
      </c>
      <c r="K32" s="267">
        <v>13</v>
      </c>
      <c r="L32" s="267">
        <v>4</v>
      </c>
      <c r="M32" s="267"/>
      <c r="N32" s="267">
        <v>99</v>
      </c>
      <c r="O32" s="267">
        <v>64</v>
      </c>
      <c r="P32" s="267">
        <v>35</v>
      </c>
    </row>
    <row r="33" spans="1:16" ht="29.25" customHeight="1" x14ac:dyDescent="0.2">
      <c r="A33" s="590" t="s">
        <v>988</v>
      </c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</row>
    <row r="34" spans="1:16" ht="15" customHeight="1" x14ac:dyDescent="0.2">
      <c r="A34" s="11" t="s">
        <v>929</v>
      </c>
    </row>
  </sheetData>
  <mergeCells count="10">
    <mergeCell ref="A33:P33"/>
    <mergeCell ref="A4:P4"/>
    <mergeCell ref="A1:P1"/>
    <mergeCell ref="A2:P2"/>
    <mergeCell ref="A3:P3"/>
    <mergeCell ref="N5:P5"/>
    <mergeCell ref="J5:L5"/>
    <mergeCell ref="F5:H5"/>
    <mergeCell ref="B5:D5"/>
    <mergeCell ref="A5:A6"/>
  </mergeCells>
  <phoneticPr fontId="0" type="noConversion"/>
  <hyperlinks>
    <hyperlink ref="Q2" location="Contenido!A1" display="Contenido" xr:uid="{00000000-0004-0000-0F00-000000000000}"/>
  </hyperlinks>
  <printOptions horizontalCentered="1"/>
  <pageMargins left="0.59055118110236227" right="0.59055118110236227" top="0.59055118110236227" bottom="0.59055118110236227" header="0" footer="0"/>
  <pageSetup fitToHeight="0" orientation="landscape" r:id="rId1"/>
  <headerFooter alignWithMargins="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Hoja159">
    <tabColor theme="5" tint="0.59999389629810485"/>
    <pageSetUpPr fitToPage="1"/>
  </sheetPr>
  <dimension ref="A1:L32"/>
  <sheetViews>
    <sheetView showGridLines="0" topLeftCell="A15" zoomScaleNormal="100" zoomScaleSheetLayoutView="100" workbookViewId="0">
      <selection activeCell="A55" sqref="A55"/>
    </sheetView>
  </sheetViews>
  <sheetFormatPr baseColWidth="10" defaultColWidth="9" defaultRowHeight="12" x14ac:dyDescent="0.2"/>
  <cols>
    <col min="1" max="1" width="12.75" style="135" customWidth="1"/>
    <col min="2" max="11" width="6" style="135" customWidth="1"/>
    <col min="12" max="245" width="11" style="135" customWidth="1"/>
    <col min="246" max="16384" width="9" style="135"/>
  </cols>
  <sheetData>
    <row r="1" spans="1:12" ht="15" customHeight="1" x14ac:dyDescent="0.25">
      <c r="A1" s="610" t="s">
        <v>769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12" ht="14.25" customHeight="1" x14ac:dyDescent="0.25">
      <c r="A2" s="610" t="s">
        <v>476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212" t="s">
        <v>573</v>
      </c>
    </row>
    <row r="3" spans="1:12" s="59" customFormat="1" ht="15" x14ac:dyDescent="0.25">
      <c r="A3" s="588" t="s">
        <v>475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611" t="s">
        <v>429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</row>
    <row r="5" spans="1:12" ht="15" x14ac:dyDescent="0.25">
      <c r="A5" s="611" t="s">
        <v>994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</row>
    <row r="6" spans="1:12" s="356" customFormat="1" ht="27" customHeight="1" x14ac:dyDescent="0.15">
      <c r="A6" s="430" t="s">
        <v>477</v>
      </c>
      <c r="B6" s="429">
        <v>2013</v>
      </c>
      <c r="C6" s="429">
        <v>2014</v>
      </c>
      <c r="D6" s="429">
        <v>2015</v>
      </c>
      <c r="E6" s="429">
        <v>2016</v>
      </c>
      <c r="F6" s="429">
        <v>2017</v>
      </c>
      <c r="G6" s="429">
        <v>2018</v>
      </c>
      <c r="H6" s="429">
        <v>2019</v>
      </c>
      <c r="I6" s="429">
        <v>2020</v>
      </c>
      <c r="J6" s="429">
        <v>2021</v>
      </c>
      <c r="K6" s="429">
        <v>2022</v>
      </c>
    </row>
    <row r="7" spans="1:12" ht="7.5" customHeight="1" x14ac:dyDescent="0.2">
      <c r="A7" s="185"/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s="358" customFormat="1" ht="12.75" x14ac:dyDescent="0.2">
      <c r="A8" s="140" t="s">
        <v>0</v>
      </c>
      <c r="B8" s="357">
        <v>85.75</v>
      </c>
      <c r="C8" s="357">
        <v>85.63</v>
      </c>
      <c r="D8" s="357">
        <v>86.070834572888856</v>
      </c>
      <c r="E8" s="357">
        <v>86.5</v>
      </c>
      <c r="F8" s="357">
        <v>87.55</v>
      </c>
      <c r="G8" s="357">
        <v>90.7</v>
      </c>
      <c r="H8" s="357">
        <v>92.49</v>
      </c>
      <c r="I8" s="357">
        <v>91.1</v>
      </c>
      <c r="J8" s="357">
        <v>90.66</v>
      </c>
      <c r="K8" s="357">
        <v>91.295439186129101</v>
      </c>
    </row>
    <row r="9" spans="1:12" ht="7.5" customHeight="1" x14ac:dyDescent="0.2">
      <c r="A9" s="140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2" ht="15.75" customHeight="1" x14ac:dyDescent="0.2">
      <c r="A10" s="66">
        <v>4</v>
      </c>
      <c r="B10" s="181">
        <v>59.383571896107725</v>
      </c>
      <c r="C10" s="181">
        <v>62.110606797378928</v>
      </c>
      <c r="D10" s="181">
        <v>61.303500624564158</v>
      </c>
      <c r="E10" s="181">
        <v>63.978277397192898</v>
      </c>
      <c r="F10" s="181">
        <v>65.797558471439714</v>
      </c>
      <c r="G10" s="181">
        <v>82.529539825900684</v>
      </c>
      <c r="H10" s="181">
        <v>89.872969987721817</v>
      </c>
      <c r="I10" s="181">
        <v>90.919775051575357</v>
      </c>
      <c r="J10" s="181">
        <v>87.389411859022871</v>
      </c>
      <c r="K10" s="181">
        <v>88.046261932810637</v>
      </c>
    </row>
    <row r="11" spans="1:12" ht="15.75" customHeight="1" x14ac:dyDescent="0.2">
      <c r="A11" s="66">
        <v>5</v>
      </c>
      <c r="B11" s="181">
        <v>89.364774133973</v>
      </c>
      <c r="C11" s="181">
        <v>89.273201524753645</v>
      </c>
      <c r="D11" s="181">
        <v>88.739940879005331</v>
      </c>
      <c r="E11" s="181">
        <v>90.567099193906458</v>
      </c>
      <c r="F11" s="181">
        <v>88.388519729621564</v>
      </c>
      <c r="G11" s="181">
        <v>92.026396042726418</v>
      </c>
      <c r="H11" s="181">
        <v>91.276618278573054</v>
      </c>
      <c r="I11" s="181">
        <v>93.925834405998486</v>
      </c>
      <c r="J11" s="181">
        <v>93.768776389575478</v>
      </c>
      <c r="K11" s="181">
        <v>90.626260533057703</v>
      </c>
    </row>
    <row r="12" spans="1:12" ht="15.75" customHeight="1" x14ac:dyDescent="0.2">
      <c r="A12" s="66">
        <v>6</v>
      </c>
      <c r="B12" s="181">
        <v>96.30094165148634</v>
      </c>
      <c r="C12" s="181">
        <v>91.738899463457244</v>
      </c>
      <c r="D12" s="181">
        <v>89.295737007302364</v>
      </c>
      <c r="E12" s="181">
        <v>88.999305089127319</v>
      </c>
      <c r="F12" s="181">
        <v>97.659903783750039</v>
      </c>
      <c r="G12" s="181">
        <v>95.811998625723533</v>
      </c>
      <c r="H12" s="181">
        <v>95.628163597751268</v>
      </c>
      <c r="I12" s="181">
        <v>92.263989882640843</v>
      </c>
      <c r="J12" s="181">
        <v>93.894694014329005</v>
      </c>
      <c r="K12" s="181">
        <v>95.001896088897368</v>
      </c>
    </row>
    <row r="13" spans="1:12" ht="15.75" customHeight="1" x14ac:dyDescent="0.2">
      <c r="A13" s="66">
        <v>7</v>
      </c>
      <c r="B13" s="181">
        <v>95.914160420502242</v>
      </c>
      <c r="C13" s="181">
        <v>95.208257585225823</v>
      </c>
      <c r="D13" s="181">
        <v>95.229894872278123</v>
      </c>
      <c r="E13" s="181">
        <v>94.422901374496021</v>
      </c>
      <c r="F13" s="181">
        <v>97.190229993511196</v>
      </c>
      <c r="G13" s="181">
        <v>96.638055267710087</v>
      </c>
      <c r="H13" s="181">
        <v>97.976178338958718</v>
      </c>
      <c r="I13" s="181">
        <v>95.63967507805134</v>
      </c>
      <c r="J13" s="181">
        <v>92.064781771333443</v>
      </c>
      <c r="K13" s="181">
        <v>94.712551880784972</v>
      </c>
    </row>
    <row r="14" spans="1:12" ht="15.75" customHeight="1" x14ac:dyDescent="0.2">
      <c r="A14" s="66">
        <v>8</v>
      </c>
      <c r="B14" s="181">
        <v>98.090822709022277</v>
      </c>
      <c r="C14" s="181">
        <v>97.134095003207193</v>
      </c>
      <c r="D14" s="181">
        <v>96.559278046608583</v>
      </c>
      <c r="E14" s="181">
        <v>94.527790190596903</v>
      </c>
      <c r="F14" s="181">
        <v>95.150650365913705</v>
      </c>
      <c r="G14" s="181">
        <v>96.639947197716069</v>
      </c>
      <c r="H14" s="181">
        <v>97.940477146351995</v>
      </c>
      <c r="I14" s="181">
        <v>97.545955339835828</v>
      </c>
      <c r="J14" s="181">
        <v>95.038539130622141</v>
      </c>
      <c r="K14" s="181">
        <v>92.155090776082289</v>
      </c>
    </row>
    <row r="15" spans="1:12" ht="15.75" customHeight="1" x14ac:dyDescent="0.2">
      <c r="A15" s="66">
        <v>9</v>
      </c>
      <c r="B15" s="181">
        <v>96.681716706579351</v>
      </c>
      <c r="C15" s="181">
        <v>97.061040932907304</v>
      </c>
      <c r="D15" s="181">
        <v>95.816724252741963</v>
      </c>
      <c r="E15" s="181">
        <v>96.567182545882972</v>
      </c>
      <c r="F15" s="181">
        <v>95.291930981200352</v>
      </c>
      <c r="G15" s="181">
        <v>95.09312665805929</v>
      </c>
      <c r="H15" s="181">
        <v>97.705272330564767</v>
      </c>
      <c r="I15" s="181">
        <v>97.30823248353515</v>
      </c>
      <c r="J15" s="181">
        <v>97.339684861142288</v>
      </c>
      <c r="K15" s="181">
        <v>95.210435714596514</v>
      </c>
    </row>
    <row r="16" spans="1:12" ht="15.75" customHeight="1" x14ac:dyDescent="0.2">
      <c r="A16" s="66">
        <v>10</v>
      </c>
      <c r="B16" s="181">
        <v>97.054349790832191</v>
      </c>
      <c r="C16" s="181">
        <v>90.517157644037866</v>
      </c>
      <c r="D16" s="181">
        <v>98.112037333454637</v>
      </c>
      <c r="E16" s="181">
        <v>96.182359389671262</v>
      </c>
      <c r="F16" s="181">
        <v>95.928581255171125</v>
      </c>
      <c r="G16" s="181">
        <v>95.572125484840356</v>
      </c>
      <c r="H16" s="181">
        <v>96.725378844638684</v>
      </c>
      <c r="I16" s="181">
        <v>97.190080275438689</v>
      </c>
      <c r="J16" s="181">
        <v>96.868003341303748</v>
      </c>
      <c r="K16" s="181">
        <v>97.420668173286501</v>
      </c>
    </row>
    <row r="17" spans="1:11" ht="15.75" customHeight="1" x14ac:dyDescent="0.2">
      <c r="A17" s="66">
        <v>11</v>
      </c>
      <c r="B17" s="181">
        <v>97.503093032676162</v>
      </c>
      <c r="C17" s="181">
        <v>97.40803314035719</v>
      </c>
      <c r="D17" s="181">
        <v>94.507146115353535</v>
      </c>
      <c r="E17" s="181">
        <v>95.649008720269151</v>
      </c>
      <c r="F17" s="181">
        <v>95.889326259702131</v>
      </c>
      <c r="G17" s="181">
        <v>97.259106314414296</v>
      </c>
      <c r="H17" s="181">
        <v>96.604018558803645</v>
      </c>
      <c r="I17" s="181">
        <v>96.228718576193373</v>
      </c>
      <c r="J17" s="181">
        <v>96.924454187872726</v>
      </c>
      <c r="K17" s="181">
        <v>97.219507556038806</v>
      </c>
    </row>
    <row r="18" spans="1:11" ht="15.75" customHeight="1" x14ac:dyDescent="0.2">
      <c r="A18" s="66">
        <v>12</v>
      </c>
      <c r="B18" s="181">
        <v>91.920047277221599</v>
      </c>
      <c r="C18" s="181">
        <v>94.265063732894632</v>
      </c>
      <c r="D18" s="181">
        <v>85.150411143452502</v>
      </c>
      <c r="E18" s="181">
        <v>93.761186443999534</v>
      </c>
      <c r="F18" s="181">
        <v>96.219501441134341</v>
      </c>
      <c r="G18" s="181">
        <v>94.955885769224466</v>
      </c>
      <c r="H18" s="181">
        <v>96.926767775039337</v>
      </c>
      <c r="I18" s="181">
        <v>94.297602377585861</v>
      </c>
      <c r="J18" s="181">
        <v>94.539039962055114</v>
      </c>
      <c r="K18" s="181">
        <v>96.585631301147558</v>
      </c>
    </row>
    <row r="19" spans="1:11" ht="15.75" customHeight="1" x14ac:dyDescent="0.2">
      <c r="A19" s="66">
        <v>13</v>
      </c>
      <c r="B19" s="181">
        <v>89.703157000501662</v>
      </c>
      <c r="C19" s="181">
        <v>86.477929824460418</v>
      </c>
      <c r="D19" s="181">
        <v>91.66895858257557</v>
      </c>
      <c r="E19" s="181">
        <v>93.410590979094337</v>
      </c>
      <c r="F19" s="181">
        <v>92.914522013252736</v>
      </c>
      <c r="G19" s="181">
        <v>94.464889839424671</v>
      </c>
      <c r="H19" s="181">
        <v>94.547900720316463</v>
      </c>
      <c r="I19" s="181">
        <v>92.716356893319983</v>
      </c>
      <c r="J19" s="181">
        <v>92.715408130605454</v>
      </c>
      <c r="K19" s="181">
        <v>94.646715076785696</v>
      </c>
    </row>
    <row r="20" spans="1:11" ht="15.75" customHeight="1" x14ac:dyDescent="0.2">
      <c r="A20" s="66">
        <v>14</v>
      </c>
      <c r="B20" s="181">
        <v>86.250675821412599</v>
      </c>
      <c r="C20" s="181">
        <v>85.648536063326091</v>
      </c>
      <c r="D20" s="181">
        <v>87.679478553423635</v>
      </c>
      <c r="E20" s="181">
        <v>87.703368572440027</v>
      </c>
      <c r="F20" s="181">
        <v>90.078541036316551</v>
      </c>
      <c r="G20" s="181">
        <v>90.266629383716577</v>
      </c>
      <c r="H20" s="181">
        <v>93.612808927516937</v>
      </c>
      <c r="I20" s="181">
        <v>89.07842101569662</v>
      </c>
      <c r="J20" s="181">
        <v>91.505748794487957</v>
      </c>
      <c r="K20" s="181">
        <v>93.142403924077726</v>
      </c>
    </row>
    <row r="21" spans="1:11" ht="15.75" customHeight="1" x14ac:dyDescent="0.2">
      <c r="A21" s="66">
        <v>15</v>
      </c>
      <c r="B21" s="181">
        <v>84.631339701477486</v>
      </c>
      <c r="C21" s="181">
        <v>84.305296701658889</v>
      </c>
      <c r="D21" s="181">
        <v>85.25412698312968</v>
      </c>
      <c r="E21" s="181">
        <v>86.585548213834187</v>
      </c>
      <c r="F21" s="181">
        <v>89.045200930478558</v>
      </c>
      <c r="G21" s="181">
        <v>90.306146162178251</v>
      </c>
      <c r="H21" s="181">
        <v>91.85014341231431</v>
      </c>
      <c r="I21" s="181">
        <v>89.495862234138784</v>
      </c>
      <c r="J21" s="181">
        <v>89.039281925711904</v>
      </c>
      <c r="K21" s="181">
        <v>93.24390551387944</v>
      </c>
    </row>
    <row r="22" spans="1:11" ht="15.75" customHeight="1" x14ac:dyDescent="0.2">
      <c r="A22" s="66">
        <v>16</v>
      </c>
      <c r="B22" s="181">
        <v>74.754350505841032</v>
      </c>
      <c r="C22" s="181">
        <v>79.565558393576438</v>
      </c>
      <c r="D22" s="181">
        <v>79.29659267557858</v>
      </c>
      <c r="E22" s="181">
        <v>78.549853449057082</v>
      </c>
      <c r="F22" s="181">
        <v>80.713732592450143</v>
      </c>
      <c r="G22" s="181">
        <v>87.969464750740087</v>
      </c>
      <c r="H22" s="181">
        <v>89.854483643293108</v>
      </c>
      <c r="I22" s="181">
        <v>85.872144380476172</v>
      </c>
      <c r="J22" s="181">
        <v>87.967933579762729</v>
      </c>
      <c r="K22" s="181">
        <v>90.276407936688599</v>
      </c>
    </row>
    <row r="23" spans="1:11" ht="15.75" customHeight="1" x14ac:dyDescent="0.2">
      <c r="A23" s="66">
        <v>17</v>
      </c>
      <c r="B23" s="181">
        <v>49.804121390240923</v>
      </c>
      <c r="C23" s="181">
        <v>52.989302557279885</v>
      </c>
      <c r="D23" s="181">
        <v>58.335402844520935</v>
      </c>
      <c r="E23" s="181">
        <v>54.047701999450069</v>
      </c>
      <c r="F23" s="181">
        <v>50.805238855095681</v>
      </c>
      <c r="G23" s="181">
        <v>62.987135163027361</v>
      </c>
      <c r="H23" s="181">
        <v>65.511198393134819</v>
      </c>
      <c r="I23" s="181">
        <v>62.347730593429752</v>
      </c>
      <c r="J23" s="181">
        <v>60.467650708619821</v>
      </c>
      <c r="K23" s="181">
        <v>59.596563698579708</v>
      </c>
    </row>
    <row r="24" spans="1:11" ht="15.75" customHeight="1" x14ac:dyDescent="0.2">
      <c r="A24" s="182" t="s">
        <v>478</v>
      </c>
      <c r="B24" s="181"/>
      <c r="C24" s="181"/>
      <c r="D24" s="181"/>
      <c r="E24" s="181"/>
      <c r="F24" s="181"/>
      <c r="G24" s="181"/>
      <c r="H24" s="181"/>
      <c r="I24" s="181"/>
    </row>
    <row r="25" spans="1:11" ht="15.75" customHeight="1" x14ac:dyDescent="0.2">
      <c r="A25" s="66" t="s">
        <v>425</v>
      </c>
      <c r="B25" s="181">
        <v>96.770787750524448</v>
      </c>
      <c r="C25" s="181">
        <v>94.66</v>
      </c>
      <c r="D25" s="181">
        <v>93.644112252052892</v>
      </c>
      <c r="E25" s="181">
        <v>92.667454945781117</v>
      </c>
      <c r="F25" s="181">
        <v>96.638653503495348</v>
      </c>
      <c r="G25" s="181">
        <v>96.360564804252888</v>
      </c>
      <c r="H25" s="181">
        <v>97.16312274293773</v>
      </c>
      <c r="I25" s="181">
        <v>95.141235456650392</v>
      </c>
      <c r="J25" s="181">
        <v>93.667345634454662</v>
      </c>
      <c r="K25" s="181">
        <v>93.95160119882361</v>
      </c>
    </row>
    <row r="26" spans="1:11" ht="15.75" customHeight="1" x14ac:dyDescent="0.2">
      <c r="A26" s="66" t="s">
        <v>426</v>
      </c>
      <c r="B26" s="181">
        <v>97.083614812172343</v>
      </c>
      <c r="C26" s="181">
        <v>94.95</v>
      </c>
      <c r="D26" s="181">
        <v>96.134519059455798</v>
      </c>
      <c r="E26" s="181">
        <v>96.132137303589332</v>
      </c>
      <c r="F26" s="181">
        <v>95.699041908324205</v>
      </c>
      <c r="G26" s="181">
        <v>95.957424218677161</v>
      </c>
      <c r="H26" s="181">
        <v>97.00858879339691</v>
      </c>
      <c r="I26" s="181">
        <v>96.89725813880861</v>
      </c>
      <c r="J26" s="181">
        <v>97.046043517949883</v>
      </c>
      <c r="K26" s="181">
        <v>96.601255318355868</v>
      </c>
    </row>
    <row r="27" spans="1:11" ht="15.75" customHeight="1" x14ac:dyDescent="0.2">
      <c r="A27" s="66" t="s">
        <v>427</v>
      </c>
      <c r="B27" s="181">
        <v>89.295430490070189</v>
      </c>
      <c r="C27" s="181">
        <v>88.69</v>
      </c>
      <c r="D27" s="181">
        <v>88.218124723831963</v>
      </c>
      <c r="E27" s="181">
        <v>91.571619139942683</v>
      </c>
      <c r="F27" s="181">
        <v>93.084739438017692</v>
      </c>
      <c r="G27" s="181">
        <v>93.206557263822177</v>
      </c>
      <c r="H27" s="181">
        <v>95.027275531209156</v>
      </c>
      <c r="I27" s="181">
        <v>92.05450646809787</v>
      </c>
      <c r="J27" s="181">
        <v>92.942424412733757</v>
      </c>
      <c r="K27" s="181">
        <v>94.787044262695062</v>
      </c>
    </row>
    <row r="28" spans="1:11" ht="15.75" customHeight="1" thickBot="1" x14ac:dyDescent="0.25">
      <c r="A28" s="66" t="s">
        <v>428</v>
      </c>
      <c r="B28" s="181">
        <v>79.631584742473677</v>
      </c>
      <c r="C28" s="181">
        <v>81.93</v>
      </c>
      <c r="D28" s="181">
        <v>82.31089702889895</v>
      </c>
      <c r="E28" s="181">
        <v>82.513772176846345</v>
      </c>
      <c r="F28" s="181">
        <v>84.782225128186852</v>
      </c>
      <c r="G28" s="181">
        <v>89.101859972437964</v>
      </c>
      <c r="H28" s="181">
        <v>90.869022925171535</v>
      </c>
      <c r="I28" s="181">
        <v>87.664282563524992</v>
      </c>
      <c r="J28" s="181">
        <v>88.501963738289916</v>
      </c>
      <c r="K28" s="181">
        <v>91.759370508812864</v>
      </c>
    </row>
    <row r="29" spans="1:11" ht="15" customHeight="1" x14ac:dyDescent="0.2">
      <c r="A29" s="661" t="s">
        <v>479</v>
      </c>
      <c r="B29" s="661"/>
      <c r="C29" s="661"/>
      <c r="D29" s="661"/>
      <c r="E29" s="661"/>
      <c r="F29" s="661"/>
      <c r="G29" s="661"/>
      <c r="H29" s="661"/>
      <c r="I29" s="661"/>
      <c r="J29" s="661"/>
      <c r="K29" s="661"/>
    </row>
    <row r="30" spans="1:11" ht="15" customHeight="1" x14ac:dyDescent="0.2">
      <c r="A30" s="659" t="s">
        <v>423</v>
      </c>
      <c r="B30" s="659"/>
      <c r="C30" s="659"/>
      <c r="D30" s="659"/>
      <c r="E30" s="659"/>
      <c r="F30" s="659"/>
      <c r="G30" s="659"/>
      <c r="H30" s="659"/>
      <c r="I30" s="659"/>
      <c r="J30" s="659"/>
      <c r="K30" s="659"/>
    </row>
    <row r="31" spans="1:11" ht="15" customHeight="1" x14ac:dyDescent="0.2">
      <c r="A31" s="659" t="s">
        <v>991</v>
      </c>
      <c r="B31" s="659"/>
      <c r="C31" s="659"/>
      <c r="D31" s="659"/>
      <c r="E31" s="659"/>
      <c r="F31" s="659"/>
      <c r="G31" s="659"/>
      <c r="H31" s="659"/>
      <c r="I31" s="659"/>
      <c r="J31" s="659"/>
      <c r="K31" s="659"/>
    </row>
    <row r="32" spans="1:11" ht="15" customHeight="1" x14ac:dyDescent="0.2">
      <c r="A32" s="659" t="s">
        <v>431</v>
      </c>
      <c r="B32" s="659"/>
      <c r="C32" s="659"/>
      <c r="D32" s="659"/>
      <c r="E32" s="659"/>
      <c r="F32" s="659"/>
      <c r="G32" s="659"/>
      <c r="H32" s="659"/>
      <c r="I32" s="659"/>
      <c r="J32" s="659"/>
      <c r="K32" s="659"/>
    </row>
  </sheetData>
  <mergeCells count="9">
    <mergeCell ref="A29:K29"/>
    <mergeCell ref="A30:K30"/>
    <mergeCell ref="A31:K31"/>
    <mergeCell ref="A32:K32"/>
    <mergeCell ref="A1:K1"/>
    <mergeCell ref="A2:K2"/>
    <mergeCell ref="A3:K3"/>
    <mergeCell ref="A4:K4"/>
    <mergeCell ref="A5:K5"/>
  </mergeCells>
  <hyperlinks>
    <hyperlink ref="L2" location="Contenido!A1" display="Contenido" xr:uid="{00000000-0004-0000-9F00-000000000000}"/>
  </hyperlinks>
  <printOptions horizontalCentered="1"/>
  <pageMargins left="0.59055118110236227" right="0.59055118110236227" top="0.59055118110236227" bottom="0" header="0.31496062992125984" footer="0.31496062992125984"/>
  <pageSetup orientation="landscape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Hoja160">
    <tabColor theme="5" tint="0.59999389629810485"/>
    <pageSetUpPr fitToPage="1"/>
  </sheetPr>
  <dimension ref="A1:W42"/>
  <sheetViews>
    <sheetView showGridLines="0" zoomScaleNormal="100" zoomScaleSheetLayoutView="100" workbookViewId="0">
      <selection activeCell="A55" sqref="A55"/>
    </sheetView>
  </sheetViews>
  <sheetFormatPr baseColWidth="10" defaultColWidth="9" defaultRowHeight="12" x14ac:dyDescent="0.2"/>
  <cols>
    <col min="1" max="1" width="39.125" style="135" customWidth="1"/>
    <col min="2" max="22" width="5.75" style="135" customWidth="1"/>
    <col min="23" max="16384" width="9" style="135"/>
  </cols>
  <sheetData>
    <row r="1" spans="1:23" ht="15" customHeight="1" x14ac:dyDescent="0.25">
      <c r="A1" s="610" t="s">
        <v>768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</row>
    <row r="2" spans="1:23" ht="14.25" customHeight="1" x14ac:dyDescent="0.25">
      <c r="A2" s="610" t="s">
        <v>480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212" t="s">
        <v>573</v>
      </c>
    </row>
    <row r="3" spans="1:23" s="59" customFormat="1" ht="15" x14ac:dyDescent="0.25">
      <c r="A3" s="588" t="s">
        <v>729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</row>
    <row r="4" spans="1:23" ht="15" x14ac:dyDescent="0.25">
      <c r="A4" s="611" t="s">
        <v>429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</row>
    <row r="5" spans="1:23" ht="15" x14ac:dyDescent="0.25">
      <c r="A5" s="611" t="s">
        <v>928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</row>
    <row r="6" spans="1:23" s="361" customFormat="1" ht="17.25" customHeight="1" x14ac:dyDescent="0.15">
      <c r="A6" s="670" t="s">
        <v>217</v>
      </c>
      <c r="B6" s="662" t="s">
        <v>490</v>
      </c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2"/>
      <c r="O6" s="662"/>
      <c r="P6" s="662"/>
      <c r="Q6" s="662"/>
      <c r="R6" s="662"/>
      <c r="S6" s="662"/>
      <c r="T6" s="662"/>
      <c r="U6" s="662"/>
      <c r="V6" s="662"/>
    </row>
    <row r="7" spans="1:23" s="361" customFormat="1" ht="17.25" customHeight="1" x14ac:dyDescent="0.15">
      <c r="A7" s="670"/>
      <c r="B7" s="519">
        <v>4</v>
      </c>
      <c r="C7" s="519">
        <v>5</v>
      </c>
      <c r="D7" s="519">
        <v>6</v>
      </c>
      <c r="E7" s="520">
        <v>7</v>
      </c>
      <c r="F7" s="519">
        <v>8</v>
      </c>
      <c r="G7" s="519">
        <v>9</v>
      </c>
      <c r="H7" s="519">
        <v>10</v>
      </c>
      <c r="I7" s="519">
        <v>11</v>
      </c>
      <c r="J7" s="519">
        <v>12</v>
      </c>
      <c r="K7" s="519">
        <v>13</v>
      </c>
      <c r="L7" s="519">
        <v>14</v>
      </c>
      <c r="M7" s="519">
        <v>15</v>
      </c>
      <c r="N7" s="519">
        <v>16</v>
      </c>
      <c r="O7" s="519">
        <v>17</v>
      </c>
      <c r="P7" s="519">
        <v>18</v>
      </c>
      <c r="Q7" s="519">
        <v>19</v>
      </c>
      <c r="R7" s="519">
        <v>20</v>
      </c>
      <c r="S7" s="519">
        <v>21</v>
      </c>
      <c r="T7" s="519">
        <v>22</v>
      </c>
      <c r="U7" s="519">
        <v>23</v>
      </c>
      <c r="V7" s="519">
        <v>24</v>
      </c>
    </row>
    <row r="8" spans="1:23" s="192" customFormat="1" ht="12.75" x14ac:dyDescent="0.2">
      <c r="A8" s="194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32"/>
      <c r="Q8" s="132"/>
      <c r="R8" s="132"/>
      <c r="S8" s="132"/>
      <c r="T8" s="132"/>
      <c r="U8" s="132"/>
      <c r="V8" s="132"/>
    </row>
    <row r="9" spans="1:23" s="362" customFormat="1" ht="12.75" x14ac:dyDescent="0.2">
      <c r="A9" s="194" t="s">
        <v>491</v>
      </c>
      <c r="B9" s="360">
        <v>88.046261932810637</v>
      </c>
      <c r="C9" s="360">
        <v>90.626260533057703</v>
      </c>
      <c r="D9" s="360">
        <v>95.001896088897368</v>
      </c>
      <c r="E9" s="360">
        <v>94.712551880784972</v>
      </c>
      <c r="F9" s="360">
        <v>92.155090776082289</v>
      </c>
      <c r="G9" s="360">
        <v>95.210435714596514</v>
      </c>
      <c r="H9" s="360">
        <v>97.420668173286501</v>
      </c>
      <c r="I9" s="360">
        <v>97.219507556038806</v>
      </c>
      <c r="J9" s="360">
        <v>96.585631301147558</v>
      </c>
      <c r="K9" s="360">
        <v>94.646715076785696</v>
      </c>
      <c r="L9" s="360">
        <v>93.142403924077726</v>
      </c>
      <c r="M9" s="360">
        <v>93.24390551387944</v>
      </c>
      <c r="N9" s="360">
        <v>90.276407936688599</v>
      </c>
      <c r="O9" s="360">
        <v>59.596563698579708</v>
      </c>
      <c r="P9" s="360">
        <v>26.788402942445959</v>
      </c>
      <c r="Q9" s="360">
        <v>15.345886178138151</v>
      </c>
      <c r="R9" s="360">
        <v>11.212347474988144</v>
      </c>
      <c r="S9" s="360">
        <v>9.302858943276437</v>
      </c>
      <c r="T9" s="360">
        <v>8.4979561693120242</v>
      </c>
      <c r="U9" s="360">
        <v>7.2699024140008381</v>
      </c>
      <c r="V9" s="360">
        <v>7.2200329963242478</v>
      </c>
    </row>
    <row r="10" spans="1:23" s="192" customFormat="1" ht="12.75" x14ac:dyDescent="0.2">
      <c r="A10" s="66" t="s">
        <v>156</v>
      </c>
      <c r="B10" s="187">
        <v>87.461115154098479</v>
      </c>
      <c r="C10" s="187">
        <v>90.3261067242791</v>
      </c>
      <c r="D10" s="187">
        <v>1.6199200616179688</v>
      </c>
      <c r="E10" s="187">
        <v>6.6440703659566308E-2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87">
        <v>0</v>
      </c>
      <c r="R10" s="187">
        <v>0</v>
      </c>
      <c r="S10" s="187">
        <v>0</v>
      </c>
      <c r="T10" s="187">
        <v>0</v>
      </c>
      <c r="U10" s="187">
        <v>0</v>
      </c>
      <c r="V10" s="187">
        <v>0</v>
      </c>
    </row>
    <row r="11" spans="1:23" s="192" customFormat="1" ht="12.75" x14ac:dyDescent="0.2">
      <c r="A11" s="66" t="s">
        <v>160</v>
      </c>
      <c r="B11" s="187">
        <v>0</v>
      </c>
      <c r="C11" s="187">
        <v>0.15747980101836823</v>
      </c>
      <c r="D11" s="187">
        <v>92.966303470214058</v>
      </c>
      <c r="E11" s="187">
        <v>94.32188054326673</v>
      </c>
      <c r="F11" s="187">
        <v>91.749097910067249</v>
      </c>
      <c r="G11" s="187">
        <v>94.845478188124915</v>
      </c>
      <c r="H11" s="187">
        <v>96.97771921567228</v>
      </c>
      <c r="I11" s="187">
        <v>96.209782506610878</v>
      </c>
      <c r="J11" s="187">
        <v>35.131561281770523</v>
      </c>
      <c r="K11" s="187">
        <v>5.8220797366020784</v>
      </c>
      <c r="L11" s="187">
        <v>1.3530755491267139</v>
      </c>
      <c r="M11" s="187">
        <v>0.30899698347670873</v>
      </c>
      <c r="N11" s="187">
        <v>9.2059381546943361E-2</v>
      </c>
      <c r="O11" s="187">
        <v>3.7660605826361056E-2</v>
      </c>
      <c r="P11" s="187">
        <v>3.0253032882070957E-2</v>
      </c>
      <c r="Q11" s="187">
        <v>1.9015968002649507E-2</v>
      </c>
      <c r="R11" s="187">
        <v>1.0217425652113586E-2</v>
      </c>
      <c r="S11" s="187">
        <v>8.5324964102378217E-3</v>
      </c>
      <c r="T11" s="187">
        <v>2.3730679054208394E-3</v>
      </c>
      <c r="U11" s="187">
        <v>3.6410195729553447E-3</v>
      </c>
      <c r="V11" s="187">
        <v>0</v>
      </c>
    </row>
    <row r="12" spans="1:23" s="192" customFormat="1" ht="12.75" x14ac:dyDescent="0.2">
      <c r="A12" s="66" t="s">
        <v>492</v>
      </c>
      <c r="B12" s="187">
        <v>0</v>
      </c>
      <c r="C12" s="187">
        <v>0</v>
      </c>
      <c r="D12" s="187">
        <v>0</v>
      </c>
      <c r="E12" s="187">
        <v>0</v>
      </c>
      <c r="F12" s="187">
        <v>0</v>
      </c>
      <c r="G12" s="187">
        <v>0</v>
      </c>
      <c r="H12" s="187">
        <v>0</v>
      </c>
      <c r="I12" s="187">
        <v>0.31519041598164899</v>
      </c>
      <c r="J12" s="187">
        <v>60.094959055420297</v>
      </c>
      <c r="K12" s="187">
        <v>86.908573471847419</v>
      </c>
      <c r="L12" s="187">
        <v>89.42012994262798</v>
      </c>
      <c r="M12" s="187">
        <v>88.102087288832806</v>
      </c>
      <c r="N12" s="187">
        <v>83.979817001764573</v>
      </c>
      <c r="O12" s="187">
        <v>51.561404441198256</v>
      </c>
      <c r="P12" s="187">
        <v>19.200153086069118</v>
      </c>
      <c r="Q12" s="187">
        <v>8.5897844034825344</v>
      </c>
      <c r="R12" s="187">
        <v>5.5289044559999638</v>
      </c>
      <c r="S12" s="187">
        <v>4.4344602772064565</v>
      </c>
      <c r="T12" s="187">
        <v>3.7648722319501617</v>
      </c>
      <c r="U12" s="187">
        <v>3.0803025587202217</v>
      </c>
      <c r="V12" s="187">
        <v>2.9121000475583037</v>
      </c>
    </row>
    <row r="13" spans="1:23" s="192" customFormat="1" ht="15.75" customHeight="1" x14ac:dyDescent="0.2">
      <c r="A13" s="66" t="s">
        <v>310</v>
      </c>
      <c r="B13" s="187">
        <v>0.58514677871216592</v>
      </c>
      <c r="C13" s="187">
        <v>0.14267400776023104</v>
      </c>
      <c r="D13" s="187">
        <v>0.41567255706533685</v>
      </c>
      <c r="E13" s="187">
        <v>0.32423063385868361</v>
      </c>
      <c r="F13" s="187">
        <v>0.40599286601502849</v>
      </c>
      <c r="G13" s="187">
        <v>0.35836984548835177</v>
      </c>
      <c r="H13" s="187">
        <v>0.39343502579631906</v>
      </c>
      <c r="I13" s="187">
        <v>0.45883914538921466</v>
      </c>
      <c r="J13" s="187">
        <v>0.96171009730271861</v>
      </c>
      <c r="K13" s="187">
        <v>1.7008614149236088</v>
      </c>
      <c r="L13" s="187">
        <v>1.8742992042377826</v>
      </c>
      <c r="M13" s="187">
        <v>1.8526266509327229</v>
      </c>
      <c r="N13" s="187">
        <v>1.7125752596600492</v>
      </c>
      <c r="O13" s="187">
        <v>1.7713934954756254</v>
      </c>
      <c r="P13" s="187">
        <v>1.4192618469458504</v>
      </c>
      <c r="Q13" s="187">
        <v>1.0390868230019195</v>
      </c>
      <c r="R13" s="187">
        <v>0.49554514412750889</v>
      </c>
      <c r="S13" s="187">
        <v>0.2291584750178158</v>
      </c>
      <c r="T13" s="187">
        <v>7.2378571115335591E-2</v>
      </c>
      <c r="U13" s="187">
        <v>1.5777751482806496E-2</v>
      </c>
      <c r="V13" s="187">
        <v>1.9269479222883731E-2</v>
      </c>
    </row>
    <row r="14" spans="1:23" s="192" customFormat="1" ht="12.75" x14ac:dyDescent="0.2">
      <c r="A14" s="66" t="s">
        <v>161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87">
        <v>0</v>
      </c>
      <c r="K14" s="187">
        <v>0</v>
      </c>
      <c r="L14" s="187">
        <v>0</v>
      </c>
      <c r="M14" s="187">
        <v>8.1314995651765466E-3</v>
      </c>
      <c r="N14" s="187">
        <v>9.4767010415971117E-3</v>
      </c>
      <c r="O14" s="187">
        <v>8.0701298199345115E-3</v>
      </c>
      <c r="P14" s="187">
        <v>1.3153492557422153E-3</v>
      </c>
      <c r="Q14" s="187">
        <v>5.4331337150427166E-3</v>
      </c>
      <c r="R14" s="187">
        <v>8.9402474455993874E-3</v>
      </c>
      <c r="S14" s="187">
        <v>2.4378561172108061E-3</v>
      </c>
      <c r="T14" s="187">
        <v>3.5596018581312591E-3</v>
      </c>
      <c r="U14" s="187">
        <v>7.2820391459106895E-3</v>
      </c>
      <c r="V14" s="187">
        <v>8.4303971600116316E-3</v>
      </c>
    </row>
    <row r="15" spans="1:23" s="192" customFormat="1" ht="12.75" x14ac:dyDescent="0.2">
      <c r="A15" s="66" t="s">
        <v>489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1.037110618855859E-2</v>
      </c>
      <c r="L15" s="187">
        <v>0.13162213512905779</v>
      </c>
      <c r="M15" s="187">
        <v>2.1711103839021377</v>
      </c>
      <c r="N15" s="187">
        <v>3.3046610346483636</v>
      </c>
      <c r="O15" s="187">
        <v>4.3484549513080459</v>
      </c>
      <c r="P15" s="187">
        <v>4.0065538329907886</v>
      </c>
      <c r="Q15" s="187">
        <v>3.4609061764822107</v>
      </c>
      <c r="R15" s="187">
        <v>3.1022658636229874</v>
      </c>
      <c r="S15" s="187">
        <v>2.7499017002137895</v>
      </c>
      <c r="T15" s="187">
        <v>2.8488680204577173</v>
      </c>
      <c r="U15" s="187">
        <v>2.5013804466203218</v>
      </c>
      <c r="V15" s="187">
        <v>2.4978062442663038</v>
      </c>
    </row>
    <row r="16" spans="1:23" s="192" customFormat="1" ht="12.75" x14ac:dyDescent="0.2">
      <c r="A16" s="66" t="s">
        <v>162</v>
      </c>
      <c r="B16" s="187">
        <v>0</v>
      </c>
      <c r="C16" s="187">
        <v>0</v>
      </c>
      <c r="D16" s="187">
        <v>0</v>
      </c>
      <c r="E16" s="187">
        <v>0</v>
      </c>
      <c r="F16" s="187">
        <v>0</v>
      </c>
      <c r="G16" s="187">
        <v>6.58768098324176E-3</v>
      </c>
      <c r="H16" s="187">
        <v>4.9513931817904096E-2</v>
      </c>
      <c r="I16" s="187">
        <v>0.2356954880570738</v>
      </c>
      <c r="J16" s="187">
        <v>0.38945284932093566</v>
      </c>
      <c r="K16" s="187">
        <v>0.16204853419622797</v>
      </c>
      <c r="L16" s="187">
        <v>7.6340838374853517E-2</v>
      </c>
      <c r="M16" s="187">
        <v>4.0657497825882733E-3</v>
      </c>
      <c r="N16" s="187">
        <v>4.0614433035416186E-3</v>
      </c>
      <c r="O16" s="187">
        <v>0</v>
      </c>
      <c r="P16" s="187">
        <v>0</v>
      </c>
      <c r="Q16" s="187">
        <v>0</v>
      </c>
      <c r="R16" s="187">
        <v>0</v>
      </c>
      <c r="S16" s="187">
        <v>0</v>
      </c>
      <c r="T16" s="187">
        <v>0</v>
      </c>
      <c r="U16" s="187">
        <v>0</v>
      </c>
      <c r="V16" s="187">
        <v>0</v>
      </c>
    </row>
    <row r="17" spans="1:22" s="192" customFormat="1" ht="12.75" x14ac:dyDescent="0.2">
      <c r="A17" s="66" t="s">
        <v>488</v>
      </c>
      <c r="B17" s="187">
        <v>0</v>
      </c>
      <c r="C17" s="187">
        <v>0</v>
      </c>
      <c r="D17" s="187">
        <v>0</v>
      </c>
      <c r="E17" s="187">
        <v>0</v>
      </c>
      <c r="F17" s="187">
        <v>0</v>
      </c>
      <c r="G17" s="187">
        <v>0</v>
      </c>
      <c r="H17" s="187">
        <v>0</v>
      </c>
      <c r="I17" s="187">
        <v>0</v>
      </c>
      <c r="J17" s="187">
        <v>2.649339111026773E-3</v>
      </c>
      <c r="K17" s="187">
        <v>2.2038600650687003E-2</v>
      </c>
      <c r="L17" s="187">
        <v>7.5024617023562931E-2</v>
      </c>
      <c r="M17" s="187">
        <v>0.14636699217317783</v>
      </c>
      <c r="N17" s="187">
        <v>0.18276494865937287</v>
      </c>
      <c r="O17" s="187">
        <v>0.2071333320449858</v>
      </c>
      <c r="P17" s="187">
        <v>0.18941029282687902</v>
      </c>
      <c r="Q17" s="187">
        <v>0.20102594745658051</v>
      </c>
      <c r="R17" s="187">
        <v>0.23116925537906988</v>
      </c>
      <c r="S17" s="187">
        <v>0.21087455413873474</v>
      </c>
      <c r="T17" s="187">
        <v>0.26459707145442357</v>
      </c>
      <c r="U17" s="187">
        <v>0.25972606287081462</v>
      </c>
      <c r="V17" s="187">
        <v>0.33842022885189549</v>
      </c>
    </row>
    <row r="18" spans="1:22" s="192" customFormat="1" ht="12.75" x14ac:dyDescent="0.2">
      <c r="A18" s="66" t="s">
        <v>485</v>
      </c>
      <c r="B18" s="187">
        <v>0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87">
        <v>0</v>
      </c>
      <c r="J18" s="187">
        <v>3.9740086665401592E-3</v>
      </c>
      <c r="K18" s="187">
        <v>2.0742212377117181E-2</v>
      </c>
      <c r="L18" s="187">
        <v>0.20138186674745839</v>
      </c>
      <c r="M18" s="187">
        <v>0.61257296724329979</v>
      </c>
      <c r="N18" s="187">
        <v>0.73782886681006077</v>
      </c>
      <c r="O18" s="187">
        <v>0.90116449655935382</v>
      </c>
      <c r="P18" s="187">
        <v>0.78263280716661821</v>
      </c>
      <c r="Q18" s="187">
        <v>0.77693812125110839</v>
      </c>
      <c r="R18" s="187">
        <v>0.75481232004989107</v>
      </c>
      <c r="S18" s="187">
        <v>0.73501361933905807</v>
      </c>
      <c r="T18" s="187">
        <v>0.69174929443017463</v>
      </c>
      <c r="U18" s="187">
        <v>0.58863149762778066</v>
      </c>
      <c r="V18" s="187">
        <v>0.70454033408668637</v>
      </c>
    </row>
    <row r="19" spans="1:22" s="192" customFormat="1" ht="15.75" customHeight="1" x14ac:dyDescent="0.2">
      <c r="A19" s="66" t="s">
        <v>487</v>
      </c>
      <c r="B19" s="187">
        <v>0</v>
      </c>
      <c r="C19" s="187">
        <v>0</v>
      </c>
      <c r="D19" s="187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1.3246695555133865E-3</v>
      </c>
      <c r="K19" s="187">
        <v>0</v>
      </c>
      <c r="L19" s="187">
        <v>5.2648854051623112E-3</v>
      </c>
      <c r="M19" s="187">
        <v>2.7104998550588483E-2</v>
      </c>
      <c r="N19" s="187">
        <v>9.8828453719512724E-2</v>
      </c>
      <c r="O19" s="187">
        <v>0.32146017116072473</v>
      </c>
      <c r="P19" s="187">
        <v>0.55639273517895715</v>
      </c>
      <c r="Q19" s="187">
        <v>0.61394410979982694</v>
      </c>
      <c r="R19" s="187">
        <v>0.55046380700761943</v>
      </c>
      <c r="S19" s="187">
        <v>0.55461226666545849</v>
      </c>
      <c r="T19" s="187">
        <v>0.56004402567931799</v>
      </c>
      <c r="U19" s="187">
        <v>0.58134945848187003</v>
      </c>
      <c r="V19" s="187">
        <v>0.52388896637215143</v>
      </c>
    </row>
    <row r="20" spans="1:22" s="192" customFormat="1" ht="12.75" x14ac:dyDescent="0.2">
      <c r="A20" s="66" t="s">
        <v>226</v>
      </c>
      <c r="B20" s="187">
        <v>0</v>
      </c>
      <c r="C20" s="187">
        <v>0</v>
      </c>
      <c r="D20" s="187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5.2648854051623112E-3</v>
      </c>
      <c r="M20" s="187">
        <v>1.0841999420235395E-2</v>
      </c>
      <c r="N20" s="187">
        <v>0.15433484553458152</v>
      </c>
      <c r="O20" s="187">
        <v>0.43982207518643091</v>
      </c>
      <c r="P20" s="187">
        <v>0.54192389336579272</v>
      </c>
      <c r="Q20" s="187">
        <v>0.58677844122461331</v>
      </c>
      <c r="R20" s="187">
        <v>0.44701237227996937</v>
      </c>
      <c r="S20" s="187">
        <v>0.27791559736203192</v>
      </c>
      <c r="T20" s="187">
        <v>0.17442049104843169</v>
      </c>
      <c r="U20" s="187">
        <v>0.12015364590752638</v>
      </c>
      <c r="V20" s="187">
        <v>8.3099629148686086E-2</v>
      </c>
    </row>
    <row r="21" spans="1:22" s="192" customFormat="1" ht="12.75" x14ac:dyDescent="0.2">
      <c r="A21" s="66" t="s">
        <v>184</v>
      </c>
      <c r="B21" s="187">
        <v>0</v>
      </c>
      <c r="C21" s="187">
        <v>0</v>
      </c>
      <c r="D21" s="187">
        <v>0</v>
      </c>
      <c r="E21" s="187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>
        <v>0</v>
      </c>
      <c r="P21" s="187">
        <v>6.0506065764141914E-2</v>
      </c>
      <c r="Q21" s="187">
        <v>5.2973053721666476E-2</v>
      </c>
      <c r="R21" s="187">
        <v>8.3016583423422885E-2</v>
      </c>
      <c r="S21" s="187">
        <v>9.9952100805643054E-2</v>
      </c>
      <c r="T21" s="187">
        <v>0.11509379341291071</v>
      </c>
      <c r="U21" s="187">
        <v>0.11165793357063057</v>
      </c>
      <c r="V21" s="187">
        <v>0.13247766965732566</v>
      </c>
    </row>
    <row r="22" spans="1:22" s="192" customFormat="1" ht="12.75" x14ac:dyDescent="0.2">
      <c r="A22" s="194"/>
      <c r="B22" s="200"/>
      <c r="C22" s="196"/>
      <c r="D22" s="196"/>
      <c r="E22" s="196"/>
      <c r="F22" s="196"/>
      <c r="G22" s="196"/>
      <c r="H22" s="196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</row>
    <row r="23" spans="1:22" s="362" customFormat="1" ht="12.75" x14ac:dyDescent="0.2">
      <c r="A23" s="194" t="s">
        <v>482</v>
      </c>
      <c r="B23" s="272">
        <v>64852</v>
      </c>
      <c r="C23" s="272">
        <v>67331</v>
      </c>
      <c r="D23" s="272">
        <v>71079</v>
      </c>
      <c r="E23" s="272">
        <v>71276</v>
      </c>
      <c r="F23" s="272">
        <v>69685</v>
      </c>
      <c r="G23" s="272">
        <v>72264</v>
      </c>
      <c r="H23" s="272">
        <v>72799</v>
      </c>
      <c r="I23" s="272">
        <v>69709</v>
      </c>
      <c r="J23" s="272">
        <v>72913</v>
      </c>
      <c r="K23" s="272">
        <v>73008</v>
      </c>
      <c r="L23" s="272">
        <v>70765</v>
      </c>
      <c r="M23" s="272">
        <v>68802</v>
      </c>
      <c r="N23" s="272">
        <v>66683</v>
      </c>
      <c r="O23" s="272">
        <v>44309</v>
      </c>
      <c r="P23" s="272">
        <v>20366</v>
      </c>
      <c r="Q23" s="272">
        <v>11298</v>
      </c>
      <c r="R23" s="272">
        <v>8779</v>
      </c>
      <c r="S23" s="272">
        <v>7632</v>
      </c>
      <c r="T23" s="272">
        <v>7162</v>
      </c>
      <c r="U23" s="272">
        <v>5990</v>
      </c>
      <c r="V23" s="272">
        <v>5995</v>
      </c>
    </row>
    <row r="24" spans="1:22" s="192" customFormat="1" ht="12.75" x14ac:dyDescent="0.2">
      <c r="A24" s="66" t="s">
        <v>156</v>
      </c>
      <c r="B24" s="264">
        <v>64421</v>
      </c>
      <c r="C24" s="264">
        <v>67108</v>
      </c>
      <c r="D24" s="264">
        <v>1212</v>
      </c>
      <c r="E24" s="264">
        <v>50</v>
      </c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</row>
    <row r="25" spans="1:22" s="192" customFormat="1" ht="12.75" x14ac:dyDescent="0.2">
      <c r="A25" s="66" t="s">
        <v>160</v>
      </c>
      <c r="B25" s="264"/>
      <c r="C25" s="264">
        <v>117</v>
      </c>
      <c r="D25" s="264">
        <v>69556</v>
      </c>
      <c r="E25" s="264">
        <v>70982</v>
      </c>
      <c r="F25" s="264">
        <v>69378</v>
      </c>
      <c r="G25" s="264">
        <v>71987</v>
      </c>
      <c r="H25" s="264">
        <v>72468</v>
      </c>
      <c r="I25" s="264">
        <v>68985</v>
      </c>
      <c r="J25" s="264">
        <v>26521</v>
      </c>
      <c r="K25" s="264">
        <v>4491</v>
      </c>
      <c r="L25" s="264">
        <v>1028</v>
      </c>
      <c r="M25" s="264">
        <v>228</v>
      </c>
      <c r="N25" s="264">
        <v>68</v>
      </c>
      <c r="O25" s="264">
        <v>28</v>
      </c>
      <c r="P25" s="264">
        <v>23</v>
      </c>
      <c r="Q25" s="264">
        <v>14</v>
      </c>
      <c r="R25" s="264">
        <v>8</v>
      </c>
      <c r="S25" s="264">
        <v>7</v>
      </c>
      <c r="T25" s="264">
        <v>2</v>
      </c>
      <c r="U25" s="264">
        <v>3</v>
      </c>
      <c r="V25" s="264">
        <v>0</v>
      </c>
    </row>
    <row r="26" spans="1:22" s="192" customFormat="1" ht="12.75" x14ac:dyDescent="0.2">
      <c r="A26" s="66" t="s">
        <v>492</v>
      </c>
      <c r="B26" s="264"/>
      <c r="C26" s="264"/>
      <c r="D26" s="264"/>
      <c r="E26" s="264"/>
      <c r="F26" s="264"/>
      <c r="G26" s="264"/>
      <c r="H26" s="264"/>
      <c r="I26" s="264">
        <v>226</v>
      </c>
      <c r="J26" s="264">
        <v>45366</v>
      </c>
      <c r="K26" s="264">
        <v>67039</v>
      </c>
      <c r="L26" s="264">
        <v>67937</v>
      </c>
      <c r="M26" s="264">
        <v>65008</v>
      </c>
      <c r="N26" s="264">
        <v>62032</v>
      </c>
      <c r="O26" s="264">
        <v>38335</v>
      </c>
      <c r="P26" s="264">
        <v>14597</v>
      </c>
      <c r="Q26" s="264">
        <v>6324</v>
      </c>
      <c r="R26" s="264">
        <v>4329</v>
      </c>
      <c r="S26" s="264">
        <v>3638</v>
      </c>
      <c r="T26" s="264">
        <v>3173</v>
      </c>
      <c r="U26" s="264">
        <v>2538</v>
      </c>
      <c r="V26" s="264">
        <v>2418</v>
      </c>
    </row>
    <row r="27" spans="1:22" s="192" customFormat="1" ht="15.75" customHeight="1" x14ac:dyDescent="0.2">
      <c r="A27" s="66" t="s">
        <v>310</v>
      </c>
      <c r="B27" s="264">
        <v>431</v>
      </c>
      <c r="C27" s="264">
        <v>106</v>
      </c>
      <c r="D27" s="264">
        <v>311</v>
      </c>
      <c r="E27" s="264">
        <v>244</v>
      </c>
      <c r="F27" s="264">
        <v>307</v>
      </c>
      <c r="G27" s="264">
        <v>272</v>
      </c>
      <c r="H27" s="264">
        <v>294</v>
      </c>
      <c r="I27" s="264">
        <v>329</v>
      </c>
      <c r="J27" s="264">
        <v>726</v>
      </c>
      <c r="K27" s="264">
        <v>1312</v>
      </c>
      <c r="L27" s="264">
        <v>1424</v>
      </c>
      <c r="M27" s="264">
        <v>1367</v>
      </c>
      <c r="N27" s="264">
        <v>1265</v>
      </c>
      <c r="O27" s="264">
        <v>1317</v>
      </c>
      <c r="P27" s="264">
        <v>1079</v>
      </c>
      <c r="Q27" s="264">
        <v>765</v>
      </c>
      <c r="R27" s="264">
        <v>388</v>
      </c>
      <c r="S27" s="264">
        <v>188</v>
      </c>
      <c r="T27" s="264">
        <v>61</v>
      </c>
      <c r="U27" s="264">
        <v>13</v>
      </c>
      <c r="V27" s="264">
        <v>16</v>
      </c>
    </row>
    <row r="28" spans="1:22" s="192" customFormat="1" ht="12.75" x14ac:dyDescent="0.2">
      <c r="A28" s="66" t="s">
        <v>161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>
        <v>6</v>
      </c>
      <c r="N28" s="264">
        <v>7</v>
      </c>
      <c r="O28" s="264">
        <v>6</v>
      </c>
      <c r="P28" s="264">
        <v>1</v>
      </c>
      <c r="Q28" s="264">
        <v>4</v>
      </c>
      <c r="R28" s="264">
        <v>7</v>
      </c>
      <c r="S28" s="264">
        <v>2</v>
      </c>
      <c r="T28" s="264">
        <v>3</v>
      </c>
      <c r="U28" s="264">
        <v>6</v>
      </c>
      <c r="V28" s="264">
        <v>7</v>
      </c>
    </row>
    <row r="29" spans="1:22" s="192" customFormat="1" ht="12.75" x14ac:dyDescent="0.2">
      <c r="A29" s="66" t="s">
        <v>489</v>
      </c>
      <c r="B29" s="264"/>
      <c r="C29" s="264"/>
      <c r="D29" s="264"/>
      <c r="E29" s="264"/>
      <c r="F29" s="264"/>
      <c r="G29" s="264"/>
      <c r="H29" s="264"/>
      <c r="I29" s="264">
        <v>0</v>
      </c>
      <c r="J29" s="264">
        <v>0</v>
      </c>
      <c r="K29" s="264">
        <v>8</v>
      </c>
      <c r="L29" s="264">
        <v>100</v>
      </c>
      <c r="M29" s="264">
        <v>1602</v>
      </c>
      <c r="N29" s="264">
        <v>2441</v>
      </c>
      <c r="O29" s="264">
        <v>3233</v>
      </c>
      <c r="P29" s="264">
        <v>3046</v>
      </c>
      <c r="Q29" s="264">
        <v>2548</v>
      </c>
      <c r="R29" s="264">
        <v>2429</v>
      </c>
      <c r="S29" s="264">
        <v>2256</v>
      </c>
      <c r="T29" s="264">
        <v>2401</v>
      </c>
      <c r="U29" s="264">
        <v>2061</v>
      </c>
      <c r="V29" s="264">
        <v>2074</v>
      </c>
    </row>
    <row r="30" spans="1:22" s="192" customFormat="1" ht="12.75" x14ac:dyDescent="0.2">
      <c r="A30" s="66" t="s">
        <v>162</v>
      </c>
      <c r="B30" s="264"/>
      <c r="C30" s="264"/>
      <c r="D30" s="264"/>
      <c r="E30" s="264"/>
      <c r="F30" s="264"/>
      <c r="G30" s="264">
        <v>5</v>
      </c>
      <c r="H30" s="264">
        <v>37</v>
      </c>
      <c r="I30" s="264">
        <v>169</v>
      </c>
      <c r="J30" s="264">
        <v>294</v>
      </c>
      <c r="K30" s="264">
        <v>125</v>
      </c>
      <c r="L30" s="264">
        <v>58</v>
      </c>
      <c r="M30" s="264">
        <v>3</v>
      </c>
      <c r="N30" s="264">
        <v>3</v>
      </c>
      <c r="O30" s="264"/>
      <c r="P30" s="264"/>
      <c r="Q30" s="264"/>
      <c r="R30" s="264"/>
      <c r="S30" s="264"/>
      <c r="T30" s="264"/>
      <c r="U30" s="264"/>
      <c r="V30" s="264"/>
    </row>
    <row r="31" spans="1:22" s="192" customFormat="1" ht="12.75" x14ac:dyDescent="0.2">
      <c r="A31" s="66" t="s">
        <v>488</v>
      </c>
      <c r="B31" s="264"/>
      <c r="C31" s="264"/>
      <c r="D31" s="264"/>
      <c r="E31" s="264"/>
      <c r="F31" s="264"/>
      <c r="G31" s="264"/>
      <c r="H31" s="264"/>
      <c r="I31" s="264"/>
      <c r="J31" s="264">
        <v>2</v>
      </c>
      <c r="K31" s="264">
        <v>17</v>
      </c>
      <c r="L31" s="264">
        <v>57</v>
      </c>
      <c r="M31" s="264">
        <v>108</v>
      </c>
      <c r="N31" s="264">
        <v>135</v>
      </c>
      <c r="O31" s="264">
        <v>154</v>
      </c>
      <c r="P31" s="264">
        <v>144</v>
      </c>
      <c r="Q31" s="264">
        <v>148</v>
      </c>
      <c r="R31" s="264">
        <v>181</v>
      </c>
      <c r="S31" s="264">
        <v>173</v>
      </c>
      <c r="T31" s="264">
        <v>223</v>
      </c>
      <c r="U31" s="264">
        <v>214</v>
      </c>
      <c r="V31" s="264">
        <v>281</v>
      </c>
    </row>
    <row r="32" spans="1:22" s="192" customFormat="1" ht="12.75" x14ac:dyDescent="0.2">
      <c r="A32" s="66" t="s">
        <v>485</v>
      </c>
      <c r="B32" s="264"/>
      <c r="C32" s="264"/>
      <c r="D32" s="264"/>
      <c r="E32" s="264"/>
      <c r="F32" s="264"/>
      <c r="G32" s="264"/>
      <c r="H32" s="264"/>
      <c r="I32" s="264"/>
      <c r="J32" s="264">
        <v>3</v>
      </c>
      <c r="K32" s="264">
        <v>16</v>
      </c>
      <c r="L32" s="264">
        <v>153</v>
      </c>
      <c r="M32" s="264">
        <v>452</v>
      </c>
      <c r="N32" s="264">
        <v>545</v>
      </c>
      <c r="O32" s="264">
        <v>670</v>
      </c>
      <c r="P32" s="264">
        <v>595</v>
      </c>
      <c r="Q32" s="264">
        <v>572</v>
      </c>
      <c r="R32" s="264">
        <v>591</v>
      </c>
      <c r="S32" s="264">
        <v>603</v>
      </c>
      <c r="T32" s="264">
        <v>583</v>
      </c>
      <c r="U32" s="264">
        <v>485</v>
      </c>
      <c r="V32" s="264">
        <v>585</v>
      </c>
    </row>
    <row r="33" spans="1:22" s="192" customFormat="1" ht="15.75" customHeight="1" x14ac:dyDescent="0.2">
      <c r="A33" s="66" t="s">
        <v>487</v>
      </c>
      <c r="B33" s="264"/>
      <c r="C33" s="264"/>
      <c r="D33" s="264"/>
      <c r="E33" s="264"/>
      <c r="F33" s="264"/>
      <c r="G33" s="264"/>
      <c r="H33" s="264"/>
      <c r="I33" s="264"/>
      <c r="J33" s="264">
        <v>1</v>
      </c>
      <c r="K33" s="264">
        <v>0</v>
      </c>
      <c r="L33" s="264">
        <v>4</v>
      </c>
      <c r="M33" s="264">
        <v>20</v>
      </c>
      <c r="N33" s="264">
        <v>73</v>
      </c>
      <c r="O33" s="264">
        <v>239</v>
      </c>
      <c r="P33" s="264">
        <v>423</v>
      </c>
      <c r="Q33" s="264">
        <v>452</v>
      </c>
      <c r="R33" s="264">
        <v>431</v>
      </c>
      <c r="S33" s="264">
        <v>455</v>
      </c>
      <c r="T33" s="264">
        <v>472</v>
      </c>
      <c r="U33" s="264">
        <v>479</v>
      </c>
      <c r="V33" s="264">
        <v>435</v>
      </c>
    </row>
    <row r="34" spans="1:22" s="192" customFormat="1" ht="12.75" x14ac:dyDescent="0.2">
      <c r="A34" s="66" t="s">
        <v>226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>
        <v>4</v>
      </c>
      <c r="M34" s="264">
        <v>8</v>
      </c>
      <c r="N34" s="264">
        <v>114</v>
      </c>
      <c r="O34" s="264">
        <v>327</v>
      </c>
      <c r="P34" s="264">
        <v>412</v>
      </c>
      <c r="Q34" s="264">
        <v>432</v>
      </c>
      <c r="R34" s="264">
        <v>350</v>
      </c>
      <c r="S34" s="264">
        <v>228</v>
      </c>
      <c r="T34" s="264">
        <v>147</v>
      </c>
      <c r="U34" s="264">
        <v>99</v>
      </c>
      <c r="V34" s="264">
        <v>69</v>
      </c>
    </row>
    <row r="35" spans="1:22" s="192" customFormat="1" ht="12.75" x14ac:dyDescent="0.2">
      <c r="A35" s="66" t="s">
        <v>184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>
        <v>46</v>
      </c>
      <c r="Q35" s="264">
        <v>39</v>
      </c>
      <c r="R35" s="264">
        <v>65</v>
      </c>
      <c r="S35" s="264">
        <v>82</v>
      </c>
      <c r="T35" s="264">
        <v>97</v>
      </c>
      <c r="U35" s="264">
        <v>92</v>
      </c>
      <c r="V35" s="264">
        <v>110</v>
      </c>
    </row>
    <row r="36" spans="1:22" s="192" customFormat="1" ht="15" x14ac:dyDescent="0.25">
      <c r="A36" s="193"/>
      <c r="B36" s="364"/>
      <c r="C36" s="365"/>
      <c r="D36" s="365"/>
      <c r="E36" s="365"/>
      <c r="F36" s="366"/>
      <c r="G36" s="366"/>
      <c r="H36" s="366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</row>
    <row r="37" spans="1:22" s="362" customFormat="1" ht="13.5" thickBot="1" x14ac:dyDescent="0.25">
      <c r="A37" s="194" t="s">
        <v>481</v>
      </c>
      <c r="B37" s="368">
        <v>73656.732922391966</v>
      </c>
      <c r="C37" s="368">
        <v>74295.242465002404</v>
      </c>
      <c r="D37" s="368">
        <v>74818.50671010642</v>
      </c>
      <c r="E37" s="368">
        <v>75255.072938711819</v>
      </c>
      <c r="F37" s="368">
        <v>75617.092244334141</v>
      </c>
      <c r="G37" s="368">
        <v>75899.243037411448</v>
      </c>
      <c r="H37" s="368">
        <v>74726.442925344309</v>
      </c>
      <c r="I37" s="368">
        <v>71702.687816865015</v>
      </c>
      <c r="J37" s="368">
        <v>75490.52485111593</v>
      </c>
      <c r="K37" s="368">
        <v>77137.383944883375</v>
      </c>
      <c r="L37" s="368">
        <v>75975.062934473957</v>
      </c>
      <c r="M37" s="368">
        <v>73787.128092525847</v>
      </c>
      <c r="N37" s="368">
        <v>73865.366959178529</v>
      </c>
      <c r="O37" s="368">
        <v>74348.24635880132</v>
      </c>
      <c r="P37" s="272">
        <v>76025.435498173261</v>
      </c>
      <c r="Q37" s="272">
        <v>73622.336754297081</v>
      </c>
      <c r="R37" s="272">
        <v>78297.60912764864</v>
      </c>
      <c r="S37" s="272">
        <v>82039.296161917664</v>
      </c>
      <c r="T37" s="272">
        <v>84279.088492637151</v>
      </c>
      <c r="U37" s="272">
        <v>82394.503514436161</v>
      </c>
      <c r="V37" s="272">
        <v>83032.861526423527</v>
      </c>
    </row>
    <row r="38" spans="1:22" s="219" customFormat="1" ht="15" customHeight="1" x14ac:dyDescent="0.2">
      <c r="A38" s="202" t="s">
        <v>734</v>
      </c>
      <c r="B38" s="202"/>
      <c r="C38" s="202"/>
      <c r="D38" s="202"/>
      <c r="E38" s="202"/>
      <c r="F38" s="202"/>
      <c r="G38" s="202"/>
      <c r="H38" s="202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</row>
    <row r="39" spans="1:22" ht="15" customHeight="1" x14ac:dyDescent="0.2">
      <c r="A39" s="103" t="s">
        <v>486</v>
      </c>
      <c r="B39" s="181"/>
      <c r="C39" s="181"/>
      <c r="D39" s="181"/>
      <c r="E39" s="181"/>
      <c r="F39" s="181"/>
      <c r="G39" s="181"/>
      <c r="H39" s="181"/>
      <c r="J39" s="181"/>
      <c r="K39" s="181"/>
      <c r="L39" s="181"/>
      <c r="M39" s="181"/>
      <c r="N39" s="181"/>
      <c r="O39" s="181"/>
      <c r="P39" s="181"/>
      <c r="R39" s="181"/>
      <c r="S39" s="181"/>
      <c r="T39" s="181"/>
      <c r="U39" s="181"/>
      <c r="V39" s="181"/>
    </row>
    <row r="40" spans="1:22" s="219" customFormat="1" ht="15" customHeight="1" x14ac:dyDescent="0.2">
      <c r="A40" s="198" t="s">
        <v>423</v>
      </c>
      <c r="B40" s="198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1:22" s="219" customFormat="1" ht="15" customHeight="1" x14ac:dyDescent="0.2">
      <c r="A41" s="28" t="s">
        <v>991</v>
      </c>
      <c r="B41" s="184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s="219" customFormat="1" ht="15" customHeight="1" x14ac:dyDescent="0.2">
      <c r="A42" s="184" t="s">
        <v>992</v>
      </c>
      <c r="B42" s="184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</sheetData>
  <mergeCells count="7">
    <mergeCell ref="A5:V5"/>
    <mergeCell ref="A6:A7"/>
    <mergeCell ref="B6:V6"/>
    <mergeCell ref="A1:V1"/>
    <mergeCell ref="A2:V2"/>
    <mergeCell ref="A3:V3"/>
    <mergeCell ref="A4:V4"/>
  </mergeCells>
  <conditionalFormatting sqref="B9:V21">
    <cfRule type="cellIs" dxfId="23" priority="1" operator="equal">
      <formula>0</formula>
    </cfRule>
  </conditionalFormatting>
  <hyperlinks>
    <hyperlink ref="W2" location="Contenido!A1" display="Contenido" xr:uid="{00000000-0004-0000-A000-000000000000}"/>
  </hyperlinks>
  <printOptions horizontalCentered="1"/>
  <pageMargins left="0.39370078740157483" right="0.39370078740157483" top="0.59055118110236227" bottom="0" header="0.31496062992125984" footer="0.31496062992125984"/>
  <pageSetup scale="82" orientation="landscape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Hoja161">
    <tabColor theme="5" tint="-0.249977111117893"/>
  </sheetPr>
  <dimension ref="A2:I17"/>
  <sheetViews>
    <sheetView showGridLines="0" zoomScaleNormal="100" zoomScaleSheetLayoutView="80" workbookViewId="0">
      <selection activeCell="J15" sqref="J15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2.75" customHeight="1" x14ac:dyDescent="0.2">
      <c r="A7" s="616" t="s">
        <v>594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A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Hoja162">
    <tabColor theme="5" tint="0.59999389629810485"/>
    <pageSetUpPr fitToPage="1"/>
  </sheetPr>
  <dimension ref="A1:M40"/>
  <sheetViews>
    <sheetView showGridLines="0" zoomScaleNormal="100" zoomScaleSheetLayoutView="100" workbookViewId="0">
      <selection activeCell="B6" sqref="B6"/>
    </sheetView>
  </sheetViews>
  <sheetFormatPr baseColWidth="10" defaultColWidth="11" defaultRowHeight="12.75" x14ac:dyDescent="0.2"/>
  <cols>
    <col min="1" max="1" width="29.875" style="138" customWidth="1"/>
    <col min="2" max="12" width="7" style="135" customWidth="1"/>
    <col min="13" max="16384" width="11" style="102"/>
  </cols>
  <sheetData>
    <row r="1" spans="1:13" s="137" customFormat="1" ht="15" x14ac:dyDescent="0.25">
      <c r="A1" s="611" t="s">
        <v>767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</row>
    <row r="2" spans="1:13" s="137" customFormat="1" ht="15" x14ac:dyDescent="0.25">
      <c r="A2" s="611" t="s">
        <v>312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212" t="s">
        <v>573</v>
      </c>
    </row>
    <row r="3" spans="1:13" s="137" customFormat="1" ht="15" x14ac:dyDescent="0.25">
      <c r="A3" s="611" t="s">
        <v>303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</row>
    <row r="4" spans="1:13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</row>
    <row r="5" spans="1:13" s="137" customFormat="1" ht="15" x14ac:dyDescent="0.25">
      <c r="A5" s="610" t="s">
        <v>974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</row>
    <row r="6" spans="1:13" s="145" customFormat="1" ht="20.25" customHeight="1" x14ac:dyDescent="0.15">
      <c r="A6" s="423" t="s">
        <v>304</v>
      </c>
      <c r="B6" s="429">
        <v>2010</v>
      </c>
      <c r="C6" s="429">
        <v>2011</v>
      </c>
      <c r="D6" s="429">
        <v>2014</v>
      </c>
      <c r="E6" s="429">
        <v>2015</v>
      </c>
      <c r="F6" s="429">
        <v>2016</v>
      </c>
      <c r="G6" s="429">
        <v>2017</v>
      </c>
      <c r="H6" s="429">
        <v>2018</v>
      </c>
      <c r="I6" s="429">
        <v>2019</v>
      </c>
      <c r="J6" s="429">
        <v>2020</v>
      </c>
      <c r="K6" s="429">
        <v>2021</v>
      </c>
      <c r="L6" s="429">
        <v>2022</v>
      </c>
    </row>
    <row r="7" spans="1:13" ht="6.75" customHeight="1" x14ac:dyDescent="0.2"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3" ht="15" customHeight="1" x14ac:dyDescent="0.2">
      <c r="A8" s="140" t="s">
        <v>0</v>
      </c>
      <c r="B8" s="369">
        <v>43013</v>
      </c>
      <c r="C8" s="369">
        <f>SUM(C10:C38)</f>
        <v>41903</v>
      </c>
      <c r="D8" s="369">
        <f t="shared" ref="D8:I8" si="0">SUM(D10:D38)</f>
        <v>36117</v>
      </c>
      <c r="E8" s="369">
        <f t="shared" si="0"/>
        <v>34175</v>
      </c>
      <c r="F8" s="369">
        <f t="shared" si="0"/>
        <v>37166</v>
      </c>
      <c r="G8" s="369">
        <f t="shared" si="0"/>
        <v>40313</v>
      </c>
      <c r="H8" s="369">
        <f t="shared" si="0"/>
        <v>41162</v>
      </c>
      <c r="I8" s="369">
        <f t="shared" si="0"/>
        <v>49647</v>
      </c>
      <c r="J8" s="369">
        <f>SUM(J10:J38)</f>
        <v>53012</v>
      </c>
      <c r="K8" s="369">
        <f>SUM(K10:K38)</f>
        <v>52489</v>
      </c>
      <c r="L8" s="369">
        <f>SUM(L10:L38)</f>
        <v>54159</v>
      </c>
      <c r="M8" s="422"/>
    </row>
    <row r="9" spans="1:13" ht="6.75" customHeight="1" x14ac:dyDescent="0.2">
      <c r="A9" s="131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</row>
    <row r="10" spans="1:13" x14ac:dyDescent="0.2">
      <c r="A10" s="131" t="s">
        <v>291</v>
      </c>
      <c r="B10" s="263">
        <v>133</v>
      </c>
      <c r="C10" s="263">
        <v>118</v>
      </c>
      <c r="D10" s="263">
        <v>150</v>
      </c>
      <c r="E10" s="263">
        <v>167</v>
      </c>
      <c r="F10" s="263">
        <v>153</v>
      </c>
      <c r="G10" s="263">
        <v>157</v>
      </c>
      <c r="H10" s="265">
        <v>205</v>
      </c>
      <c r="I10" s="265">
        <v>168</v>
      </c>
      <c r="J10" s="263">
        <v>169</v>
      </c>
      <c r="K10" s="263">
        <v>135</v>
      </c>
      <c r="L10" s="263">
        <v>296</v>
      </c>
    </row>
    <row r="11" spans="1:13" x14ac:dyDescent="0.2">
      <c r="A11" s="131" t="s">
        <v>277</v>
      </c>
      <c r="B11" s="263">
        <v>11</v>
      </c>
      <c r="C11" s="263">
        <v>6</v>
      </c>
      <c r="D11" s="263">
        <v>8</v>
      </c>
      <c r="E11" s="263">
        <v>12</v>
      </c>
      <c r="F11" s="263">
        <v>11</v>
      </c>
      <c r="G11" s="263">
        <v>15</v>
      </c>
      <c r="H11" s="265">
        <v>25</v>
      </c>
      <c r="I11" s="265">
        <v>11</v>
      </c>
      <c r="J11" s="263">
        <v>11</v>
      </c>
      <c r="K11" s="263">
        <v>8</v>
      </c>
      <c r="L11" s="263">
        <v>3</v>
      </c>
    </row>
    <row r="12" spans="1:13" x14ac:dyDescent="0.2">
      <c r="A12" s="142" t="s">
        <v>289</v>
      </c>
      <c r="B12" s="263">
        <v>18</v>
      </c>
      <c r="C12" s="263">
        <v>18</v>
      </c>
      <c r="D12" s="263">
        <v>26</v>
      </c>
      <c r="E12" s="263">
        <v>24</v>
      </c>
      <c r="F12" s="263">
        <v>17</v>
      </c>
      <c r="G12" s="263">
        <v>22</v>
      </c>
      <c r="H12" s="265">
        <v>32</v>
      </c>
      <c r="I12" s="265">
        <v>19</v>
      </c>
      <c r="J12" s="263">
        <v>24</v>
      </c>
      <c r="K12" s="263">
        <v>17</v>
      </c>
      <c r="L12" s="263">
        <v>26</v>
      </c>
    </row>
    <row r="13" spans="1:13" x14ac:dyDescent="0.2">
      <c r="A13" s="131" t="s">
        <v>294</v>
      </c>
      <c r="B13" s="263">
        <v>70</v>
      </c>
      <c r="C13" s="263">
        <v>65</v>
      </c>
      <c r="D13" s="263">
        <v>69</v>
      </c>
      <c r="E13" s="263">
        <v>80</v>
      </c>
      <c r="F13" s="263">
        <v>79</v>
      </c>
      <c r="G13" s="263">
        <v>73</v>
      </c>
      <c r="H13" s="265">
        <v>109</v>
      </c>
      <c r="I13" s="265">
        <v>128</v>
      </c>
      <c r="J13" s="263">
        <v>133</v>
      </c>
      <c r="K13" s="263">
        <v>106</v>
      </c>
      <c r="L13" s="263">
        <v>136</v>
      </c>
    </row>
    <row r="14" spans="1:13" x14ac:dyDescent="0.2">
      <c r="A14" s="131" t="s">
        <v>274</v>
      </c>
      <c r="B14" s="263">
        <v>318</v>
      </c>
      <c r="C14" s="263">
        <v>262</v>
      </c>
      <c r="D14" s="263">
        <v>222</v>
      </c>
      <c r="E14" s="263">
        <v>291</v>
      </c>
      <c r="F14" s="263">
        <v>245</v>
      </c>
      <c r="G14" s="263">
        <v>215</v>
      </c>
      <c r="H14" s="265">
        <v>229</v>
      </c>
      <c r="I14" s="265">
        <v>208</v>
      </c>
      <c r="J14" s="263">
        <v>213</v>
      </c>
      <c r="K14" s="263">
        <v>181</v>
      </c>
      <c r="L14" s="263">
        <v>332</v>
      </c>
    </row>
    <row r="15" spans="1:13" x14ac:dyDescent="0.2">
      <c r="A15" s="131" t="s">
        <v>290</v>
      </c>
      <c r="B15" s="263">
        <v>72</v>
      </c>
      <c r="C15" s="263">
        <v>65</v>
      </c>
      <c r="D15" s="263">
        <v>79</v>
      </c>
      <c r="E15" s="263">
        <v>63</v>
      </c>
      <c r="F15" s="263">
        <v>106</v>
      </c>
      <c r="G15" s="263">
        <v>83</v>
      </c>
      <c r="H15" s="265">
        <v>96</v>
      </c>
      <c r="I15" s="265">
        <v>73</v>
      </c>
      <c r="J15" s="263">
        <v>89</v>
      </c>
      <c r="K15" s="263">
        <v>60</v>
      </c>
      <c r="L15" s="263">
        <v>76</v>
      </c>
    </row>
    <row r="16" spans="1:13" x14ac:dyDescent="0.2">
      <c r="A16" s="142" t="s">
        <v>286</v>
      </c>
      <c r="B16" s="263">
        <v>1974</v>
      </c>
      <c r="C16" s="263">
        <v>1772</v>
      </c>
      <c r="D16" s="263">
        <v>1294</v>
      </c>
      <c r="E16" s="263">
        <v>1172</v>
      </c>
      <c r="F16" s="263">
        <v>1128</v>
      </c>
      <c r="G16" s="263">
        <v>1053</v>
      </c>
      <c r="H16" s="265">
        <v>960</v>
      </c>
      <c r="I16" s="265">
        <v>926</v>
      </c>
      <c r="J16" s="263">
        <v>963</v>
      </c>
      <c r="K16" s="263">
        <v>843</v>
      </c>
      <c r="L16" s="263">
        <v>879</v>
      </c>
    </row>
    <row r="17" spans="1:12" x14ac:dyDescent="0.2">
      <c r="A17" s="131" t="s">
        <v>283</v>
      </c>
      <c r="B17" s="263">
        <v>191</v>
      </c>
      <c r="C17" s="263">
        <v>152</v>
      </c>
      <c r="D17" s="263">
        <v>100</v>
      </c>
      <c r="E17" s="263">
        <v>92</v>
      </c>
      <c r="F17" s="263">
        <v>80</v>
      </c>
      <c r="G17" s="263">
        <v>79</v>
      </c>
      <c r="H17" s="265">
        <v>84</v>
      </c>
      <c r="I17" s="265">
        <v>64</v>
      </c>
      <c r="J17" s="263">
        <v>173</v>
      </c>
      <c r="K17" s="263">
        <v>172</v>
      </c>
      <c r="L17" s="263">
        <v>90</v>
      </c>
    </row>
    <row r="18" spans="1:12" x14ac:dyDescent="0.2">
      <c r="A18" s="142" t="s">
        <v>287</v>
      </c>
      <c r="B18" s="263">
        <v>86</v>
      </c>
      <c r="C18" s="263">
        <v>96</v>
      </c>
      <c r="D18" s="263">
        <v>56</v>
      </c>
      <c r="E18" s="263">
        <v>65</v>
      </c>
      <c r="F18" s="263">
        <v>81</v>
      </c>
      <c r="G18" s="263">
        <v>71</v>
      </c>
      <c r="H18" s="265">
        <v>69</v>
      </c>
      <c r="I18" s="265">
        <v>66</v>
      </c>
      <c r="J18" s="263">
        <v>63</v>
      </c>
      <c r="K18" s="263">
        <v>61</v>
      </c>
      <c r="L18" s="263">
        <v>87</v>
      </c>
    </row>
    <row r="19" spans="1:12" x14ac:dyDescent="0.2">
      <c r="A19" s="131" t="s">
        <v>280</v>
      </c>
      <c r="B19" s="263">
        <v>471</v>
      </c>
      <c r="C19" s="263">
        <v>457</v>
      </c>
      <c r="D19" s="263">
        <v>462</v>
      </c>
      <c r="E19" s="263">
        <v>506</v>
      </c>
      <c r="F19" s="263">
        <v>702</v>
      </c>
      <c r="G19" s="263">
        <v>885</v>
      </c>
      <c r="H19" s="265">
        <v>1092</v>
      </c>
      <c r="I19" s="265">
        <v>1253</v>
      </c>
      <c r="J19" s="263">
        <v>1190</v>
      </c>
      <c r="K19" s="263">
        <v>1201</v>
      </c>
      <c r="L19" s="263">
        <v>1084</v>
      </c>
    </row>
    <row r="20" spans="1:12" x14ac:dyDescent="0.2">
      <c r="A20" s="142" t="s">
        <v>275</v>
      </c>
      <c r="B20" s="263">
        <v>2249</v>
      </c>
      <c r="C20" s="263">
        <v>2242</v>
      </c>
      <c r="D20" s="263">
        <v>2124</v>
      </c>
      <c r="E20" s="263">
        <v>2303</v>
      </c>
      <c r="F20" s="263">
        <v>2108</v>
      </c>
      <c r="G20" s="263">
        <v>1937</v>
      </c>
      <c r="H20" s="265">
        <v>1963</v>
      </c>
      <c r="I20" s="265">
        <v>1897</v>
      </c>
      <c r="J20" s="263">
        <v>1823</v>
      </c>
      <c r="K20" s="263">
        <v>1214</v>
      </c>
      <c r="L20" s="263">
        <v>1584</v>
      </c>
    </row>
    <row r="21" spans="1:12" x14ac:dyDescent="0.2">
      <c r="A21" s="131" t="s">
        <v>278</v>
      </c>
      <c r="B21" s="263">
        <v>197</v>
      </c>
      <c r="C21" s="263">
        <v>201</v>
      </c>
      <c r="D21" s="263">
        <v>244</v>
      </c>
      <c r="E21" s="263">
        <v>223</v>
      </c>
      <c r="F21" s="263">
        <v>212</v>
      </c>
      <c r="G21" s="263">
        <v>219</v>
      </c>
      <c r="H21" s="265">
        <v>213</v>
      </c>
      <c r="I21" s="265">
        <v>201</v>
      </c>
      <c r="J21" s="263">
        <v>201</v>
      </c>
      <c r="K21" s="263">
        <v>206</v>
      </c>
      <c r="L21" s="263">
        <v>186</v>
      </c>
    </row>
    <row r="22" spans="1:12" x14ac:dyDescent="0.2">
      <c r="A22" s="142" t="s">
        <v>296</v>
      </c>
      <c r="B22" s="263">
        <v>1</v>
      </c>
      <c r="C22" s="263">
        <v>3</v>
      </c>
      <c r="D22" s="263">
        <v>5</v>
      </c>
      <c r="E22" s="263">
        <v>4</v>
      </c>
      <c r="F22" s="263">
        <v>2</v>
      </c>
      <c r="G22" s="263">
        <v>2</v>
      </c>
      <c r="H22" s="265">
        <v>3</v>
      </c>
      <c r="I22" s="265">
        <v>1</v>
      </c>
      <c r="J22" s="263">
        <v>3</v>
      </c>
      <c r="K22" s="263">
        <v>0</v>
      </c>
      <c r="L22" s="263">
        <v>2</v>
      </c>
    </row>
    <row r="23" spans="1:12" x14ac:dyDescent="0.2">
      <c r="A23" s="131" t="s">
        <v>284</v>
      </c>
      <c r="B23" s="263">
        <v>48</v>
      </c>
      <c r="C23" s="263">
        <v>16</v>
      </c>
      <c r="D23" s="263">
        <v>19</v>
      </c>
      <c r="E23" s="263">
        <v>15</v>
      </c>
      <c r="F23" s="263">
        <v>19</v>
      </c>
      <c r="G23" s="263">
        <v>23</v>
      </c>
      <c r="H23" s="265">
        <v>16</v>
      </c>
      <c r="I23" s="265">
        <v>23</v>
      </c>
      <c r="J23" s="263">
        <v>28</v>
      </c>
      <c r="K23" s="263">
        <v>20</v>
      </c>
      <c r="L23" s="263">
        <v>24</v>
      </c>
    </row>
    <row r="24" spans="1:12" x14ac:dyDescent="0.2">
      <c r="A24" s="131" t="s">
        <v>279</v>
      </c>
      <c r="B24" s="263">
        <v>272</v>
      </c>
      <c r="C24" s="263">
        <v>319</v>
      </c>
      <c r="D24" s="263">
        <v>395</v>
      </c>
      <c r="E24" s="263">
        <v>347</v>
      </c>
      <c r="F24" s="263">
        <v>384</v>
      </c>
      <c r="G24" s="263">
        <v>431</v>
      </c>
      <c r="H24" s="265">
        <v>463</v>
      </c>
      <c r="I24" s="265">
        <v>503</v>
      </c>
      <c r="J24" s="263">
        <v>523</v>
      </c>
      <c r="K24" s="263">
        <v>518</v>
      </c>
      <c r="L24" s="263">
        <v>524</v>
      </c>
    </row>
    <row r="25" spans="1:12" x14ac:dyDescent="0.2">
      <c r="A25" s="131" t="s">
        <v>276</v>
      </c>
      <c r="B25" s="263">
        <v>287</v>
      </c>
      <c r="C25" s="263">
        <v>283</v>
      </c>
      <c r="D25" s="263">
        <v>423</v>
      </c>
      <c r="E25" s="263">
        <v>326</v>
      </c>
      <c r="F25" s="263">
        <v>401</v>
      </c>
      <c r="G25" s="263">
        <v>542</v>
      </c>
      <c r="H25" s="265">
        <v>361</v>
      </c>
      <c r="I25" s="265">
        <v>343</v>
      </c>
      <c r="J25" s="263">
        <v>333</v>
      </c>
      <c r="K25" s="263">
        <v>342</v>
      </c>
      <c r="L25" s="263">
        <v>323</v>
      </c>
    </row>
    <row r="26" spans="1:12" x14ac:dyDescent="0.2">
      <c r="A26" s="131" t="s">
        <v>281</v>
      </c>
      <c r="B26" s="263">
        <v>33011</v>
      </c>
      <c r="C26" s="263">
        <v>32137</v>
      </c>
      <c r="D26" s="263">
        <v>27245</v>
      </c>
      <c r="E26" s="263">
        <v>24901</v>
      </c>
      <c r="F26" s="263">
        <v>27860</v>
      </c>
      <c r="G26" s="263">
        <v>29616</v>
      </c>
      <c r="H26" s="265">
        <v>30649</v>
      </c>
      <c r="I26" s="265">
        <v>38511</v>
      </c>
      <c r="J26" s="263">
        <v>41633</v>
      </c>
      <c r="K26" s="263">
        <v>42169</v>
      </c>
      <c r="L26" s="263">
        <v>42929</v>
      </c>
    </row>
    <row r="27" spans="1:12" x14ac:dyDescent="0.2">
      <c r="A27" s="131" t="s">
        <v>282</v>
      </c>
      <c r="B27" s="263">
        <v>1392</v>
      </c>
      <c r="C27" s="263">
        <v>1569</v>
      </c>
      <c r="D27" s="263">
        <v>1055</v>
      </c>
      <c r="E27" s="263">
        <v>1085</v>
      </c>
      <c r="F27" s="263">
        <v>985</v>
      </c>
      <c r="G27" s="263">
        <v>1018</v>
      </c>
      <c r="H27" s="265">
        <v>963</v>
      </c>
      <c r="I27" s="265">
        <v>1042</v>
      </c>
      <c r="J27" s="263">
        <v>1044</v>
      </c>
      <c r="K27" s="263">
        <v>1327</v>
      </c>
      <c r="L27" s="263">
        <v>1222</v>
      </c>
    </row>
    <row r="28" spans="1:12" x14ac:dyDescent="0.2">
      <c r="A28" s="131" t="s">
        <v>292</v>
      </c>
      <c r="B28" s="263">
        <v>5</v>
      </c>
      <c r="C28" s="263">
        <v>5</v>
      </c>
      <c r="D28" s="263">
        <v>7</v>
      </c>
      <c r="E28" s="263">
        <v>7</v>
      </c>
      <c r="F28" s="263">
        <v>10</v>
      </c>
      <c r="G28" s="263">
        <v>12</v>
      </c>
      <c r="H28" s="265">
        <v>11</v>
      </c>
      <c r="I28" s="265">
        <v>11</v>
      </c>
      <c r="J28" s="263">
        <v>11</v>
      </c>
      <c r="K28" s="263">
        <v>11</v>
      </c>
      <c r="L28" s="263">
        <v>8</v>
      </c>
    </row>
    <row r="29" spans="1:12" x14ac:dyDescent="0.2">
      <c r="A29" s="131" t="s">
        <v>288</v>
      </c>
      <c r="B29" s="263">
        <v>160</v>
      </c>
      <c r="C29" s="263">
        <v>144</v>
      </c>
      <c r="D29" s="263">
        <v>107</v>
      </c>
      <c r="E29" s="263">
        <v>88</v>
      </c>
      <c r="F29" s="263">
        <v>92</v>
      </c>
      <c r="G29" s="263">
        <v>94</v>
      </c>
      <c r="H29" s="265">
        <v>99</v>
      </c>
      <c r="I29" s="265">
        <v>104</v>
      </c>
      <c r="J29" s="263">
        <v>106</v>
      </c>
      <c r="K29" s="263">
        <v>106</v>
      </c>
      <c r="L29" s="263">
        <v>132</v>
      </c>
    </row>
    <row r="30" spans="1:12" x14ac:dyDescent="0.2">
      <c r="A30" s="142" t="s">
        <v>285</v>
      </c>
      <c r="B30" s="263">
        <v>171</v>
      </c>
      <c r="C30" s="263">
        <v>143</v>
      </c>
      <c r="D30" s="263">
        <v>125</v>
      </c>
      <c r="E30" s="263">
        <v>139</v>
      </c>
      <c r="F30" s="263">
        <v>120</v>
      </c>
      <c r="G30" s="263">
        <v>113</v>
      </c>
      <c r="H30" s="265">
        <v>131</v>
      </c>
      <c r="I30" s="265">
        <v>144</v>
      </c>
      <c r="J30" s="263">
        <v>155</v>
      </c>
      <c r="K30" s="263">
        <v>152</v>
      </c>
      <c r="L30" s="263">
        <v>128</v>
      </c>
    </row>
    <row r="31" spans="1:12" x14ac:dyDescent="0.2">
      <c r="A31" s="131" t="s">
        <v>293</v>
      </c>
      <c r="B31" s="263">
        <v>29</v>
      </c>
      <c r="C31" s="263">
        <v>35</v>
      </c>
      <c r="D31" s="263">
        <v>32</v>
      </c>
      <c r="E31" s="263">
        <v>23</v>
      </c>
      <c r="F31" s="263">
        <v>21</v>
      </c>
      <c r="G31" s="263">
        <v>22</v>
      </c>
      <c r="H31" s="265">
        <v>25</v>
      </c>
      <c r="I31" s="265">
        <v>21</v>
      </c>
      <c r="J31" s="263">
        <v>29</v>
      </c>
      <c r="K31" s="263">
        <v>28</v>
      </c>
      <c r="L31" s="263">
        <v>39</v>
      </c>
    </row>
    <row r="32" spans="1:12" x14ac:dyDescent="0.2">
      <c r="A32" s="131" t="s">
        <v>295</v>
      </c>
      <c r="B32" s="263">
        <v>405</v>
      </c>
      <c r="C32" s="263">
        <v>538</v>
      </c>
      <c r="D32" s="263">
        <v>548</v>
      </c>
      <c r="E32" s="263">
        <v>672</v>
      </c>
      <c r="F32" s="263">
        <v>856</v>
      </c>
      <c r="G32" s="263">
        <v>1332</v>
      </c>
      <c r="H32" s="265">
        <v>1808</v>
      </c>
      <c r="I32" s="265">
        <v>2359</v>
      </c>
      <c r="J32" s="263">
        <v>2526</v>
      </c>
      <c r="K32" s="263">
        <v>2526</v>
      </c>
      <c r="L32" s="263">
        <v>2587</v>
      </c>
    </row>
    <row r="33" spans="1:12" x14ac:dyDescent="0.2">
      <c r="A33" s="142" t="s">
        <v>302</v>
      </c>
      <c r="B33" s="263">
        <v>43</v>
      </c>
      <c r="C33" s="263">
        <v>28</v>
      </c>
      <c r="D33" s="263">
        <v>107</v>
      </c>
      <c r="E33" s="263">
        <v>257</v>
      </c>
      <c r="F33" s="263">
        <v>113</v>
      </c>
      <c r="G33" s="263">
        <v>763</v>
      </c>
      <c r="H33" s="265">
        <v>132</v>
      </c>
      <c r="I33" s="265">
        <v>80</v>
      </c>
      <c r="J33" s="263">
        <v>72</v>
      </c>
      <c r="K33" s="263">
        <v>145</v>
      </c>
      <c r="L33" s="263">
        <v>251</v>
      </c>
    </row>
    <row r="34" spans="1:12" x14ac:dyDescent="0.2">
      <c r="A34" s="131" t="s">
        <v>299</v>
      </c>
      <c r="B34" s="263">
        <v>503</v>
      </c>
      <c r="C34" s="263">
        <v>450</v>
      </c>
      <c r="D34" s="263">
        <v>403</v>
      </c>
      <c r="E34" s="263">
        <v>329</v>
      </c>
      <c r="F34" s="263">
        <v>377</v>
      </c>
      <c r="G34" s="263">
        <v>451</v>
      </c>
      <c r="H34" s="265">
        <v>431</v>
      </c>
      <c r="I34" s="265">
        <v>502</v>
      </c>
      <c r="J34" s="263">
        <v>393</v>
      </c>
      <c r="K34" s="263">
        <v>250</v>
      </c>
      <c r="L34" s="263">
        <v>284</v>
      </c>
    </row>
    <row r="35" spans="1:12" x14ac:dyDescent="0.2">
      <c r="A35" s="131" t="s">
        <v>297</v>
      </c>
      <c r="B35" s="263">
        <v>863</v>
      </c>
      <c r="C35" s="263">
        <v>738</v>
      </c>
      <c r="D35" s="263">
        <v>778</v>
      </c>
      <c r="E35" s="263">
        <v>946</v>
      </c>
      <c r="F35" s="263">
        <v>955</v>
      </c>
      <c r="G35" s="263">
        <v>1045</v>
      </c>
      <c r="H35" s="265">
        <v>933</v>
      </c>
      <c r="I35" s="265">
        <v>903</v>
      </c>
      <c r="J35" s="263">
        <v>1031</v>
      </c>
      <c r="K35" s="263">
        <v>651</v>
      </c>
      <c r="L35" s="263">
        <v>865</v>
      </c>
    </row>
    <row r="36" spans="1:12" x14ac:dyDescent="0.2">
      <c r="A36" s="131" t="s">
        <v>298</v>
      </c>
      <c r="B36" s="263">
        <v>18</v>
      </c>
      <c r="C36" s="263">
        <v>28</v>
      </c>
      <c r="D36" s="263">
        <v>17</v>
      </c>
      <c r="E36" s="263">
        <v>23</v>
      </c>
      <c r="F36" s="263">
        <v>35</v>
      </c>
      <c r="G36" s="263">
        <v>29</v>
      </c>
      <c r="H36" s="265">
        <v>42</v>
      </c>
      <c r="I36" s="265">
        <v>66</v>
      </c>
      <c r="J36" s="263">
        <v>55</v>
      </c>
      <c r="K36" s="263">
        <v>31</v>
      </c>
      <c r="L36" s="263">
        <v>40</v>
      </c>
    </row>
    <row r="37" spans="1:12" x14ac:dyDescent="0.2">
      <c r="A37" s="131" t="s">
        <v>300</v>
      </c>
      <c r="B37" s="263">
        <v>15</v>
      </c>
      <c r="C37" s="263">
        <v>13</v>
      </c>
      <c r="D37" s="263">
        <v>16</v>
      </c>
      <c r="E37" s="263">
        <v>14</v>
      </c>
      <c r="F37" s="263">
        <v>14</v>
      </c>
      <c r="G37" s="263">
        <v>11</v>
      </c>
      <c r="H37" s="265">
        <v>18</v>
      </c>
      <c r="I37" s="265">
        <v>20</v>
      </c>
      <c r="J37" s="263">
        <v>18</v>
      </c>
      <c r="K37" s="263">
        <v>9</v>
      </c>
      <c r="L37" s="263">
        <v>21</v>
      </c>
    </row>
    <row r="38" spans="1:12" ht="13.5" thickBot="1" x14ac:dyDescent="0.25">
      <c r="A38" s="143" t="s">
        <v>301</v>
      </c>
      <c r="B38" s="266"/>
      <c r="C38" s="266"/>
      <c r="D38" s="266">
        <v>1</v>
      </c>
      <c r="E38" s="266">
        <v>1</v>
      </c>
      <c r="F38" s="266">
        <v>0</v>
      </c>
      <c r="G38" s="266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1</v>
      </c>
    </row>
    <row r="39" spans="1:12" x14ac:dyDescent="0.2">
      <c r="A39" s="671" t="s">
        <v>989</v>
      </c>
      <c r="B39" s="671"/>
      <c r="C39" s="671"/>
      <c r="D39" s="671"/>
      <c r="E39" s="671"/>
      <c r="F39" s="671"/>
      <c r="G39" s="671"/>
      <c r="H39" s="671"/>
      <c r="I39" s="671"/>
      <c r="J39" s="671"/>
      <c r="K39" s="671"/>
      <c r="L39" s="671"/>
    </row>
    <row r="40" spans="1:12" ht="15" customHeight="1" x14ac:dyDescent="0.2">
      <c r="A40" s="28" t="s">
        <v>929</v>
      </c>
      <c r="D40" s="133"/>
      <c r="E40" s="133"/>
      <c r="F40" s="133"/>
      <c r="G40" s="133"/>
      <c r="H40" s="133"/>
      <c r="I40" s="133"/>
      <c r="J40" s="133"/>
      <c r="K40" s="133"/>
      <c r="L40" s="133"/>
    </row>
  </sheetData>
  <sortState xmlns:xlrd2="http://schemas.microsoft.com/office/spreadsheetml/2017/richdata2" ref="A11:K34">
    <sortCondition ref="A11:A34"/>
  </sortState>
  <mergeCells count="6">
    <mergeCell ref="A39:L39"/>
    <mergeCell ref="A1:L1"/>
    <mergeCell ref="A2:L2"/>
    <mergeCell ref="A3:L3"/>
    <mergeCell ref="A4:L4"/>
    <mergeCell ref="A5:L5"/>
  </mergeCells>
  <conditionalFormatting sqref="B10:L38">
    <cfRule type="cellIs" dxfId="22" priority="1" operator="equal">
      <formula>0</formula>
    </cfRule>
  </conditionalFormatting>
  <hyperlinks>
    <hyperlink ref="M2" location="Contenido!A1" display="Contenido" xr:uid="{00000000-0004-0000-A200-000000000000}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syncVertical="1" syncRef="A1" transitionEvaluation="1" codeName="Hoja163">
    <tabColor theme="5" tint="0.59999389629810485"/>
    <pageSetUpPr fitToPage="1"/>
  </sheetPr>
  <dimension ref="A1:Q86"/>
  <sheetViews>
    <sheetView showGridLines="0" zoomScaleNormal="100" zoomScaleSheetLayoutView="100" workbookViewId="0">
      <selection activeCell="B42" sqref="B42"/>
    </sheetView>
  </sheetViews>
  <sheetFormatPr baseColWidth="10" defaultColWidth="7.625" defaultRowHeight="12.75" x14ac:dyDescent="0.2"/>
  <cols>
    <col min="1" max="1" width="37.25" style="3" customWidth="1"/>
    <col min="2" max="2" width="7.75" style="1" customWidth="1"/>
    <col min="3" max="4" width="7.625" style="1" customWidth="1"/>
    <col min="5" max="5" width="1" style="1" customWidth="1"/>
    <col min="6" max="8" width="7.625" style="1" customWidth="1"/>
    <col min="9" max="9" width="1" style="1" customWidth="1"/>
    <col min="10" max="12" width="7.625" style="1" customWidth="1"/>
    <col min="13" max="13" width="1" style="1" customWidth="1"/>
    <col min="14" max="16" width="7.625" style="1" customWidth="1"/>
    <col min="17" max="17" width="9.625" style="1" customWidth="1"/>
    <col min="18" max="16384" width="7.625" style="1"/>
  </cols>
  <sheetData>
    <row r="1" spans="1:17" ht="15" x14ac:dyDescent="0.25">
      <c r="A1" s="591" t="s">
        <v>766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17" ht="15" x14ac:dyDescent="0.25">
      <c r="A2" s="592" t="s">
        <v>312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212" t="s">
        <v>573</v>
      </c>
    </row>
    <row r="3" spans="1:17" ht="15" x14ac:dyDescent="0.25">
      <c r="A3" s="592" t="s">
        <v>89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7" ht="15" x14ac:dyDescent="0.25">
      <c r="A4" s="591" t="s">
        <v>928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</row>
    <row r="5" spans="1:17" s="79" customFormat="1" ht="16.5" customHeight="1" x14ac:dyDescent="0.15">
      <c r="A5" s="593" t="s">
        <v>217</v>
      </c>
      <c r="B5" s="677" t="s">
        <v>0</v>
      </c>
      <c r="C5" s="677"/>
      <c r="D5" s="677"/>
      <c r="E5" s="416"/>
      <c r="F5" s="677" t="s">
        <v>1</v>
      </c>
      <c r="G5" s="677"/>
      <c r="H5" s="677"/>
      <c r="I5" s="416"/>
      <c r="J5" s="677" t="s">
        <v>2</v>
      </c>
      <c r="K5" s="677"/>
      <c r="L5" s="677"/>
      <c r="M5" s="416"/>
      <c r="N5" s="677" t="s">
        <v>20</v>
      </c>
      <c r="O5" s="677"/>
      <c r="P5" s="677"/>
    </row>
    <row r="6" spans="1:17" s="79" customFormat="1" ht="18.75" customHeight="1" x14ac:dyDescent="0.15">
      <c r="A6" s="594"/>
      <c r="B6" s="417" t="s">
        <v>0</v>
      </c>
      <c r="C6" s="418" t="s">
        <v>35</v>
      </c>
      <c r="D6" s="418" t="s">
        <v>36</v>
      </c>
      <c r="E6" s="419"/>
      <c r="F6" s="417" t="s">
        <v>0</v>
      </c>
      <c r="G6" s="418" t="s">
        <v>35</v>
      </c>
      <c r="H6" s="418" t="s">
        <v>36</v>
      </c>
      <c r="I6" s="419"/>
      <c r="J6" s="417" t="s">
        <v>0</v>
      </c>
      <c r="K6" s="418" t="s">
        <v>35</v>
      </c>
      <c r="L6" s="418" t="s">
        <v>36</v>
      </c>
      <c r="M6" s="419"/>
      <c r="N6" s="417" t="s">
        <v>0</v>
      </c>
      <c r="O6" s="418" t="s">
        <v>35</v>
      </c>
      <c r="P6" s="418" t="s">
        <v>36</v>
      </c>
    </row>
    <row r="8" spans="1:17" x14ac:dyDescent="0.2">
      <c r="B8" s="676" t="s">
        <v>306</v>
      </c>
      <c r="C8" s="676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676"/>
      <c r="P8" s="676"/>
    </row>
    <row r="9" spans="1:17" s="112" customFormat="1" ht="14.25" customHeight="1" x14ac:dyDescent="0.2">
      <c r="A9" s="4" t="s">
        <v>0</v>
      </c>
      <c r="B9" s="236">
        <f>SUM(C9:D9)</f>
        <v>54159</v>
      </c>
      <c r="C9" s="236">
        <f t="shared" ref="C9:D9" si="0">G9+K9+O9</f>
        <v>26529</v>
      </c>
      <c r="D9" s="236">
        <f t="shared" si="0"/>
        <v>27630</v>
      </c>
      <c r="E9" s="236"/>
      <c r="F9" s="236">
        <f>+G9+H9</f>
        <v>49248</v>
      </c>
      <c r="G9" s="236">
        <f>SUM(G11:G21)</f>
        <v>24042</v>
      </c>
      <c r="H9" s="236">
        <f>SUM(H11:H21)</f>
        <v>25206</v>
      </c>
      <c r="I9" s="236"/>
      <c r="J9" s="236">
        <f>+K9+L9</f>
        <v>4662</v>
      </c>
      <c r="K9" s="236">
        <f>SUM(K11:K21)</f>
        <v>2362</v>
      </c>
      <c r="L9" s="236">
        <f>SUM(L11:L21)</f>
        <v>2300</v>
      </c>
      <c r="M9" s="236"/>
      <c r="N9" s="236">
        <f>+O9+P9</f>
        <v>249</v>
      </c>
      <c r="O9" s="236">
        <f>SUM(O11:O21)</f>
        <v>125</v>
      </c>
      <c r="P9" s="236">
        <f>SUM(P11:P21)</f>
        <v>124</v>
      </c>
    </row>
    <row r="10" spans="1:17" s="112" customFormat="1" ht="6" customHeight="1" x14ac:dyDescent="0.2">
      <c r="A10" s="2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</row>
    <row r="11" spans="1:17" s="112" customFormat="1" ht="14.25" customHeight="1" x14ac:dyDescent="0.2">
      <c r="A11" s="66" t="s">
        <v>156</v>
      </c>
      <c r="B11" s="237">
        <f>SUM(C11:D11)</f>
        <v>5177</v>
      </c>
      <c r="C11" s="237">
        <f t="shared" ref="C11:D11" si="1">G11+K11+O11</f>
        <v>2651</v>
      </c>
      <c r="D11" s="237">
        <f t="shared" si="1"/>
        <v>2526</v>
      </c>
      <c r="E11" s="237"/>
      <c r="F11" s="237">
        <v>4427</v>
      </c>
      <c r="G11" s="237">
        <v>2256</v>
      </c>
      <c r="H11" s="237">
        <v>2171</v>
      </c>
      <c r="I11" s="237"/>
      <c r="J11" s="237">
        <v>742</v>
      </c>
      <c r="K11" s="237">
        <v>391</v>
      </c>
      <c r="L11" s="237">
        <v>351</v>
      </c>
      <c r="M11" s="237"/>
      <c r="N11" s="237">
        <v>8</v>
      </c>
      <c r="O11" s="237">
        <v>4</v>
      </c>
      <c r="P11" s="237">
        <v>4</v>
      </c>
    </row>
    <row r="12" spans="1:17" s="59" customFormat="1" ht="14.25" customHeight="1" x14ac:dyDescent="0.2">
      <c r="A12" s="66" t="s">
        <v>6</v>
      </c>
      <c r="B12" s="237">
        <f t="shared" ref="B12:B21" si="2">SUM(C12:D12)</f>
        <v>23739</v>
      </c>
      <c r="C12" s="237">
        <f t="shared" ref="C12:C21" si="3">G12+K12+O12</f>
        <v>12439</v>
      </c>
      <c r="D12" s="237">
        <f t="shared" ref="D12:D21" si="4">H12+L12+P12</f>
        <v>11300</v>
      </c>
      <c r="E12" s="237"/>
      <c r="F12" s="237">
        <v>21621</v>
      </c>
      <c r="G12" s="237">
        <v>11379</v>
      </c>
      <c r="H12" s="237">
        <v>10242</v>
      </c>
      <c r="I12" s="237"/>
      <c r="J12" s="237">
        <v>2068</v>
      </c>
      <c r="K12" s="237">
        <v>1044</v>
      </c>
      <c r="L12" s="237">
        <v>1024</v>
      </c>
      <c r="M12" s="237"/>
      <c r="N12" s="237">
        <v>50</v>
      </c>
      <c r="O12" s="237">
        <v>16</v>
      </c>
      <c r="P12" s="237">
        <v>34</v>
      </c>
    </row>
    <row r="13" spans="1:17" s="59" customFormat="1" ht="14.25" customHeight="1" x14ac:dyDescent="0.2">
      <c r="A13" s="66" t="s">
        <v>162</v>
      </c>
      <c r="B13" s="237">
        <f t="shared" si="2"/>
        <v>223</v>
      </c>
      <c r="C13" s="237">
        <f t="shared" si="3"/>
        <v>131</v>
      </c>
      <c r="D13" s="237">
        <f t="shared" si="4"/>
        <v>92</v>
      </c>
      <c r="E13" s="237"/>
      <c r="F13" s="237">
        <v>223</v>
      </c>
      <c r="G13" s="237">
        <v>131</v>
      </c>
      <c r="H13" s="237">
        <v>92</v>
      </c>
      <c r="I13" s="237"/>
      <c r="J13" s="229" t="s">
        <v>8</v>
      </c>
      <c r="K13" s="229" t="s">
        <v>8</v>
      </c>
      <c r="L13" s="229" t="s">
        <v>8</v>
      </c>
      <c r="M13" s="237"/>
      <c r="N13" s="229" t="s">
        <v>8</v>
      </c>
      <c r="O13" s="229" t="s">
        <v>8</v>
      </c>
      <c r="P13" s="229" t="s">
        <v>8</v>
      </c>
    </row>
    <row r="14" spans="1:17" s="59" customFormat="1" ht="14.25" customHeight="1" x14ac:dyDescent="0.2">
      <c r="A14" s="66" t="s">
        <v>161</v>
      </c>
      <c r="B14" s="237">
        <f t="shared" si="2"/>
        <v>123</v>
      </c>
      <c r="C14" s="237">
        <f t="shared" si="3"/>
        <v>34</v>
      </c>
      <c r="D14" s="237">
        <f t="shared" si="4"/>
        <v>89</v>
      </c>
      <c r="E14" s="227"/>
      <c r="F14" s="227">
        <v>123</v>
      </c>
      <c r="G14" s="227">
        <v>34</v>
      </c>
      <c r="H14" s="227">
        <v>89</v>
      </c>
      <c r="I14" s="227"/>
      <c r="J14" s="229" t="s">
        <v>8</v>
      </c>
      <c r="K14" s="229" t="s">
        <v>8</v>
      </c>
      <c r="L14" s="229" t="s">
        <v>8</v>
      </c>
      <c r="M14" s="227">
        <v>293</v>
      </c>
      <c r="N14" s="229" t="s">
        <v>8</v>
      </c>
      <c r="O14" s="229" t="s">
        <v>8</v>
      </c>
      <c r="P14" s="229" t="s">
        <v>8</v>
      </c>
    </row>
    <row r="15" spans="1:17" s="59" customFormat="1" ht="14.25" customHeight="1" x14ac:dyDescent="0.2">
      <c r="A15" s="66" t="s">
        <v>99</v>
      </c>
      <c r="B15" s="237">
        <f t="shared" si="2"/>
        <v>18084</v>
      </c>
      <c r="C15" s="237">
        <f t="shared" si="3"/>
        <v>8634</v>
      </c>
      <c r="D15" s="237">
        <f t="shared" si="4"/>
        <v>9450</v>
      </c>
      <c r="E15" s="227"/>
      <c r="F15" s="227">
        <v>16066</v>
      </c>
      <c r="G15" s="227">
        <v>7612</v>
      </c>
      <c r="H15" s="227">
        <v>8454</v>
      </c>
      <c r="I15" s="227"/>
      <c r="J15" s="227">
        <v>1851</v>
      </c>
      <c r="K15" s="227">
        <v>926</v>
      </c>
      <c r="L15" s="227">
        <v>925</v>
      </c>
      <c r="M15" s="227">
        <v>20538</v>
      </c>
      <c r="N15" s="237">
        <v>167</v>
      </c>
      <c r="O15" s="237">
        <v>96</v>
      </c>
      <c r="P15" s="237">
        <v>71</v>
      </c>
    </row>
    <row r="16" spans="1:17" s="59" customFormat="1" ht="15.75" customHeight="1" x14ac:dyDescent="0.2">
      <c r="A16" s="66" t="s">
        <v>310</v>
      </c>
      <c r="B16" s="237">
        <f>SUM(C16:D16)</f>
        <v>434</v>
      </c>
      <c r="C16" s="237">
        <f>G16+K16+O16</f>
        <v>281</v>
      </c>
      <c r="D16" s="237">
        <f>H16+L16+P16</f>
        <v>153</v>
      </c>
      <c r="E16" s="227"/>
      <c r="F16" s="227">
        <v>432</v>
      </c>
      <c r="G16" s="227">
        <v>280</v>
      </c>
      <c r="H16" s="227">
        <v>152</v>
      </c>
      <c r="I16" s="227"/>
      <c r="J16" s="227">
        <v>1</v>
      </c>
      <c r="K16" s="227">
        <v>1</v>
      </c>
      <c r="L16" s="227">
        <v>0</v>
      </c>
      <c r="M16" s="227">
        <v>276</v>
      </c>
      <c r="N16" s="227">
        <v>1</v>
      </c>
      <c r="O16" s="227">
        <v>0</v>
      </c>
      <c r="P16" s="227">
        <v>1</v>
      </c>
    </row>
    <row r="17" spans="1:16" s="59" customFormat="1" ht="14.25" customHeight="1" x14ac:dyDescent="0.2">
      <c r="A17" s="66" t="s">
        <v>226</v>
      </c>
      <c r="B17" s="237">
        <f t="shared" si="2"/>
        <v>191</v>
      </c>
      <c r="C17" s="237">
        <f t="shared" si="3"/>
        <v>108</v>
      </c>
      <c r="D17" s="237">
        <f t="shared" si="4"/>
        <v>83</v>
      </c>
      <c r="E17" s="227"/>
      <c r="F17" s="227">
        <v>191</v>
      </c>
      <c r="G17" s="227">
        <v>108</v>
      </c>
      <c r="H17" s="227">
        <v>83</v>
      </c>
      <c r="I17" s="227"/>
      <c r="J17" s="229" t="s">
        <v>8</v>
      </c>
      <c r="K17" s="229" t="s">
        <v>8</v>
      </c>
      <c r="L17" s="229" t="s">
        <v>8</v>
      </c>
      <c r="M17" s="227">
        <v>801</v>
      </c>
      <c r="N17" s="229" t="s">
        <v>8</v>
      </c>
      <c r="O17" s="229" t="s">
        <v>8</v>
      </c>
      <c r="P17" s="229" t="s">
        <v>8</v>
      </c>
    </row>
    <row r="18" spans="1:16" s="59" customFormat="1" ht="15.75" customHeight="1" x14ac:dyDescent="0.2">
      <c r="A18" s="66" t="s">
        <v>325</v>
      </c>
      <c r="B18" s="237">
        <f t="shared" si="2"/>
        <v>543</v>
      </c>
      <c r="C18" s="237">
        <f t="shared" si="3"/>
        <v>206</v>
      </c>
      <c r="D18" s="237">
        <f t="shared" si="4"/>
        <v>337</v>
      </c>
      <c r="E18" s="227"/>
      <c r="F18" s="227">
        <v>543</v>
      </c>
      <c r="G18" s="227">
        <v>206</v>
      </c>
      <c r="H18" s="227">
        <v>337</v>
      </c>
      <c r="I18" s="227"/>
      <c r="J18" s="229" t="s">
        <v>8</v>
      </c>
      <c r="K18" s="229" t="s">
        <v>8</v>
      </c>
      <c r="L18" s="229" t="s">
        <v>8</v>
      </c>
      <c r="M18" s="227"/>
      <c r="N18" s="229" t="s">
        <v>8</v>
      </c>
      <c r="O18" s="229" t="s">
        <v>8</v>
      </c>
      <c r="P18" s="229" t="s">
        <v>8</v>
      </c>
    </row>
    <row r="19" spans="1:16" s="59" customFormat="1" ht="15.75" customHeight="1" x14ac:dyDescent="0.2">
      <c r="A19" s="66" t="s">
        <v>326</v>
      </c>
      <c r="B19" s="237">
        <f t="shared" si="2"/>
        <v>5564</v>
      </c>
      <c r="C19" s="237">
        <f t="shared" si="3"/>
        <v>2023</v>
      </c>
      <c r="D19" s="237">
        <f t="shared" si="4"/>
        <v>3541</v>
      </c>
      <c r="E19" s="227"/>
      <c r="F19" s="227">
        <v>5564</v>
      </c>
      <c r="G19" s="227">
        <v>2023</v>
      </c>
      <c r="H19" s="227">
        <v>3541</v>
      </c>
      <c r="I19" s="227"/>
      <c r="J19" s="229" t="s">
        <v>8</v>
      </c>
      <c r="K19" s="229" t="s">
        <v>8</v>
      </c>
      <c r="L19" s="229" t="s">
        <v>8</v>
      </c>
      <c r="M19" s="227">
        <v>5335</v>
      </c>
      <c r="N19" s="229" t="s">
        <v>8</v>
      </c>
      <c r="O19" s="229" t="s">
        <v>8</v>
      </c>
      <c r="P19" s="229" t="s">
        <v>8</v>
      </c>
    </row>
    <row r="20" spans="1:16" s="59" customFormat="1" ht="14.25" customHeight="1" x14ac:dyDescent="0.2">
      <c r="A20" s="66" t="s">
        <v>166</v>
      </c>
      <c r="B20" s="237">
        <f t="shared" si="2"/>
        <v>23</v>
      </c>
      <c r="C20" s="237">
        <f t="shared" si="3"/>
        <v>9</v>
      </c>
      <c r="D20" s="237">
        <f t="shared" si="4"/>
        <v>14</v>
      </c>
      <c r="E20" s="227"/>
      <c r="F20" s="229" t="s">
        <v>8</v>
      </c>
      <c r="G20" s="229" t="s">
        <v>8</v>
      </c>
      <c r="H20" s="229" t="s">
        <v>8</v>
      </c>
      <c r="I20" s="229"/>
      <c r="J20" s="229" t="s">
        <v>8</v>
      </c>
      <c r="K20" s="229" t="s">
        <v>8</v>
      </c>
      <c r="L20" s="229" t="s">
        <v>8</v>
      </c>
      <c r="M20" s="227">
        <v>2305</v>
      </c>
      <c r="N20" s="238">
        <v>23</v>
      </c>
      <c r="O20" s="238">
        <v>9</v>
      </c>
      <c r="P20" s="238">
        <v>14</v>
      </c>
    </row>
    <row r="21" spans="1:16" s="59" customFormat="1" x14ac:dyDescent="0.2">
      <c r="A21" s="66" t="s">
        <v>184</v>
      </c>
      <c r="B21" s="237">
        <f t="shared" si="2"/>
        <v>58</v>
      </c>
      <c r="C21" s="237">
        <f t="shared" si="3"/>
        <v>13</v>
      </c>
      <c r="D21" s="237">
        <f t="shared" si="4"/>
        <v>45</v>
      </c>
      <c r="E21" s="227"/>
      <c r="F21" s="227">
        <v>58</v>
      </c>
      <c r="G21" s="227">
        <v>13</v>
      </c>
      <c r="H21" s="227">
        <v>45</v>
      </c>
      <c r="I21" s="227"/>
      <c r="J21" s="229" t="s">
        <v>8</v>
      </c>
      <c r="K21" s="229" t="s">
        <v>8</v>
      </c>
      <c r="L21" s="229" t="s">
        <v>8</v>
      </c>
      <c r="M21" s="227"/>
      <c r="N21" s="229" t="s">
        <v>8</v>
      </c>
      <c r="O21" s="229" t="s">
        <v>8</v>
      </c>
      <c r="P21" s="229" t="s">
        <v>8</v>
      </c>
    </row>
    <row r="22" spans="1:16" s="60" customFormat="1" ht="14.25" customHeight="1" x14ac:dyDescent="0.2">
      <c r="A22" s="64"/>
      <c r="B22" s="111"/>
      <c r="C22" s="111"/>
      <c r="D22" s="111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 x14ac:dyDescent="0.2">
      <c r="B23" s="676" t="s">
        <v>308</v>
      </c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</row>
    <row r="24" spans="1:16" s="112" customFormat="1" ht="14.25" customHeight="1" x14ac:dyDescent="0.2">
      <c r="A24" s="4" t="s">
        <v>0</v>
      </c>
      <c r="B24" s="363">
        <v>5.0072623286233746</v>
      </c>
      <c r="C24" s="363">
        <v>4.8848257194940059</v>
      </c>
      <c r="D24" s="363">
        <v>5.1307381912244505</v>
      </c>
      <c r="E24" s="111"/>
      <c r="F24" s="363">
        <v>5.0585532053013731</v>
      </c>
      <c r="G24" s="363">
        <v>4.9246109696620861</v>
      </c>
      <c r="H24" s="363">
        <v>5.1932800118675289</v>
      </c>
      <c r="I24" s="111"/>
      <c r="J24" s="363">
        <v>5.3099764228846089</v>
      </c>
      <c r="K24" s="363">
        <v>5.2702039359186044</v>
      </c>
      <c r="L24" s="363">
        <v>5.3514507084855394</v>
      </c>
      <c r="M24" s="111"/>
      <c r="N24" s="363">
        <v>1.2294474892608502</v>
      </c>
      <c r="O24" s="363">
        <v>1.2411875682653162</v>
      </c>
      <c r="P24" s="363">
        <v>1.2178353957965036</v>
      </c>
    </row>
    <row r="25" spans="1:16" s="112" customFormat="1" ht="6" customHeight="1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s="112" customFormat="1" ht="14.25" customHeight="1" x14ac:dyDescent="0.2">
      <c r="A26" s="66" t="s">
        <v>156</v>
      </c>
      <c r="B26" s="146">
        <v>3.7607967629688281</v>
      </c>
      <c r="C26" s="146">
        <v>3.7740415415059152</v>
      </c>
      <c r="D26" s="146">
        <v>3.7469961729017709</v>
      </c>
      <c r="E26" s="6"/>
      <c r="F26" s="146">
        <v>3.7855078412258649</v>
      </c>
      <c r="G26" s="146">
        <v>3.775100401606426</v>
      </c>
      <c r="H26" s="146">
        <v>3.7963837302836358</v>
      </c>
      <c r="I26" s="6"/>
      <c r="J26" s="146">
        <v>3.7917113802442635</v>
      </c>
      <c r="K26" s="146">
        <v>3.9300432204241633</v>
      </c>
      <c r="L26" s="146">
        <v>3.6486486486486487</v>
      </c>
      <c r="M26" s="6"/>
      <c r="N26" s="146">
        <v>0.70052539404553416</v>
      </c>
      <c r="O26" s="146">
        <v>0.74906367041198507</v>
      </c>
      <c r="P26" s="146">
        <v>0.6578947368421052</v>
      </c>
    </row>
    <row r="27" spans="1:16" s="59" customFormat="1" ht="14.25" customHeight="1" x14ac:dyDescent="0.2">
      <c r="A27" s="66" t="s">
        <v>6</v>
      </c>
      <c r="B27" s="146">
        <v>5.2066746502783294</v>
      </c>
      <c r="C27" s="146">
        <v>5.3130419183160917</v>
      </c>
      <c r="D27" s="146">
        <v>5.0944042702829417</v>
      </c>
      <c r="E27" s="6"/>
      <c r="F27" s="146">
        <v>5.2565168555716015</v>
      </c>
      <c r="G27" s="146">
        <v>5.3805234413788217</v>
      </c>
      <c r="H27" s="146">
        <v>5.1252796084730754</v>
      </c>
      <c r="I27" s="6"/>
      <c r="J27" s="146">
        <v>5.1927181418706843</v>
      </c>
      <c r="K27" s="146">
        <v>5.1176470588235299</v>
      </c>
      <c r="L27" s="146">
        <v>5.2715572715572714</v>
      </c>
      <c r="M27" s="6"/>
      <c r="N27" s="146">
        <v>1.0436234606553956</v>
      </c>
      <c r="O27" s="146">
        <v>0.71524362986142154</v>
      </c>
      <c r="P27" s="146">
        <v>1.3312451057165231</v>
      </c>
    </row>
    <row r="28" spans="1:16" s="59" customFormat="1" ht="14.25" customHeight="1" x14ac:dyDescent="0.2">
      <c r="A28" s="66" t="s">
        <v>162</v>
      </c>
      <c r="B28" s="146">
        <v>32.132564841498557</v>
      </c>
      <c r="C28" s="146">
        <v>31.490384615384613</v>
      </c>
      <c r="D28" s="146">
        <v>33.093525179856115</v>
      </c>
      <c r="E28" s="6"/>
      <c r="F28" s="146">
        <v>32.132564841498557</v>
      </c>
      <c r="G28" s="146">
        <v>31.490384615384613</v>
      </c>
      <c r="H28" s="146">
        <v>33.093525179856115</v>
      </c>
      <c r="I28" s="6"/>
      <c r="J28" s="69" t="s">
        <v>8</v>
      </c>
      <c r="K28" s="69" t="s">
        <v>8</v>
      </c>
      <c r="L28" s="69" t="s">
        <v>8</v>
      </c>
      <c r="M28" s="65"/>
      <c r="N28" s="69" t="s">
        <v>8</v>
      </c>
      <c r="O28" s="69" t="s">
        <v>8</v>
      </c>
      <c r="P28" s="69" t="s">
        <v>8</v>
      </c>
    </row>
    <row r="29" spans="1:16" s="59" customFormat="1" ht="14.25" customHeight="1" x14ac:dyDescent="0.2">
      <c r="A29" s="66" t="s">
        <v>161</v>
      </c>
      <c r="B29" s="146">
        <v>38.080495356037154</v>
      </c>
      <c r="C29" s="146">
        <v>36.95652173913043</v>
      </c>
      <c r="D29" s="146">
        <v>38.528138528138527</v>
      </c>
      <c r="E29" s="65"/>
      <c r="F29" s="146">
        <v>38.080495356037154</v>
      </c>
      <c r="G29" s="146">
        <v>36.95652173913043</v>
      </c>
      <c r="H29" s="146">
        <v>38.528138528138527</v>
      </c>
      <c r="I29" s="65"/>
      <c r="J29" s="69" t="s">
        <v>8</v>
      </c>
      <c r="K29" s="69" t="s">
        <v>8</v>
      </c>
      <c r="L29" s="69" t="s">
        <v>8</v>
      </c>
      <c r="M29" s="65"/>
      <c r="N29" s="69" t="s">
        <v>8</v>
      </c>
      <c r="O29" s="69" t="s">
        <v>8</v>
      </c>
      <c r="P29" s="69" t="s">
        <v>8</v>
      </c>
    </row>
    <row r="30" spans="1:16" s="59" customFormat="1" ht="14.25" customHeight="1" x14ac:dyDescent="0.2">
      <c r="A30" s="66" t="s">
        <v>99</v>
      </c>
      <c r="B30" s="146">
        <v>4.4580523015027813</v>
      </c>
      <c r="C30" s="146">
        <v>4.3231172108533578</v>
      </c>
      <c r="D30" s="146">
        <v>4.5889157047749007</v>
      </c>
      <c r="E30" s="65"/>
      <c r="F30" s="146">
        <v>4.410404227575321</v>
      </c>
      <c r="G30" s="146">
        <v>4.2588904057471524</v>
      </c>
      <c r="H30" s="146">
        <v>4.5563562085338711</v>
      </c>
      <c r="I30" s="65"/>
      <c r="J30" s="146">
        <v>6.5221987315010566</v>
      </c>
      <c r="K30" s="146">
        <v>6.4060878588723629</v>
      </c>
      <c r="L30" s="146">
        <v>6.6427289048473961</v>
      </c>
      <c r="M30" s="65">
        <v>20538</v>
      </c>
      <c r="N30" s="146">
        <v>1.2853074732548295</v>
      </c>
      <c r="O30" s="146">
        <v>1.4701378254211332</v>
      </c>
      <c r="P30" s="146">
        <v>1.0985610397648151</v>
      </c>
    </row>
    <row r="31" spans="1:16" s="59" customFormat="1" ht="15.75" customHeight="1" x14ac:dyDescent="0.2">
      <c r="A31" s="66" t="s">
        <v>310</v>
      </c>
      <c r="B31" s="146">
        <v>2.8353041092310707</v>
      </c>
      <c r="C31" s="146">
        <v>2.9064956557716179</v>
      </c>
      <c r="D31" s="146">
        <v>2.7132470296151801</v>
      </c>
      <c r="E31" s="65"/>
      <c r="F31" s="146">
        <v>2.8437890856428147</v>
      </c>
      <c r="G31" s="146">
        <v>2.9194036075487437</v>
      </c>
      <c r="H31" s="146">
        <v>2.7142857142857144</v>
      </c>
      <c r="I31" s="65"/>
      <c r="J31" s="146">
        <v>5.8823529411764701</v>
      </c>
      <c r="K31" s="146">
        <v>7.6923076923076925</v>
      </c>
      <c r="L31" s="146">
        <v>0</v>
      </c>
      <c r="M31" s="65">
        <v>801</v>
      </c>
      <c r="N31" s="146">
        <v>1.0101010101010102</v>
      </c>
      <c r="O31" s="146">
        <v>0</v>
      </c>
      <c r="P31" s="146">
        <v>2.8571428571428572</v>
      </c>
    </row>
    <row r="32" spans="1:16" s="59" customFormat="1" ht="14.25" customHeight="1" x14ac:dyDescent="0.2">
      <c r="A32" s="66" t="s">
        <v>226</v>
      </c>
      <c r="B32" s="146">
        <v>8.3771929824561404</v>
      </c>
      <c r="C32" s="146">
        <v>9.4986807387862786</v>
      </c>
      <c r="D32" s="146">
        <v>7.2615923009623797</v>
      </c>
      <c r="E32" s="65"/>
      <c r="F32" s="146">
        <v>8.3771929824561404</v>
      </c>
      <c r="G32" s="146">
        <v>9.4986807387862786</v>
      </c>
      <c r="H32" s="146">
        <v>7.2615923009623797</v>
      </c>
      <c r="I32" s="65"/>
      <c r="J32" s="69" t="s">
        <v>8</v>
      </c>
      <c r="K32" s="69" t="s">
        <v>8</v>
      </c>
      <c r="L32" s="69" t="s">
        <v>8</v>
      </c>
      <c r="M32" s="65"/>
      <c r="N32" s="69" t="s">
        <v>8</v>
      </c>
      <c r="O32" s="69" t="s">
        <v>8</v>
      </c>
      <c r="P32" s="69" t="s">
        <v>8</v>
      </c>
    </row>
    <row r="33" spans="1:16" s="59" customFormat="1" ht="16.5" customHeight="1" x14ac:dyDescent="0.2">
      <c r="A33" s="66" t="s">
        <v>325</v>
      </c>
      <c r="B33" s="146">
        <v>6.7655120857214053</v>
      </c>
      <c r="C33" s="146">
        <v>5.9744779582366592</v>
      </c>
      <c r="D33" s="146">
        <v>7.3612931411096554</v>
      </c>
      <c r="E33" s="65"/>
      <c r="F33" s="146">
        <v>6.7655120857214053</v>
      </c>
      <c r="G33" s="146">
        <v>5.9744779582366592</v>
      </c>
      <c r="H33" s="146">
        <v>7.3612931411096554</v>
      </c>
      <c r="I33" s="65"/>
      <c r="J33" s="69" t="s">
        <v>8</v>
      </c>
      <c r="K33" s="69" t="s">
        <v>8</v>
      </c>
      <c r="L33" s="69" t="s">
        <v>8</v>
      </c>
      <c r="M33" s="65"/>
      <c r="N33" s="69" t="s">
        <v>8</v>
      </c>
      <c r="O33" s="69" t="s">
        <v>8</v>
      </c>
      <c r="P33" s="69" t="s">
        <v>8</v>
      </c>
    </row>
    <row r="34" spans="1:16" s="59" customFormat="1" ht="15.75" customHeight="1" x14ac:dyDescent="0.2">
      <c r="A34" s="66" t="s">
        <v>326</v>
      </c>
      <c r="B34" s="146">
        <v>10.933385733935941</v>
      </c>
      <c r="C34" s="146">
        <v>9.1683661907999099</v>
      </c>
      <c r="D34" s="146">
        <v>12.284475281873373</v>
      </c>
      <c r="E34" s="65"/>
      <c r="F34" s="146">
        <v>10.934674946938133</v>
      </c>
      <c r="G34" s="146">
        <v>9.1687817258883246</v>
      </c>
      <c r="H34" s="146">
        <v>12.286606523247745</v>
      </c>
      <c r="I34" s="65"/>
      <c r="J34" s="146">
        <v>0</v>
      </c>
      <c r="K34" s="146">
        <v>0</v>
      </c>
      <c r="L34" s="146">
        <v>0</v>
      </c>
      <c r="M34" s="65">
        <v>276</v>
      </c>
      <c r="N34" s="69" t="s">
        <v>8</v>
      </c>
      <c r="O34" s="69" t="s">
        <v>8</v>
      </c>
      <c r="P34" s="69" t="s">
        <v>8</v>
      </c>
    </row>
    <row r="35" spans="1:16" s="59" customFormat="1" ht="14.25" customHeight="1" x14ac:dyDescent="0.2">
      <c r="A35" s="66" t="s">
        <v>166</v>
      </c>
      <c r="B35" s="146">
        <v>1.8729641693811077</v>
      </c>
      <c r="C35" s="146">
        <v>1.2747875354107647</v>
      </c>
      <c r="D35" s="146">
        <v>2.6819923371647509</v>
      </c>
      <c r="E35" s="65"/>
      <c r="F35" s="69" t="s">
        <v>8</v>
      </c>
      <c r="G35" s="69" t="s">
        <v>8</v>
      </c>
      <c r="H35" s="69" t="s">
        <v>8</v>
      </c>
      <c r="I35" s="69"/>
      <c r="J35" s="69" t="s">
        <v>8</v>
      </c>
      <c r="K35" s="69" t="s">
        <v>8</v>
      </c>
      <c r="L35" s="69" t="s">
        <v>8</v>
      </c>
      <c r="M35" s="65">
        <v>2305</v>
      </c>
      <c r="N35" s="146">
        <v>1.8729641693811077</v>
      </c>
      <c r="O35" s="146">
        <v>1.2747875354107647</v>
      </c>
      <c r="P35" s="146">
        <v>2.6819923371647509</v>
      </c>
    </row>
    <row r="36" spans="1:16" s="59" customFormat="1" ht="13.5" thickBot="1" x14ac:dyDescent="0.25">
      <c r="A36" s="70" t="s">
        <v>184</v>
      </c>
      <c r="B36" s="147">
        <v>1.601325234676974</v>
      </c>
      <c r="C36" s="147">
        <v>0.88075880758807579</v>
      </c>
      <c r="D36" s="147">
        <v>2.096924510717614</v>
      </c>
      <c r="E36" s="115"/>
      <c r="F36" s="147">
        <v>1.601325234676974</v>
      </c>
      <c r="G36" s="147">
        <v>0.88075880758807579</v>
      </c>
      <c r="H36" s="147">
        <v>2.096924510717614</v>
      </c>
      <c r="I36" s="115"/>
      <c r="J36" s="114" t="s">
        <v>8</v>
      </c>
      <c r="K36" s="114" t="s">
        <v>8</v>
      </c>
      <c r="L36" s="114" t="s">
        <v>8</v>
      </c>
      <c r="M36" s="115"/>
      <c r="N36" s="114" t="s">
        <v>8</v>
      </c>
      <c r="O36" s="114" t="s">
        <v>8</v>
      </c>
      <c r="P36" s="114" t="s">
        <v>8</v>
      </c>
    </row>
    <row r="37" spans="1:16" s="59" customFormat="1" ht="28.5" customHeight="1" x14ac:dyDescent="0.2">
      <c r="A37" s="672" t="s">
        <v>329</v>
      </c>
      <c r="B37" s="672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</row>
    <row r="38" spans="1:16" s="59" customFormat="1" ht="15" customHeight="1" x14ac:dyDescent="0.2">
      <c r="A38" s="103" t="s">
        <v>327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</row>
    <row r="39" spans="1:16" s="59" customFormat="1" ht="15" customHeight="1" x14ac:dyDescent="0.2">
      <c r="A39" s="11" t="s">
        <v>929</v>
      </c>
      <c r="B39" s="6"/>
      <c r="C39" s="6"/>
      <c r="D39" s="6"/>
      <c r="E39" s="65"/>
      <c r="F39" s="65"/>
      <c r="G39" s="65"/>
      <c r="H39" s="65"/>
      <c r="I39" s="65"/>
      <c r="J39" s="65"/>
      <c r="K39" s="65"/>
      <c r="L39" s="65"/>
      <c r="M39" s="65"/>
      <c r="N39" s="67"/>
      <c r="O39" s="67"/>
      <c r="P39" s="67"/>
    </row>
    <row r="40" spans="1:16" s="60" customFormat="1" ht="14.25" customHeight="1" x14ac:dyDescent="0.2">
      <c r="A40" s="64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1:16" s="59" customFormat="1" ht="14.25" customHeight="1" x14ac:dyDescent="0.2">
      <c r="A41" s="66"/>
      <c r="B41" s="65"/>
      <c r="C41" s="65"/>
      <c r="D41" s="65"/>
      <c r="E41" s="65"/>
      <c r="F41" s="65"/>
      <c r="G41" s="65"/>
      <c r="H41" s="65"/>
      <c r="I41" s="65"/>
      <c r="J41" s="69"/>
      <c r="K41" s="69"/>
      <c r="L41" s="69"/>
      <c r="M41" s="65"/>
      <c r="N41" s="69"/>
      <c r="O41" s="69"/>
      <c r="P41" s="69"/>
    </row>
    <row r="42" spans="1:16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2">
      <c r="B43" s="10"/>
      <c r="C43" s="10"/>
      <c r="D43" s="10"/>
      <c r="E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2">
      <c r="B44" s="10"/>
      <c r="C44" s="10"/>
      <c r="D44" s="10"/>
      <c r="E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4" spans="1:16" s="79" customFormat="1" ht="16.5" hidden="1" customHeight="1" x14ac:dyDescent="0.15">
      <c r="A54" s="673" t="s">
        <v>219</v>
      </c>
      <c r="B54" s="675" t="s">
        <v>0</v>
      </c>
      <c r="C54" s="675"/>
      <c r="D54" s="675"/>
      <c r="F54" s="675" t="s">
        <v>1</v>
      </c>
      <c r="G54" s="675"/>
      <c r="H54" s="675"/>
      <c r="J54" s="675" t="s">
        <v>2</v>
      </c>
      <c r="K54" s="675"/>
      <c r="L54" s="675"/>
      <c r="N54" s="675" t="s">
        <v>20</v>
      </c>
      <c r="O54" s="675"/>
      <c r="P54" s="675"/>
    </row>
    <row r="55" spans="1:16" s="2" customFormat="1" ht="18.75" hidden="1" customHeight="1" thickBot="1" x14ac:dyDescent="0.25">
      <c r="A55" s="674"/>
      <c r="B55" s="108" t="s">
        <v>0</v>
      </c>
      <c r="C55" s="109" t="s">
        <v>35</v>
      </c>
      <c r="D55" s="109" t="s">
        <v>36</v>
      </c>
      <c r="E55" s="110"/>
      <c r="F55" s="108" t="s">
        <v>0</v>
      </c>
      <c r="G55" s="109" t="s">
        <v>35</v>
      </c>
      <c r="H55" s="109" t="s">
        <v>36</v>
      </c>
      <c r="I55" s="110"/>
      <c r="J55" s="108" t="s">
        <v>0</v>
      </c>
      <c r="K55" s="109" t="s">
        <v>35</v>
      </c>
      <c r="L55" s="109" t="s">
        <v>36</v>
      </c>
      <c r="M55" s="110"/>
      <c r="N55" s="108" t="s">
        <v>0</v>
      </c>
      <c r="O55" s="109" t="s">
        <v>35</v>
      </c>
      <c r="P55" s="109" t="s">
        <v>36</v>
      </c>
    </row>
    <row r="56" spans="1:16" ht="6" hidden="1" customHeight="1" x14ac:dyDescent="0.2"/>
    <row r="57" spans="1:16" s="112" customFormat="1" ht="14.25" hidden="1" customHeight="1" x14ac:dyDescent="0.2">
      <c r="A57" s="4" t="s">
        <v>0</v>
      </c>
      <c r="B57" s="111">
        <f>SUM(B59:B69)</f>
        <v>1081609</v>
      </c>
      <c r="C57" s="111">
        <f t="shared" ref="C57:D57" si="5">SUM(C59:C69)</f>
        <v>543090</v>
      </c>
      <c r="D57" s="111">
        <f t="shared" si="5"/>
        <v>538519</v>
      </c>
      <c r="E57" s="111">
        <f>SUM(E59:E68)</f>
        <v>0</v>
      </c>
      <c r="F57" s="111">
        <f>SUM(F59:F69)</f>
        <v>973559</v>
      </c>
      <c r="G57" s="111">
        <f t="shared" ref="G57:H57" si="6">SUM(G59:G69)</f>
        <v>488201</v>
      </c>
      <c r="H57" s="111">
        <f t="shared" si="6"/>
        <v>485358</v>
      </c>
      <c r="I57" s="111">
        <f>SUM(I59:I68)</f>
        <v>0</v>
      </c>
      <c r="J57" s="111">
        <f>SUM(J59:J69)</f>
        <v>87797</v>
      </c>
      <c r="K57" s="111">
        <f t="shared" ref="K57:L57" si="7">SUM(K59:K69)</f>
        <v>44818</v>
      </c>
      <c r="L57" s="111">
        <f t="shared" si="7"/>
        <v>42979</v>
      </c>
      <c r="M57" s="111">
        <f>SUM(M59:M68)</f>
        <v>6566</v>
      </c>
      <c r="N57" s="111">
        <f>SUM(N59:N69)</f>
        <v>20253</v>
      </c>
      <c r="O57" s="111">
        <f t="shared" ref="O57:P57" si="8">SUM(O59:O69)</f>
        <v>10071</v>
      </c>
      <c r="P57" s="111">
        <f t="shared" si="8"/>
        <v>10182</v>
      </c>
    </row>
    <row r="58" spans="1:16" s="112" customFormat="1" ht="6" hidden="1" customHeight="1" x14ac:dyDescent="0.2">
      <c r="A58" s="66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</row>
    <row r="59" spans="1:16" s="112" customFormat="1" ht="14.25" hidden="1" customHeight="1" x14ac:dyDescent="0.2">
      <c r="A59" s="66" t="s">
        <v>156</v>
      </c>
      <c r="B59" s="420">
        <v>137657</v>
      </c>
      <c r="C59" s="420">
        <v>70243</v>
      </c>
      <c r="D59" s="420">
        <v>67414</v>
      </c>
      <c r="E59" s="420"/>
      <c r="F59" s="420">
        <v>116946</v>
      </c>
      <c r="G59" s="420">
        <v>59760</v>
      </c>
      <c r="H59" s="420">
        <v>57186</v>
      </c>
      <c r="I59" s="420"/>
      <c r="J59" s="420">
        <v>19569</v>
      </c>
      <c r="K59" s="420">
        <v>9949</v>
      </c>
      <c r="L59" s="420">
        <v>9620</v>
      </c>
      <c r="M59" s="420"/>
      <c r="N59" s="420">
        <v>1142</v>
      </c>
      <c r="O59" s="420">
        <v>534</v>
      </c>
      <c r="P59" s="420">
        <v>608</v>
      </c>
    </row>
    <row r="60" spans="1:16" s="59" customFormat="1" ht="14.25" hidden="1" customHeight="1" x14ac:dyDescent="0.2">
      <c r="A60" s="66" t="s">
        <v>160</v>
      </c>
      <c r="B60" s="420">
        <v>455934</v>
      </c>
      <c r="C60" s="420">
        <v>234122</v>
      </c>
      <c r="D60" s="420">
        <v>221812</v>
      </c>
      <c r="E60" s="421"/>
      <c r="F60" s="421">
        <v>411318</v>
      </c>
      <c r="G60" s="421">
        <v>211485</v>
      </c>
      <c r="H60" s="421">
        <v>199833</v>
      </c>
      <c r="I60" s="421"/>
      <c r="J60" s="421">
        <v>39825</v>
      </c>
      <c r="K60" s="421">
        <v>20400</v>
      </c>
      <c r="L60" s="421">
        <v>19425</v>
      </c>
      <c r="M60" s="421"/>
      <c r="N60" s="427">
        <v>4791</v>
      </c>
      <c r="O60" s="427">
        <v>2237</v>
      </c>
      <c r="P60" s="427">
        <v>2554</v>
      </c>
    </row>
    <row r="61" spans="1:16" s="59" customFormat="1" ht="14.25" hidden="1" customHeight="1" x14ac:dyDescent="0.2">
      <c r="A61" s="66" t="s">
        <v>162</v>
      </c>
      <c r="B61" s="420">
        <v>694</v>
      </c>
      <c r="C61" s="420">
        <v>416</v>
      </c>
      <c r="D61" s="420">
        <v>278</v>
      </c>
      <c r="E61" s="65"/>
      <c r="F61" s="420">
        <v>694</v>
      </c>
      <c r="G61" s="420">
        <v>416</v>
      </c>
      <c r="H61" s="420">
        <v>278</v>
      </c>
      <c r="I61" s="65"/>
      <c r="J61" s="69"/>
      <c r="K61" s="69"/>
      <c r="L61" s="69"/>
      <c r="M61" s="65"/>
      <c r="N61" s="69"/>
      <c r="O61" s="69"/>
      <c r="P61" s="69"/>
    </row>
    <row r="62" spans="1:16" s="59" customFormat="1" ht="14.25" hidden="1" customHeight="1" x14ac:dyDescent="0.2">
      <c r="A62" s="66" t="s">
        <v>161</v>
      </c>
      <c r="B62" s="420">
        <v>323</v>
      </c>
      <c r="C62" s="420">
        <v>92</v>
      </c>
      <c r="D62" s="420">
        <v>231</v>
      </c>
      <c r="E62" s="421"/>
      <c r="F62" s="421">
        <v>323</v>
      </c>
      <c r="G62" s="421">
        <v>92</v>
      </c>
      <c r="H62" s="421">
        <v>231</v>
      </c>
      <c r="I62" s="65"/>
      <c r="J62" s="69"/>
      <c r="K62" s="69"/>
      <c r="L62" s="69"/>
      <c r="M62" s="65"/>
      <c r="N62" s="69"/>
      <c r="O62" s="69"/>
      <c r="P62" s="69"/>
    </row>
    <row r="63" spans="1:16" s="59" customFormat="1" ht="14.25" hidden="1" customHeight="1" x14ac:dyDescent="0.2">
      <c r="A63" s="66" t="s">
        <v>191</v>
      </c>
      <c r="B63" s="420">
        <v>405648</v>
      </c>
      <c r="C63" s="420">
        <v>199717</v>
      </c>
      <c r="D63" s="420">
        <v>205931</v>
      </c>
      <c r="E63" s="428"/>
      <c r="F63" s="428">
        <v>364275</v>
      </c>
      <c r="G63" s="428">
        <v>178732</v>
      </c>
      <c r="H63" s="428">
        <v>185543</v>
      </c>
      <c r="I63" s="428"/>
      <c r="J63" s="428">
        <v>28380</v>
      </c>
      <c r="K63" s="428">
        <v>14455</v>
      </c>
      <c r="L63" s="428">
        <v>13925</v>
      </c>
      <c r="M63" s="428"/>
      <c r="N63" s="428">
        <v>12993</v>
      </c>
      <c r="O63" s="428">
        <v>6530</v>
      </c>
      <c r="P63" s="428">
        <v>6463</v>
      </c>
    </row>
    <row r="64" spans="1:16" ht="14.25" hidden="1" customHeight="1" x14ac:dyDescent="0.2">
      <c r="A64" s="66" t="s">
        <v>158</v>
      </c>
      <c r="B64" s="420">
        <v>15307</v>
      </c>
      <c r="C64" s="420">
        <v>9668</v>
      </c>
      <c r="D64" s="420">
        <v>5639</v>
      </c>
      <c r="E64" s="420"/>
      <c r="F64" s="420">
        <v>15191</v>
      </c>
      <c r="G64" s="420">
        <v>9591</v>
      </c>
      <c r="H64" s="420">
        <v>5600</v>
      </c>
      <c r="I64" s="420"/>
      <c r="J64" s="421">
        <v>17</v>
      </c>
      <c r="K64" s="421">
        <v>13</v>
      </c>
      <c r="L64" s="421">
        <v>4</v>
      </c>
      <c r="M64" s="420"/>
      <c r="N64" s="420">
        <v>99</v>
      </c>
      <c r="O64" s="420">
        <v>64</v>
      </c>
      <c r="P64" s="420">
        <v>35</v>
      </c>
    </row>
    <row r="65" spans="1:16" s="59" customFormat="1" ht="14.25" hidden="1" customHeight="1" x14ac:dyDescent="0.2">
      <c r="A65" s="66" t="s">
        <v>226</v>
      </c>
      <c r="B65" s="420">
        <v>2280</v>
      </c>
      <c r="C65" s="420">
        <v>1137</v>
      </c>
      <c r="D65" s="420">
        <v>1143</v>
      </c>
      <c r="E65" s="67"/>
      <c r="F65" s="420">
        <v>2280</v>
      </c>
      <c r="G65" s="420">
        <v>1137</v>
      </c>
      <c r="H65" s="420">
        <v>1143</v>
      </c>
      <c r="I65" s="67"/>
      <c r="J65" s="69"/>
      <c r="K65" s="69"/>
      <c r="L65" s="69"/>
      <c r="M65" s="65"/>
      <c r="N65" s="69"/>
      <c r="O65" s="69"/>
      <c r="P65" s="69"/>
    </row>
    <row r="66" spans="1:16" s="112" customFormat="1" ht="14.25" hidden="1" customHeight="1" x14ac:dyDescent="0.2">
      <c r="A66" s="66" t="s">
        <v>305</v>
      </c>
      <c r="B66" s="420">
        <v>8026</v>
      </c>
      <c r="C66" s="420">
        <v>3448</v>
      </c>
      <c r="D66" s="420">
        <v>4578</v>
      </c>
      <c r="E66" s="65"/>
      <c r="F66" s="420">
        <v>8026</v>
      </c>
      <c r="G66" s="420">
        <v>3448</v>
      </c>
      <c r="H66" s="420">
        <v>4578</v>
      </c>
      <c r="I66" s="6"/>
      <c r="J66" s="6"/>
      <c r="K66" s="6"/>
      <c r="L66" s="6"/>
      <c r="M66" s="6"/>
      <c r="N66" s="6"/>
      <c r="O66" s="6"/>
      <c r="P66" s="6"/>
    </row>
    <row r="67" spans="1:16" s="59" customFormat="1" ht="14.25" hidden="1" customHeight="1" x14ac:dyDescent="0.2">
      <c r="A67" s="66" t="s">
        <v>309</v>
      </c>
      <c r="B67" s="420">
        <v>50890</v>
      </c>
      <c r="C67" s="420">
        <v>22065</v>
      </c>
      <c r="D67" s="420">
        <v>28825</v>
      </c>
      <c r="E67" s="65">
        <v>0</v>
      </c>
      <c r="F67" s="421">
        <v>50884</v>
      </c>
      <c r="G67" s="421">
        <v>22064</v>
      </c>
      <c r="H67" s="421">
        <v>28820</v>
      </c>
      <c r="I67" s="65">
        <v>0</v>
      </c>
      <c r="J67" s="421">
        <v>6</v>
      </c>
      <c r="K67" s="421">
        <v>1</v>
      </c>
      <c r="L67" s="421">
        <v>5</v>
      </c>
      <c r="M67" s="65">
        <v>5335</v>
      </c>
      <c r="N67" s="69"/>
      <c r="O67" s="69"/>
      <c r="P67" s="69"/>
    </row>
    <row r="68" spans="1:16" s="59" customFormat="1" ht="14.25" hidden="1" customHeight="1" x14ac:dyDescent="0.2">
      <c r="A68" s="66" t="s">
        <v>166</v>
      </c>
      <c r="B68" s="421">
        <v>1228</v>
      </c>
      <c r="C68" s="421">
        <v>706</v>
      </c>
      <c r="D68" s="421">
        <v>522</v>
      </c>
      <c r="E68" s="65"/>
      <c r="F68" s="69"/>
      <c r="G68" s="69"/>
      <c r="H68" s="69"/>
      <c r="I68" s="65"/>
      <c r="J68" s="69"/>
      <c r="K68" s="69"/>
      <c r="L68" s="69"/>
      <c r="M68" s="65">
        <v>1231</v>
      </c>
      <c r="N68" s="421">
        <v>1228</v>
      </c>
      <c r="O68" s="421">
        <v>706</v>
      </c>
      <c r="P68" s="421">
        <v>522</v>
      </c>
    </row>
    <row r="69" spans="1:16" s="59" customFormat="1" ht="14.25" hidden="1" customHeight="1" x14ac:dyDescent="0.2">
      <c r="A69" s="66" t="s">
        <v>184</v>
      </c>
      <c r="B69" s="420">
        <v>3622</v>
      </c>
      <c r="C69" s="420">
        <v>1476</v>
      </c>
      <c r="D69" s="420">
        <v>2146</v>
      </c>
      <c r="E69" s="67"/>
      <c r="F69" s="420">
        <v>3622</v>
      </c>
      <c r="G69" s="420">
        <v>1476</v>
      </c>
      <c r="H69" s="420">
        <v>2146</v>
      </c>
      <c r="I69" s="67"/>
      <c r="J69" s="69"/>
      <c r="K69" s="69"/>
      <c r="L69" s="69"/>
      <c r="M69" s="65"/>
      <c r="N69" s="69"/>
      <c r="O69" s="69"/>
      <c r="P69" s="69"/>
    </row>
    <row r="70" spans="1:16" hidden="1" x14ac:dyDescent="0.2"/>
    <row r="71" spans="1:16" hidden="1" x14ac:dyDescent="0.2"/>
    <row r="72" spans="1:16" hidden="1" x14ac:dyDescent="0.2"/>
    <row r="73" spans="1:16" hidden="1" x14ac:dyDescent="0.2"/>
    <row r="74" spans="1:16" hidden="1" x14ac:dyDescent="0.2"/>
    <row r="75" spans="1:16" hidden="1" x14ac:dyDescent="0.2"/>
    <row r="76" spans="1:16" hidden="1" x14ac:dyDescent="0.2"/>
    <row r="77" spans="1:16" hidden="1" x14ac:dyDescent="0.2"/>
    <row r="78" spans="1:16" hidden="1" x14ac:dyDescent="0.2"/>
    <row r="79" spans="1:16" hidden="1" x14ac:dyDescent="0.2"/>
    <row r="80" spans="1:16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</sheetData>
  <mergeCells count="17">
    <mergeCell ref="B8:P8"/>
    <mergeCell ref="B23:P23"/>
    <mergeCell ref="A1:P1"/>
    <mergeCell ref="A2:P2"/>
    <mergeCell ref="A3:P3"/>
    <mergeCell ref="A4:P4"/>
    <mergeCell ref="A5:A6"/>
    <mergeCell ref="B5:D5"/>
    <mergeCell ref="F5:H5"/>
    <mergeCell ref="J5:L5"/>
    <mergeCell ref="N5:P5"/>
    <mergeCell ref="A37:P37"/>
    <mergeCell ref="A54:A55"/>
    <mergeCell ref="B54:D54"/>
    <mergeCell ref="F54:H54"/>
    <mergeCell ref="J54:L54"/>
    <mergeCell ref="N54:P54"/>
  </mergeCells>
  <conditionalFormatting sqref="B9:P36">
    <cfRule type="cellIs" dxfId="21" priority="1" operator="equal">
      <formula>0</formula>
    </cfRule>
  </conditionalFormatting>
  <hyperlinks>
    <hyperlink ref="Q2" location="Contenido!A1" display="Contenido" xr:uid="{00000000-0004-0000-A300-000000000000}"/>
  </hyperlinks>
  <printOptions horizontalCentered="1"/>
  <pageMargins left="0.59055118110236227" right="0.59055118110236227" top="0.59055118110236227" bottom="0.23622047244094491" header="0" footer="0"/>
  <pageSetup scale="94" orientation="landscape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Hoja164">
    <tabColor theme="5" tint="0.59999389629810485"/>
    <pageSetUpPr fitToPage="1"/>
  </sheetPr>
  <dimension ref="A1:P41"/>
  <sheetViews>
    <sheetView showGridLines="0" zoomScaleNormal="100" zoomScaleSheetLayoutView="100" workbookViewId="0">
      <selection activeCell="F46" sqref="F46"/>
    </sheetView>
  </sheetViews>
  <sheetFormatPr baseColWidth="10" defaultColWidth="11" defaultRowHeight="12.75" x14ac:dyDescent="0.2"/>
  <cols>
    <col min="1" max="1" width="32.375" style="138" customWidth="1"/>
    <col min="2" max="13" width="8.625" style="135" customWidth="1"/>
    <col min="14" max="16384" width="11" style="102"/>
  </cols>
  <sheetData>
    <row r="1" spans="1:14" s="137" customFormat="1" ht="15" x14ac:dyDescent="0.25">
      <c r="A1" s="611" t="s">
        <v>765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2" spans="1:14" s="137" customFormat="1" ht="15" x14ac:dyDescent="0.25">
      <c r="A2" s="611" t="s">
        <v>312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212" t="s">
        <v>573</v>
      </c>
    </row>
    <row r="3" spans="1:14" s="137" customFormat="1" ht="15" x14ac:dyDescent="0.25">
      <c r="A3" s="611" t="s">
        <v>311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</row>
    <row r="4" spans="1:14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</row>
    <row r="5" spans="1:14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</row>
    <row r="6" spans="1:14" s="234" customFormat="1" ht="54.75" customHeight="1" x14ac:dyDescent="0.15">
      <c r="A6" s="423" t="s">
        <v>304</v>
      </c>
      <c r="B6" s="424" t="s">
        <v>0</v>
      </c>
      <c r="C6" s="425" t="s">
        <v>317</v>
      </c>
      <c r="D6" s="425" t="s">
        <v>322</v>
      </c>
      <c r="E6" s="425" t="s">
        <v>321</v>
      </c>
      <c r="F6" s="425" t="s">
        <v>916</v>
      </c>
      <c r="G6" s="425" t="s">
        <v>319</v>
      </c>
      <c r="H6" s="426" t="s">
        <v>595</v>
      </c>
      <c r="I6" s="425" t="s">
        <v>318</v>
      </c>
      <c r="J6" s="425" t="s">
        <v>596</v>
      </c>
      <c r="K6" s="426" t="s">
        <v>597</v>
      </c>
      <c r="L6" s="426" t="s">
        <v>166</v>
      </c>
      <c r="M6" s="426" t="s">
        <v>307</v>
      </c>
    </row>
    <row r="7" spans="1:14" s="49" customFormat="1" ht="6.75" customHeight="1" x14ac:dyDescent="0.2">
      <c r="A7" s="151"/>
      <c r="B7" s="152"/>
      <c r="C7" s="153"/>
      <c r="D7" s="153"/>
      <c r="E7" s="153"/>
      <c r="F7" s="153"/>
      <c r="G7" s="153"/>
      <c r="H7" s="154"/>
      <c r="I7" s="153"/>
      <c r="J7" s="153"/>
      <c r="K7" s="154"/>
      <c r="L7" s="154"/>
      <c r="M7" s="154"/>
    </row>
    <row r="8" spans="1:14" ht="15" customHeight="1" x14ac:dyDescent="0.2">
      <c r="A8" s="140" t="s">
        <v>0</v>
      </c>
      <c r="B8" s="369">
        <f>SUM(C8:M8)</f>
        <v>54159</v>
      </c>
      <c r="C8" s="369">
        <f>SUM(C10:C38)</f>
        <v>5177</v>
      </c>
      <c r="D8" s="369">
        <f t="shared" ref="D8:M8" si="0">SUM(D10:D38)</f>
        <v>23739</v>
      </c>
      <c r="E8" s="369">
        <f t="shared" si="0"/>
        <v>223</v>
      </c>
      <c r="F8" s="369">
        <f t="shared" si="0"/>
        <v>123</v>
      </c>
      <c r="G8" s="369">
        <f t="shared" si="0"/>
        <v>18084</v>
      </c>
      <c r="H8" s="369">
        <f t="shared" si="0"/>
        <v>434</v>
      </c>
      <c r="I8" s="369">
        <f t="shared" si="0"/>
        <v>191</v>
      </c>
      <c r="J8" s="369">
        <f t="shared" si="0"/>
        <v>543</v>
      </c>
      <c r="K8" s="369">
        <f t="shared" si="0"/>
        <v>5564</v>
      </c>
      <c r="L8" s="369">
        <f t="shared" si="0"/>
        <v>23</v>
      </c>
      <c r="M8" s="369">
        <f t="shared" si="0"/>
        <v>58</v>
      </c>
    </row>
    <row r="9" spans="1:14" ht="6.75" customHeight="1" x14ac:dyDescent="0.2">
      <c r="A9" s="131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</row>
    <row r="10" spans="1:14" x14ac:dyDescent="0.2">
      <c r="A10" s="131" t="s">
        <v>291</v>
      </c>
      <c r="B10" s="263">
        <f>SUM(C10:M10)</f>
        <v>296</v>
      </c>
      <c r="C10" s="263">
        <v>30</v>
      </c>
      <c r="D10" s="263">
        <v>93</v>
      </c>
      <c r="E10" s="263">
        <v>0</v>
      </c>
      <c r="F10" s="263">
        <v>0</v>
      </c>
      <c r="G10" s="263">
        <v>171</v>
      </c>
      <c r="H10" s="263">
        <v>0</v>
      </c>
      <c r="I10" s="263">
        <v>0</v>
      </c>
      <c r="J10" s="263">
        <v>0</v>
      </c>
      <c r="K10" s="263">
        <v>2</v>
      </c>
      <c r="L10" s="263">
        <v>0</v>
      </c>
      <c r="M10" s="263">
        <v>0</v>
      </c>
    </row>
    <row r="11" spans="1:14" x14ac:dyDescent="0.2">
      <c r="A11" s="131" t="s">
        <v>277</v>
      </c>
      <c r="B11" s="263">
        <f t="shared" ref="B11:B38" si="1">SUM(C11:M11)</f>
        <v>3</v>
      </c>
      <c r="C11" s="263">
        <v>0</v>
      </c>
      <c r="D11" s="263">
        <v>0</v>
      </c>
      <c r="E11" s="263">
        <v>0</v>
      </c>
      <c r="F11" s="263">
        <v>0</v>
      </c>
      <c r="G11" s="263">
        <v>3</v>
      </c>
      <c r="H11" s="263">
        <v>0</v>
      </c>
      <c r="I11" s="263">
        <v>0</v>
      </c>
      <c r="J11" s="263">
        <v>0</v>
      </c>
      <c r="K11" s="263">
        <v>0</v>
      </c>
      <c r="L11" s="263">
        <v>0</v>
      </c>
      <c r="M11" s="263">
        <v>0</v>
      </c>
    </row>
    <row r="12" spans="1:14" x14ac:dyDescent="0.2">
      <c r="A12" s="142" t="s">
        <v>289</v>
      </c>
      <c r="B12" s="263">
        <f t="shared" si="1"/>
        <v>26</v>
      </c>
      <c r="C12" s="263">
        <v>3</v>
      </c>
      <c r="D12" s="263">
        <v>12</v>
      </c>
      <c r="E12" s="263">
        <v>0</v>
      </c>
      <c r="F12" s="263">
        <v>0</v>
      </c>
      <c r="G12" s="263">
        <v>11</v>
      </c>
      <c r="H12" s="263">
        <v>0</v>
      </c>
      <c r="I12" s="263">
        <v>0</v>
      </c>
      <c r="J12" s="263">
        <v>0</v>
      </c>
      <c r="K12" s="263">
        <v>0</v>
      </c>
      <c r="L12" s="263">
        <v>0</v>
      </c>
      <c r="M12" s="263">
        <v>0</v>
      </c>
    </row>
    <row r="13" spans="1:14" x14ac:dyDescent="0.2">
      <c r="A13" s="131" t="s">
        <v>294</v>
      </c>
      <c r="B13" s="263">
        <f t="shared" si="1"/>
        <v>136</v>
      </c>
      <c r="C13" s="263">
        <v>30</v>
      </c>
      <c r="D13" s="263">
        <v>53</v>
      </c>
      <c r="E13" s="263">
        <v>0</v>
      </c>
      <c r="F13" s="263">
        <v>0</v>
      </c>
      <c r="G13" s="263">
        <v>52</v>
      </c>
      <c r="H13" s="263">
        <v>1</v>
      </c>
      <c r="I13" s="263">
        <v>0</v>
      </c>
      <c r="J13" s="263">
        <v>0</v>
      </c>
      <c r="K13" s="263">
        <v>0</v>
      </c>
      <c r="L13" s="263">
        <v>0</v>
      </c>
      <c r="M13" s="263">
        <v>0</v>
      </c>
    </row>
    <row r="14" spans="1:14" x14ac:dyDescent="0.2">
      <c r="A14" s="131" t="s">
        <v>274</v>
      </c>
      <c r="B14" s="263">
        <f t="shared" si="1"/>
        <v>332</v>
      </c>
      <c r="C14" s="263">
        <v>50</v>
      </c>
      <c r="D14" s="263">
        <v>169</v>
      </c>
      <c r="E14" s="263">
        <v>0</v>
      </c>
      <c r="F14" s="263">
        <v>0</v>
      </c>
      <c r="G14" s="263">
        <v>111</v>
      </c>
      <c r="H14" s="263">
        <v>0</v>
      </c>
      <c r="I14" s="263">
        <v>0</v>
      </c>
      <c r="J14" s="263">
        <v>0</v>
      </c>
      <c r="K14" s="263">
        <v>2</v>
      </c>
      <c r="L14" s="263">
        <v>0</v>
      </c>
      <c r="M14" s="263">
        <v>0</v>
      </c>
    </row>
    <row r="15" spans="1:14" x14ac:dyDescent="0.2">
      <c r="A15" s="131" t="s">
        <v>290</v>
      </c>
      <c r="B15" s="263">
        <f t="shared" si="1"/>
        <v>76</v>
      </c>
      <c r="C15" s="263">
        <v>12</v>
      </c>
      <c r="D15" s="263">
        <v>41</v>
      </c>
      <c r="E15" s="263">
        <v>1</v>
      </c>
      <c r="F15" s="263">
        <v>0</v>
      </c>
      <c r="G15" s="263">
        <v>19</v>
      </c>
      <c r="H15" s="263">
        <v>1</v>
      </c>
      <c r="I15" s="263">
        <v>0</v>
      </c>
      <c r="J15" s="263">
        <v>0</v>
      </c>
      <c r="K15" s="263">
        <v>2</v>
      </c>
      <c r="L15" s="263">
        <v>0</v>
      </c>
      <c r="M15" s="263">
        <v>0</v>
      </c>
    </row>
    <row r="16" spans="1:14" x14ac:dyDescent="0.2">
      <c r="A16" s="142" t="s">
        <v>286</v>
      </c>
      <c r="B16" s="263">
        <f t="shared" si="1"/>
        <v>879</v>
      </c>
      <c r="C16" s="263">
        <v>72</v>
      </c>
      <c r="D16" s="263">
        <v>312</v>
      </c>
      <c r="E16" s="263">
        <v>1</v>
      </c>
      <c r="F16" s="263">
        <v>1</v>
      </c>
      <c r="G16" s="263">
        <v>401</v>
      </c>
      <c r="H16" s="263">
        <v>3</v>
      </c>
      <c r="I16" s="263">
        <v>3</v>
      </c>
      <c r="J16" s="263">
        <v>3</v>
      </c>
      <c r="K16" s="263">
        <v>82</v>
      </c>
      <c r="L16" s="263">
        <v>0</v>
      </c>
      <c r="M16" s="263">
        <v>1</v>
      </c>
    </row>
    <row r="17" spans="1:13" x14ac:dyDescent="0.2">
      <c r="A17" s="131" t="s">
        <v>283</v>
      </c>
      <c r="B17" s="263">
        <f t="shared" si="1"/>
        <v>90</v>
      </c>
      <c r="C17" s="263">
        <v>14</v>
      </c>
      <c r="D17" s="263">
        <v>37</v>
      </c>
      <c r="E17" s="263">
        <v>0</v>
      </c>
      <c r="F17" s="263">
        <v>0</v>
      </c>
      <c r="G17" s="263">
        <v>37</v>
      </c>
      <c r="H17" s="263">
        <v>0</v>
      </c>
      <c r="I17" s="263">
        <v>0</v>
      </c>
      <c r="J17" s="263">
        <v>0</v>
      </c>
      <c r="K17" s="263">
        <v>2</v>
      </c>
      <c r="L17" s="263">
        <v>0</v>
      </c>
      <c r="M17" s="263">
        <v>0</v>
      </c>
    </row>
    <row r="18" spans="1:13" x14ac:dyDescent="0.2">
      <c r="A18" s="142" t="s">
        <v>287</v>
      </c>
      <c r="B18" s="263">
        <f t="shared" si="1"/>
        <v>87</v>
      </c>
      <c r="C18" s="263">
        <v>11</v>
      </c>
      <c r="D18" s="263">
        <v>33</v>
      </c>
      <c r="E18" s="263">
        <v>0</v>
      </c>
      <c r="F18" s="263">
        <v>0</v>
      </c>
      <c r="G18" s="263">
        <v>33</v>
      </c>
      <c r="H18" s="263">
        <v>1</v>
      </c>
      <c r="I18" s="263">
        <v>0</v>
      </c>
      <c r="J18" s="263">
        <v>1</v>
      </c>
      <c r="K18" s="263">
        <v>7</v>
      </c>
      <c r="L18" s="263">
        <v>0</v>
      </c>
      <c r="M18" s="263">
        <v>1</v>
      </c>
    </row>
    <row r="19" spans="1:13" x14ac:dyDescent="0.2">
      <c r="A19" s="131" t="s">
        <v>280</v>
      </c>
      <c r="B19" s="263">
        <f t="shared" si="1"/>
        <v>1084</v>
      </c>
      <c r="C19" s="263">
        <v>115</v>
      </c>
      <c r="D19" s="263">
        <v>475</v>
      </c>
      <c r="E19" s="263">
        <v>1</v>
      </c>
      <c r="F19" s="263">
        <v>0</v>
      </c>
      <c r="G19" s="263">
        <v>433</v>
      </c>
      <c r="H19" s="263">
        <v>9</v>
      </c>
      <c r="I19" s="263">
        <v>4</v>
      </c>
      <c r="J19" s="263">
        <v>15</v>
      </c>
      <c r="K19" s="263">
        <v>29</v>
      </c>
      <c r="L19" s="263">
        <v>2</v>
      </c>
      <c r="M19" s="263">
        <v>1</v>
      </c>
    </row>
    <row r="20" spans="1:13" x14ac:dyDescent="0.2">
      <c r="A20" s="142" t="s">
        <v>275</v>
      </c>
      <c r="B20" s="263">
        <f t="shared" si="1"/>
        <v>1584</v>
      </c>
      <c r="C20" s="263">
        <v>237</v>
      </c>
      <c r="D20" s="263">
        <v>707</v>
      </c>
      <c r="E20" s="263">
        <v>0</v>
      </c>
      <c r="F20" s="263">
        <v>0</v>
      </c>
      <c r="G20" s="263">
        <v>632</v>
      </c>
      <c r="H20" s="263">
        <v>5</v>
      </c>
      <c r="I20" s="263">
        <v>1</v>
      </c>
      <c r="J20" s="263">
        <v>0</v>
      </c>
      <c r="K20" s="263">
        <v>0</v>
      </c>
      <c r="L20" s="263">
        <v>2</v>
      </c>
      <c r="M20" s="263">
        <v>0</v>
      </c>
    </row>
    <row r="21" spans="1:13" x14ac:dyDescent="0.2">
      <c r="A21" s="131" t="s">
        <v>278</v>
      </c>
      <c r="B21" s="263">
        <f t="shared" si="1"/>
        <v>186</v>
      </c>
      <c r="C21" s="263">
        <v>18</v>
      </c>
      <c r="D21" s="263">
        <v>79</v>
      </c>
      <c r="E21" s="263">
        <v>0</v>
      </c>
      <c r="F21" s="263">
        <v>0</v>
      </c>
      <c r="G21" s="263">
        <v>81</v>
      </c>
      <c r="H21" s="263">
        <v>0</v>
      </c>
      <c r="I21" s="263">
        <v>0</v>
      </c>
      <c r="J21" s="263">
        <v>3</v>
      </c>
      <c r="K21" s="263">
        <v>4</v>
      </c>
      <c r="L21" s="263">
        <v>0</v>
      </c>
      <c r="M21" s="263">
        <v>1</v>
      </c>
    </row>
    <row r="22" spans="1:13" x14ac:dyDescent="0.2">
      <c r="A22" s="131" t="s">
        <v>296</v>
      </c>
      <c r="B22" s="263">
        <f t="shared" si="1"/>
        <v>2</v>
      </c>
      <c r="C22" s="263"/>
      <c r="D22" s="263">
        <v>1</v>
      </c>
      <c r="E22" s="263"/>
      <c r="F22" s="263"/>
      <c r="G22" s="263">
        <v>1</v>
      </c>
      <c r="H22" s="263"/>
      <c r="I22" s="263"/>
      <c r="J22" s="263"/>
      <c r="K22" s="263"/>
      <c r="L22" s="263"/>
      <c r="M22" s="263"/>
    </row>
    <row r="23" spans="1:13" x14ac:dyDescent="0.2">
      <c r="A23" s="131" t="s">
        <v>284</v>
      </c>
      <c r="B23" s="263">
        <f t="shared" si="1"/>
        <v>24</v>
      </c>
      <c r="C23" s="263">
        <v>1</v>
      </c>
      <c r="D23" s="263">
        <v>12</v>
      </c>
      <c r="E23" s="263">
        <v>2</v>
      </c>
      <c r="F23" s="263">
        <v>0</v>
      </c>
      <c r="G23" s="263">
        <v>9</v>
      </c>
      <c r="H23" s="263">
        <v>0</v>
      </c>
      <c r="I23" s="263">
        <v>0</v>
      </c>
      <c r="J23" s="263">
        <v>0</v>
      </c>
      <c r="K23" s="263">
        <v>0</v>
      </c>
      <c r="L23" s="263">
        <v>0</v>
      </c>
      <c r="M23" s="263">
        <v>0</v>
      </c>
    </row>
    <row r="24" spans="1:13" x14ac:dyDescent="0.2">
      <c r="A24" s="131" t="s">
        <v>279</v>
      </c>
      <c r="B24" s="263">
        <f t="shared" si="1"/>
        <v>524</v>
      </c>
      <c r="C24" s="263">
        <v>30</v>
      </c>
      <c r="D24" s="263">
        <v>241</v>
      </c>
      <c r="E24" s="263">
        <v>0</v>
      </c>
      <c r="F24" s="263">
        <v>2</v>
      </c>
      <c r="G24" s="263">
        <v>223</v>
      </c>
      <c r="H24" s="263">
        <v>3</v>
      </c>
      <c r="I24" s="263">
        <v>4</v>
      </c>
      <c r="J24" s="263">
        <v>6</v>
      </c>
      <c r="K24" s="263">
        <v>12</v>
      </c>
      <c r="L24" s="263">
        <v>2</v>
      </c>
      <c r="M24" s="263">
        <v>1</v>
      </c>
    </row>
    <row r="25" spans="1:13" x14ac:dyDescent="0.2">
      <c r="A25" s="131" t="s">
        <v>276</v>
      </c>
      <c r="B25" s="263">
        <f t="shared" si="1"/>
        <v>323</v>
      </c>
      <c r="C25" s="263">
        <v>39</v>
      </c>
      <c r="D25" s="263">
        <v>96</v>
      </c>
      <c r="E25" s="263">
        <v>0</v>
      </c>
      <c r="F25" s="263">
        <v>0</v>
      </c>
      <c r="G25" s="263">
        <v>172</v>
      </c>
      <c r="H25" s="263">
        <v>1</v>
      </c>
      <c r="I25" s="263">
        <v>0</v>
      </c>
      <c r="J25" s="263">
        <v>3</v>
      </c>
      <c r="K25" s="263">
        <v>12</v>
      </c>
      <c r="L25" s="263">
        <v>0</v>
      </c>
      <c r="M25" s="263">
        <v>0</v>
      </c>
    </row>
    <row r="26" spans="1:13" x14ac:dyDescent="0.2">
      <c r="A26" s="131" t="s">
        <v>281</v>
      </c>
      <c r="B26" s="263">
        <f t="shared" si="1"/>
        <v>42929</v>
      </c>
      <c r="C26" s="263">
        <v>3899</v>
      </c>
      <c r="D26" s="263">
        <v>18673</v>
      </c>
      <c r="E26" s="263">
        <v>212</v>
      </c>
      <c r="F26" s="263">
        <v>117</v>
      </c>
      <c r="G26" s="263">
        <v>13658</v>
      </c>
      <c r="H26" s="263">
        <v>359</v>
      </c>
      <c r="I26" s="263">
        <v>177</v>
      </c>
      <c r="J26" s="263">
        <v>500</v>
      </c>
      <c r="K26" s="263">
        <v>5269</v>
      </c>
      <c r="L26" s="263">
        <v>14</v>
      </c>
      <c r="M26" s="263">
        <v>51</v>
      </c>
    </row>
    <row r="27" spans="1:13" x14ac:dyDescent="0.2">
      <c r="A27" s="131" t="s">
        <v>282</v>
      </c>
      <c r="B27" s="263">
        <f t="shared" si="1"/>
        <v>1222</v>
      </c>
      <c r="C27" s="263">
        <v>166</v>
      </c>
      <c r="D27" s="263">
        <v>605</v>
      </c>
      <c r="E27" s="263">
        <v>2</v>
      </c>
      <c r="F27" s="263">
        <v>0</v>
      </c>
      <c r="G27" s="263">
        <v>305</v>
      </c>
      <c r="H27" s="263">
        <v>35</v>
      </c>
      <c r="I27" s="263">
        <v>0</v>
      </c>
      <c r="J27" s="263">
        <v>8</v>
      </c>
      <c r="K27" s="263">
        <v>99</v>
      </c>
      <c r="L27" s="263">
        <v>1</v>
      </c>
      <c r="M27" s="263">
        <v>1</v>
      </c>
    </row>
    <row r="28" spans="1:13" x14ac:dyDescent="0.2">
      <c r="A28" s="131" t="s">
        <v>292</v>
      </c>
      <c r="B28" s="263">
        <f t="shared" si="1"/>
        <v>8</v>
      </c>
      <c r="C28" s="263">
        <v>3</v>
      </c>
      <c r="D28" s="263">
        <v>5</v>
      </c>
      <c r="E28" s="263">
        <v>0</v>
      </c>
      <c r="F28" s="263">
        <v>0</v>
      </c>
      <c r="G28" s="263">
        <v>0</v>
      </c>
      <c r="H28" s="263">
        <v>0</v>
      </c>
      <c r="I28" s="263">
        <v>0</v>
      </c>
      <c r="J28" s="263">
        <v>0</v>
      </c>
      <c r="K28" s="263">
        <v>0</v>
      </c>
      <c r="L28" s="263">
        <v>0</v>
      </c>
      <c r="M28" s="263">
        <v>0</v>
      </c>
    </row>
    <row r="29" spans="1:13" x14ac:dyDescent="0.2">
      <c r="A29" s="131" t="s">
        <v>288</v>
      </c>
      <c r="B29" s="263">
        <f t="shared" si="1"/>
        <v>132</v>
      </c>
      <c r="C29" s="263">
        <v>13</v>
      </c>
      <c r="D29" s="263">
        <v>79</v>
      </c>
      <c r="E29" s="263">
        <v>0</v>
      </c>
      <c r="F29" s="263">
        <v>0</v>
      </c>
      <c r="G29" s="263">
        <v>38</v>
      </c>
      <c r="H29" s="263">
        <v>1</v>
      </c>
      <c r="I29" s="263">
        <v>0</v>
      </c>
      <c r="J29" s="263">
        <v>0</v>
      </c>
      <c r="K29" s="263">
        <v>1</v>
      </c>
      <c r="L29" s="263">
        <v>0</v>
      </c>
      <c r="M29" s="263">
        <v>0</v>
      </c>
    </row>
    <row r="30" spans="1:13" x14ac:dyDescent="0.2">
      <c r="A30" s="142" t="s">
        <v>285</v>
      </c>
      <c r="B30" s="263">
        <f t="shared" si="1"/>
        <v>128</v>
      </c>
      <c r="C30" s="263">
        <v>6</v>
      </c>
      <c r="D30" s="263">
        <v>39</v>
      </c>
      <c r="E30" s="263">
        <v>2</v>
      </c>
      <c r="F30" s="263">
        <v>3</v>
      </c>
      <c r="G30" s="263">
        <v>66</v>
      </c>
      <c r="H30" s="263">
        <v>1</v>
      </c>
      <c r="I30" s="263">
        <v>0</v>
      </c>
      <c r="J30" s="263">
        <v>0</v>
      </c>
      <c r="K30" s="263">
        <v>11</v>
      </c>
      <c r="L30" s="263">
        <v>0</v>
      </c>
      <c r="M30" s="263">
        <v>0</v>
      </c>
    </row>
    <row r="31" spans="1:13" x14ac:dyDescent="0.2">
      <c r="A31" s="131" t="s">
        <v>293</v>
      </c>
      <c r="B31" s="263">
        <f t="shared" si="1"/>
        <v>39</v>
      </c>
      <c r="C31" s="263">
        <v>1</v>
      </c>
      <c r="D31" s="263">
        <v>21</v>
      </c>
      <c r="E31" s="263">
        <v>0</v>
      </c>
      <c r="F31" s="263">
        <v>0</v>
      </c>
      <c r="G31" s="263">
        <v>16</v>
      </c>
      <c r="H31" s="263">
        <v>0</v>
      </c>
      <c r="I31" s="263">
        <v>0</v>
      </c>
      <c r="J31" s="263">
        <v>0</v>
      </c>
      <c r="K31" s="263">
        <v>1</v>
      </c>
      <c r="L31" s="263">
        <v>0</v>
      </c>
      <c r="M31" s="263">
        <v>0</v>
      </c>
    </row>
    <row r="32" spans="1:13" x14ac:dyDescent="0.2">
      <c r="A32" s="131" t="s">
        <v>295</v>
      </c>
      <c r="B32" s="263">
        <f t="shared" si="1"/>
        <v>2587</v>
      </c>
      <c r="C32" s="263">
        <v>226</v>
      </c>
      <c r="D32" s="263">
        <v>1372</v>
      </c>
      <c r="E32" s="263">
        <v>2</v>
      </c>
      <c r="F32" s="263">
        <v>0</v>
      </c>
      <c r="G32" s="263">
        <v>961</v>
      </c>
      <c r="H32" s="263">
        <v>13</v>
      </c>
      <c r="I32" s="263">
        <v>2</v>
      </c>
      <c r="J32" s="263">
        <v>2</v>
      </c>
      <c r="K32" s="263">
        <v>7</v>
      </c>
      <c r="L32" s="263">
        <v>2</v>
      </c>
      <c r="M32" s="263">
        <v>0</v>
      </c>
    </row>
    <row r="33" spans="1:16" x14ac:dyDescent="0.2">
      <c r="A33" s="142" t="s">
        <v>302</v>
      </c>
      <c r="B33" s="263">
        <f t="shared" si="1"/>
        <v>251</v>
      </c>
      <c r="C33" s="263">
        <v>42</v>
      </c>
      <c r="D33" s="263">
        <v>121</v>
      </c>
      <c r="E33" s="263">
        <v>0</v>
      </c>
      <c r="F33" s="263">
        <v>0</v>
      </c>
      <c r="G33" s="263">
        <v>77</v>
      </c>
      <c r="H33" s="263">
        <v>0</v>
      </c>
      <c r="I33" s="263">
        <v>0</v>
      </c>
      <c r="J33" s="263">
        <v>0</v>
      </c>
      <c r="K33" s="263">
        <v>10</v>
      </c>
      <c r="L33" s="263">
        <v>0</v>
      </c>
      <c r="M33" s="263">
        <v>1</v>
      </c>
    </row>
    <row r="34" spans="1:16" x14ac:dyDescent="0.2">
      <c r="A34" s="131" t="s">
        <v>299</v>
      </c>
      <c r="B34" s="263">
        <f t="shared" si="1"/>
        <v>284</v>
      </c>
      <c r="C34" s="263">
        <v>39</v>
      </c>
      <c r="D34" s="263">
        <v>123</v>
      </c>
      <c r="E34" s="263">
        <v>0</v>
      </c>
      <c r="F34" s="263">
        <v>0</v>
      </c>
      <c r="G34" s="263">
        <v>120</v>
      </c>
      <c r="H34" s="263">
        <v>0</v>
      </c>
      <c r="I34" s="263">
        <v>0</v>
      </c>
      <c r="J34" s="263">
        <v>2</v>
      </c>
      <c r="K34" s="263">
        <v>0</v>
      </c>
      <c r="L34" s="263">
        <v>0</v>
      </c>
      <c r="M34" s="263">
        <v>0</v>
      </c>
    </row>
    <row r="35" spans="1:16" x14ac:dyDescent="0.2">
      <c r="A35" s="131" t="s">
        <v>297</v>
      </c>
      <c r="B35" s="263">
        <f t="shared" si="1"/>
        <v>865</v>
      </c>
      <c r="C35" s="263">
        <v>110</v>
      </c>
      <c r="D35" s="263">
        <v>318</v>
      </c>
      <c r="E35" s="263">
        <v>0</v>
      </c>
      <c r="F35" s="263">
        <v>0</v>
      </c>
      <c r="G35" s="263">
        <v>425</v>
      </c>
      <c r="H35" s="263">
        <v>1</v>
      </c>
      <c r="I35" s="263">
        <v>0</v>
      </c>
      <c r="J35" s="263">
        <v>0</v>
      </c>
      <c r="K35" s="263">
        <v>11</v>
      </c>
      <c r="L35" s="263">
        <v>0</v>
      </c>
      <c r="M35" s="263">
        <v>0</v>
      </c>
    </row>
    <row r="36" spans="1:16" x14ac:dyDescent="0.2">
      <c r="A36" s="131" t="s">
        <v>298</v>
      </c>
      <c r="B36" s="263">
        <f t="shared" si="1"/>
        <v>40</v>
      </c>
      <c r="C36" s="263">
        <v>7</v>
      </c>
      <c r="D36" s="263">
        <v>11</v>
      </c>
      <c r="E36" s="263">
        <v>0</v>
      </c>
      <c r="F36" s="263">
        <v>0</v>
      </c>
      <c r="G36" s="263">
        <v>21</v>
      </c>
      <c r="H36" s="263">
        <v>0</v>
      </c>
      <c r="I36" s="263">
        <v>0</v>
      </c>
      <c r="J36" s="263">
        <v>0</v>
      </c>
      <c r="K36" s="263">
        <v>1</v>
      </c>
      <c r="L36" s="263">
        <v>0</v>
      </c>
      <c r="M36" s="263">
        <v>0</v>
      </c>
    </row>
    <row r="37" spans="1:16" s="59" customFormat="1" ht="15" customHeight="1" x14ac:dyDescent="0.2">
      <c r="A37" s="131" t="s">
        <v>300</v>
      </c>
      <c r="B37" s="263">
        <f t="shared" ref="B37" si="2">SUM(C37:M37)</f>
        <v>21</v>
      </c>
      <c r="C37" s="263">
        <v>3</v>
      </c>
      <c r="D37" s="263">
        <v>10</v>
      </c>
      <c r="E37" s="263">
        <v>0</v>
      </c>
      <c r="F37" s="263">
        <v>0</v>
      </c>
      <c r="G37" s="263">
        <v>8</v>
      </c>
      <c r="H37" s="263">
        <v>0</v>
      </c>
      <c r="I37" s="263">
        <v>0</v>
      </c>
      <c r="J37" s="263">
        <v>0</v>
      </c>
      <c r="K37" s="263">
        <v>0</v>
      </c>
      <c r="L37" s="263">
        <v>0</v>
      </c>
      <c r="M37" s="263">
        <v>0</v>
      </c>
      <c r="N37" s="102"/>
    </row>
    <row r="38" spans="1:16" s="59" customFormat="1" ht="15" customHeight="1" thickBot="1" x14ac:dyDescent="0.25">
      <c r="A38" s="131" t="s">
        <v>301</v>
      </c>
      <c r="B38" s="263">
        <f t="shared" si="1"/>
        <v>1</v>
      </c>
      <c r="C38" s="263">
        <v>0</v>
      </c>
      <c r="D38" s="263">
        <v>1</v>
      </c>
      <c r="E38" s="263">
        <v>0</v>
      </c>
      <c r="F38" s="263">
        <v>0</v>
      </c>
      <c r="G38" s="263">
        <v>0</v>
      </c>
      <c r="H38" s="263">
        <v>0</v>
      </c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102"/>
    </row>
    <row r="39" spans="1:16" s="59" customFormat="1" ht="15" customHeight="1" x14ac:dyDescent="0.2">
      <c r="A39" s="202" t="s">
        <v>734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O39" s="156"/>
      <c r="P39" s="156"/>
    </row>
    <row r="40" spans="1:16" ht="15" customHeight="1" x14ac:dyDescent="0.2">
      <c r="A40" s="103" t="s">
        <v>327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156"/>
    </row>
    <row r="41" spans="1:16" ht="12" x14ac:dyDescent="0.2">
      <c r="A41" s="28" t="s">
        <v>929</v>
      </c>
    </row>
  </sheetData>
  <mergeCells count="5">
    <mergeCell ref="A1:M1"/>
    <mergeCell ref="A2:M2"/>
    <mergeCell ref="A3:M3"/>
    <mergeCell ref="A4:M4"/>
    <mergeCell ref="A5:M5"/>
  </mergeCells>
  <conditionalFormatting sqref="B8:M38">
    <cfRule type="cellIs" dxfId="20" priority="1" operator="equal">
      <formula>0</formula>
    </cfRule>
  </conditionalFormatting>
  <hyperlinks>
    <hyperlink ref="N2" location="Contenido!A1" display="Contenido" xr:uid="{00000000-0004-0000-A400-000000000000}"/>
  </hyperlinks>
  <printOptions horizontalCentered="1"/>
  <pageMargins left="0.59055118110236227" right="0.59055118110236227" top="0.19685039370078741" bottom="0" header="0" footer="0"/>
  <pageSetup scale="94" orientation="landscape" r:id="rId1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Hoja165">
    <tabColor theme="5" tint="0.59999389629810485"/>
    <pageSetUpPr fitToPage="1"/>
  </sheetPr>
  <dimension ref="A1:P39"/>
  <sheetViews>
    <sheetView showGridLines="0" zoomScaleNormal="100" zoomScaleSheetLayoutView="100" workbookViewId="0">
      <selection activeCell="F46" sqref="F46"/>
    </sheetView>
  </sheetViews>
  <sheetFormatPr baseColWidth="10" defaultColWidth="11" defaultRowHeight="12.75" x14ac:dyDescent="0.2"/>
  <cols>
    <col min="1" max="1" width="15.875" style="138" customWidth="1"/>
    <col min="2" max="13" width="8.625" style="135" customWidth="1"/>
    <col min="14" max="16384" width="11" style="102"/>
  </cols>
  <sheetData>
    <row r="1" spans="1:14" s="137" customFormat="1" ht="15" x14ac:dyDescent="0.25">
      <c r="A1" s="611" t="s">
        <v>764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2" spans="1:14" s="137" customFormat="1" ht="15" x14ac:dyDescent="0.25">
      <c r="A2" s="611" t="s">
        <v>312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212" t="s">
        <v>573</v>
      </c>
    </row>
    <row r="3" spans="1:14" s="137" customFormat="1" ht="15" x14ac:dyDescent="0.25">
      <c r="A3" s="611" t="s">
        <v>323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</row>
    <row r="4" spans="1:14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</row>
    <row r="5" spans="1:14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</row>
    <row r="6" spans="1:14" s="234" customFormat="1" ht="54.75" customHeight="1" x14ac:dyDescent="0.15">
      <c r="A6" s="430" t="s">
        <v>46</v>
      </c>
      <c r="B6" s="424" t="s">
        <v>0</v>
      </c>
      <c r="C6" s="425" t="s">
        <v>317</v>
      </c>
      <c r="D6" s="425" t="s">
        <v>322</v>
      </c>
      <c r="E6" s="425" t="s">
        <v>321</v>
      </c>
      <c r="F6" s="425" t="s">
        <v>916</v>
      </c>
      <c r="G6" s="425" t="s">
        <v>319</v>
      </c>
      <c r="H6" s="426" t="s">
        <v>595</v>
      </c>
      <c r="I6" s="425" t="s">
        <v>318</v>
      </c>
      <c r="J6" s="425" t="s">
        <v>596</v>
      </c>
      <c r="K6" s="426" t="s">
        <v>597</v>
      </c>
      <c r="L6" s="426" t="s">
        <v>166</v>
      </c>
      <c r="M6" s="426" t="s">
        <v>307</v>
      </c>
    </row>
    <row r="7" spans="1:14" s="49" customFormat="1" ht="6.75" customHeight="1" x14ac:dyDescent="0.2">
      <c r="A7" s="151"/>
      <c r="B7" s="152"/>
      <c r="C7" s="153"/>
      <c r="D7" s="153"/>
      <c r="E7" s="153"/>
      <c r="F7" s="153"/>
      <c r="G7" s="153"/>
      <c r="H7" s="154"/>
      <c r="I7" s="153"/>
      <c r="J7" s="153"/>
      <c r="K7" s="154"/>
      <c r="L7" s="154"/>
      <c r="M7" s="154"/>
    </row>
    <row r="8" spans="1:14" ht="15" customHeight="1" x14ac:dyDescent="0.2">
      <c r="A8" s="140" t="s">
        <v>0</v>
      </c>
      <c r="B8" s="369">
        <f>SUM(C8:M8)</f>
        <v>54159</v>
      </c>
      <c r="C8" s="369">
        <f t="shared" ref="C8:M8" si="0">SUM(C10:C36)</f>
        <v>5177</v>
      </c>
      <c r="D8" s="369">
        <f t="shared" si="0"/>
        <v>23739</v>
      </c>
      <c r="E8" s="369">
        <f t="shared" si="0"/>
        <v>223</v>
      </c>
      <c r="F8" s="369">
        <f t="shared" si="0"/>
        <v>123</v>
      </c>
      <c r="G8" s="369">
        <f t="shared" si="0"/>
        <v>18084</v>
      </c>
      <c r="H8" s="369">
        <f t="shared" si="0"/>
        <v>434</v>
      </c>
      <c r="I8" s="369">
        <f t="shared" si="0"/>
        <v>191</v>
      </c>
      <c r="J8" s="369">
        <f t="shared" si="0"/>
        <v>543</v>
      </c>
      <c r="K8" s="369">
        <f t="shared" si="0"/>
        <v>5564</v>
      </c>
      <c r="L8" s="369">
        <f t="shared" si="0"/>
        <v>23</v>
      </c>
      <c r="M8" s="369">
        <f t="shared" si="0"/>
        <v>58</v>
      </c>
    </row>
    <row r="9" spans="1:14" ht="6.75" customHeight="1" x14ac:dyDescent="0.2">
      <c r="A9" s="131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</row>
    <row r="10" spans="1:14" x14ac:dyDescent="0.2">
      <c r="A10" s="42" t="s">
        <v>51</v>
      </c>
      <c r="B10" s="263">
        <f>SUM(C10:M10)</f>
        <v>3901</v>
      </c>
      <c r="C10" s="263">
        <v>361</v>
      </c>
      <c r="D10" s="263">
        <v>1776</v>
      </c>
      <c r="E10" s="263">
        <v>69</v>
      </c>
      <c r="F10" s="263"/>
      <c r="G10" s="263">
        <v>1327</v>
      </c>
      <c r="H10" s="263">
        <v>23</v>
      </c>
      <c r="I10" s="263">
        <v>15</v>
      </c>
      <c r="J10" s="263">
        <v>20</v>
      </c>
      <c r="K10" s="263">
        <v>298</v>
      </c>
      <c r="L10" s="263">
        <v>0</v>
      </c>
      <c r="M10" s="263">
        <v>12</v>
      </c>
    </row>
    <row r="11" spans="1:14" x14ac:dyDescent="0.2">
      <c r="A11" s="42" t="s">
        <v>58</v>
      </c>
      <c r="B11" s="263">
        <f t="shared" ref="B11:B26" si="1">SUM(C11:M11)</f>
        <v>2548</v>
      </c>
      <c r="C11" s="263">
        <v>269</v>
      </c>
      <c r="D11" s="263">
        <v>987</v>
      </c>
      <c r="E11" s="263">
        <v>29</v>
      </c>
      <c r="F11" s="263"/>
      <c r="G11" s="263">
        <v>1097</v>
      </c>
      <c r="H11" s="263">
        <v>38</v>
      </c>
      <c r="I11" s="263">
        <v>5</v>
      </c>
      <c r="J11" s="263"/>
      <c r="K11" s="263">
        <v>120</v>
      </c>
      <c r="L11" s="263">
        <v>3</v>
      </c>
      <c r="M11" s="263"/>
    </row>
    <row r="12" spans="1:14" x14ac:dyDescent="0.2">
      <c r="A12" s="42" t="s">
        <v>29</v>
      </c>
      <c r="B12" s="263">
        <f t="shared" si="1"/>
        <v>6274</v>
      </c>
      <c r="C12" s="263">
        <v>618</v>
      </c>
      <c r="D12" s="263">
        <v>2674</v>
      </c>
      <c r="E12" s="263">
        <v>34</v>
      </c>
      <c r="F12" s="263">
        <v>52</v>
      </c>
      <c r="G12" s="263">
        <v>2354</v>
      </c>
      <c r="H12" s="263">
        <v>53</v>
      </c>
      <c r="I12" s="263">
        <v>11</v>
      </c>
      <c r="J12" s="263">
        <v>60</v>
      </c>
      <c r="K12" s="263">
        <v>418</v>
      </c>
      <c r="L12" s="263"/>
      <c r="M12" s="263"/>
    </row>
    <row r="13" spans="1:14" x14ac:dyDescent="0.2">
      <c r="A13" s="42" t="s">
        <v>59</v>
      </c>
      <c r="B13" s="263">
        <f t="shared" si="1"/>
        <v>2237</v>
      </c>
      <c r="C13" s="263">
        <v>202</v>
      </c>
      <c r="D13" s="263">
        <v>977</v>
      </c>
      <c r="E13" s="263">
        <v>33</v>
      </c>
      <c r="F13" s="263"/>
      <c r="G13" s="263">
        <v>896</v>
      </c>
      <c r="H13" s="263">
        <v>17</v>
      </c>
      <c r="I13" s="263">
        <v>44</v>
      </c>
      <c r="J13" s="263"/>
      <c r="K13" s="263">
        <v>67</v>
      </c>
      <c r="L13" s="263">
        <v>0</v>
      </c>
      <c r="M13" s="263">
        <v>1</v>
      </c>
    </row>
    <row r="14" spans="1:14" x14ac:dyDescent="0.2">
      <c r="A14" s="42" t="s">
        <v>60</v>
      </c>
      <c r="B14" s="263">
        <f t="shared" si="1"/>
        <v>554</v>
      </c>
      <c r="C14" s="263">
        <v>58</v>
      </c>
      <c r="D14" s="263">
        <v>252</v>
      </c>
      <c r="E14" s="263"/>
      <c r="F14" s="263"/>
      <c r="G14" s="263">
        <v>213</v>
      </c>
      <c r="H14" s="263">
        <v>6</v>
      </c>
      <c r="I14" s="263"/>
      <c r="J14" s="263"/>
      <c r="K14" s="263">
        <v>25</v>
      </c>
      <c r="L14" s="263"/>
      <c r="M14" s="263"/>
    </row>
    <row r="15" spans="1:14" x14ac:dyDescent="0.2">
      <c r="A15" s="42" t="s">
        <v>61</v>
      </c>
      <c r="B15" s="263">
        <f t="shared" si="1"/>
        <v>559</v>
      </c>
      <c r="C15" s="263">
        <v>47</v>
      </c>
      <c r="D15" s="263">
        <v>244</v>
      </c>
      <c r="E15" s="263"/>
      <c r="F15" s="263"/>
      <c r="G15" s="263">
        <v>164</v>
      </c>
      <c r="H15" s="263">
        <v>4</v>
      </c>
      <c r="I15" s="263"/>
      <c r="J15" s="263"/>
      <c r="K15" s="263">
        <v>99</v>
      </c>
      <c r="L15" s="263">
        <v>1</v>
      </c>
      <c r="M15" s="263"/>
    </row>
    <row r="16" spans="1:14" x14ac:dyDescent="0.2">
      <c r="A16" s="42" t="s">
        <v>81</v>
      </c>
      <c r="B16" s="263">
        <f t="shared" si="1"/>
        <v>426</v>
      </c>
      <c r="C16" s="263">
        <v>53</v>
      </c>
      <c r="D16" s="263">
        <v>271</v>
      </c>
      <c r="E16" s="263"/>
      <c r="F16" s="263"/>
      <c r="G16" s="263">
        <v>96</v>
      </c>
      <c r="H16" s="263">
        <v>6</v>
      </c>
      <c r="I16" s="263"/>
      <c r="J16" s="263"/>
      <c r="K16" s="263"/>
      <c r="L16" s="263"/>
      <c r="M16" s="263"/>
    </row>
    <row r="17" spans="1:13" x14ac:dyDescent="0.2">
      <c r="A17" s="42" t="s">
        <v>52</v>
      </c>
      <c r="B17" s="263">
        <f t="shared" si="1"/>
        <v>5860</v>
      </c>
      <c r="C17" s="263">
        <v>651</v>
      </c>
      <c r="D17" s="263">
        <v>2786</v>
      </c>
      <c r="E17" s="263">
        <v>18</v>
      </c>
      <c r="F17" s="263"/>
      <c r="G17" s="263">
        <v>2029</v>
      </c>
      <c r="H17" s="263">
        <v>50</v>
      </c>
      <c r="I17" s="263">
        <v>64</v>
      </c>
      <c r="J17" s="263">
        <v>44</v>
      </c>
      <c r="K17" s="263">
        <v>215</v>
      </c>
      <c r="L17" s="263">
        <v>3</v>
      </c>
      <c r="M17" s="263"/>
    </row>
    <row r="18" spans="1:13" x14ac:dyDescent="0.2">
      <c r="A18" s="42" t="s">
        <v>62</v>
      </c>
      <c r="B18" s="263">
        <f t="shared" si="1"/>
        <v>2357</v>
      </c>
      <c r="C18" s="263">
        <v>246</v>
      </c>
      <c r="D18" s="263">
        <v>1130</v>
      </c>
      <c r="E18" s="263"/>
      <c r="F18" s="263"/>
      <c r="G18" s="263">
        <v>799</v>
      </c>
      <c r="H18" s="263">
        <v>14</v>
      </c>
      <c r="I18" s="263">
        <v>6</v>
      </c>
      <c r="J18" s="263"/>
      <c r="K18" s="263">
        <v>149</v>
      </c>
      <c r="L18" s="263">
        <v>5</v>
      </c>
      <c r="M18" s="263">
        <v>8</v>
      </c>
    </row>
    <row r="19" spans="1:13" x14ac:dyDescent="0.2">
      <c r="A19" s="42" t="s">
        <v>63</v>
      </c>
      <c r="B19" s="263">
        <f t="shared" si="1"/>
        <v>6569</v>
      </c>
      <c r="C19" s="263">
        <v>489</v>
      </c>
      <c r="D19" s="263">
        <v>2698</v>
      </c>
      <c r="E19" s="263">
        <v>8</v>
      </c>
      <c r="F19" s="263"/>
      <c r="G19" s="263">
        <v>1583</v>
      </c>
      <c r="H19" s="263">
        <v>47</v>
      </c>
      <c r="I19" s="263">
        <v>33</v>
      </c>
      <c r="J19" s="263"/>
      <c r="K19" s="263">
        <v>1709</v>
      </c>
      <c r="L19" s="263">
        <v>2</v>
      </c>
      <c r="M19" s="263"/>
    </row>
    <row r="20" spans="1:13" x14ac:dyDescent="0.2">
      <c r="A20" s="42" t="s">
        <v>64</v>
      </c>
      <c r="B20" s="263">
        <f t="shared" si="1"/>
        <v>1379</v>
      </c>
      <c r="C20" s="263">
        <v>113</v>
      </c>
      <c r="D20" s="263">
        <v>550</v>
      </c>
      <c r="E20" s="263"/>
      <c r="F20" s="263"/>
      <c r="G20" s="263">
        <v>286</v>
      </c>
      <c r="H20" s="263">
        <v>1</v>
      </c>
      <c r="I20" s="263">
        <v>0</v>
      </c>
      <c r="J20" s="263"/>
      <c r="K20" s="263">
        <v>427</v>
      </c>
      <c r="L20" s="263">
        <v>2</v>
      </c>
      <c r="M20" s="263"/>
    </row>
    <row r="21" spans="1:13" x14ac:dyDescent="0.2">
      <c r="A21" s="41" t="s">
        <v>30</v>
      </c>
      <c r="B21" s="263">
        <f t="shared" si="1"/>
        <v>2222</v>
      </c>
      <c r="C21" s="263">
        <v>217</v>
      </c>
      <c r="D21" s="263">
        <v>1064</v>
      </c>
      <c r="E21" s="263"/>
      <c r="F21" s="263">
        <v>19</v>
      </c>
      <c r="G21" s="263">
        <v>870</v>
      </c>
      <c r="H21" s="263">
        <v>24</v>
      </c>
      <c r="I21" s="263">
        <v>0</v>
      </c>
      <c r="J21" s="263">
        <v>24</v>
      </c>
      <c r="K21" s="263"/>
      <c r="L21" s="263">
        <v>1</v>
      </c>
      <c r="M21" s="263">
        <v>3</v>
      </c>
    </row>
    <row r="22" spans="1:13" x14ac:dyDescent="0.2">
      <c r="A22" s="42" t="s">
        <v>65</v>
      </c>
      <c r="B22" s="263">
        <f t="shared" si="1"/>
        <v>288</v>
      </c>
      <c r="C22" s="263">
        <v>35</v>
      </c>
      <c r="D22" s="263">
        <v>130</v>
      </c>
      <c r="E22" s="263"/>
      <c r="F22" s="263"/>
      <c r="G22" s="263">
        <v>80</v>
      </c>
      <c r="H22" s="263">
        <v>1</v>
      </c>
      <c r="I22" s="263">
        <v>0</v>
      </c>
      <c r="J22" s="263"/>
      <c r="K22" s="263">
        <v>41</v>
      </c>
      <c r="L22" s="263">
        <v>1</v>
      </c>
      <c r="M22" s="263">
        <v>0</v>
      </c>
    </row>
    <row r="23" spans="1:13" x14ac:dyDescent="0.2">
      <c r="A23" s="42" t="s">
        <v>31</v>
      </c>
      <c r="B23" s="263">
        <f t="shared" si="1"/>
        <v>3994</v>
      </c>
      <c r="C23" s="263">
        <v>389</v>
      </c>
      <c r="D23" s="263">
        <v>1819</v>
      </c>
      <c r="E23" s="263">
        <v>17</v>
      </c>
      <c r="F23" s="263">
        <v>52</v>
      </c>
      <c r="G23" s="263">
        <v>1534</v>
      </c>
      <c r="H23" s="263">
        <v>49</v>
      </c>
      <c r="I23" s="263">
        <v>9</v>
      </c>
      <c r="J23" s="263">
        <v>109</v>
      </c>
      <c r="K23" s="263"/>
      <c r="L23" s="263">
        <v>5</v>
      </c>
      <c r="M23" s="263">
        <v>11</v>
      </c>
    </row>
    <row r="24" spans="1:13" x14ac:dyDescent="0.2">
      <c r="A24" s="42" t="s">
        <v>210</v>
      </c>
      <c r="B24" s="263">
        <f t="shared" si="1"/>
        <v>1200</v>
      </c>
      <c r="C24" s="263">
        <v>104</v>
      </c>
      <c r="D24" s="263">
        <v>556</v>
      </c>
      <c r="E24" s="263"/>
      <c r="F24" s="263"/>
      <c r="G24" s="263">
        <v>438</v>
      </c>
      <c r="H24" s="263">
        <v>2</v>
      </c>
      <c r="I24" s="263"/>
      <c r="J24" s="263"/>
      <c r="K24" s="263">
        <v>100</v>
      </c>
      <c r="L24" s="263"/>
      <c r="M24" s="263"/>
    </row>
    <row r="25" spans="1:13" x14ac:dyDescent="0.2">
      <c r="A25" s="42" t="s">
        <v>53</v>
      </c>
      <c r="B25" s="263">
        <f t="shared" si="1"/>
        <v>1207</v>
      </c>
      <c r="C25" s="263">
        <v>118</v>
      </c>
      <c r="D25" s="263">
        <v>520</v>
      </c>
      <c r="E25" s="263">
        <v>3</v>
      </c>
      <c r="F25" s="263"/>
      <c r="G25" s="263">
        <v>478</v>
      </c>
      <c r="H25" s="263">
        <v>15</v>
      </c>
      <c r="I25" s="263">
        <v>3</v>
      </c>
      <c r="J25" s="263">
        <v>65</v>
      </c>
      <c r="K25" s="263"/>
      <c r="L25" s="263"/>
      <c r="M25" s="263">
        <v>5</v>
      </c>
    </row>
    <row r="26" spans="1:13" x14ac:dyDescent="0.2">
      <c r="A26" s="42" t="s">
        <v>67</v>
      </c>
      <c r="B26" s="263">
        <f t="shared" si="1"/>
        <v>755</v>
      </c>
      <c r="C26" s="263">
        <v>85</v>
      </c>
      <c r="D26" s="263">
        <v>367</v>
      </c>
      <c r="E26" s="263"/>
      <c r="F26" s="263"/>
      <c r="G26" s="263">
        <v>219</v>
      </c>
      <c r="H26" s="263">
        <v>4</v>
      </c>
      <c r="I26" s="263"/>
      <c r="J26" s="263"/>
      <c r="K26" s="263">
        <v>79</v>
      </c>
      <c r="L26" s="263"/>
      <c r="M26" s="263">
        <v>1</v>
      </c>
    </row>
    <row r="27" spans="1:13" x14ac:dyDescent="0.2">
      <c r="A27" s="42" t="s">
        <v>68</v>
      </c>
      <c r="B27" s="263">
        <f t="shared" ref="B27:B36" si="2">SUM(C27:M27)</f>
        <v>2555</v>
      </c>
      <c r="C27" s="263">
        <v>267</v>
      </c>
      <c r="D27" s="263">
        <v>1107</v>
      </c>
      <c r="E27" s="263"/>
      <c r="F27" s="263"/>
      <c r="G27" s="263">
        <v>920</v>
      </c>
      <c r="H27" s="263">
        <v>24</v>
      </c>
      <c r="I27" s="263"/>
      <c r="J27" s="263"/>
      <c r="K27" s="263">
        <v>237</v>
      </c>
      <c r="L27" s="263"/>
      <c r="M27" s="263"/>
    </row>
    <row r="28" spans="1:13" x14ac:dyDescent="0.2">
      <c r="A28" s="42" t="s">
        <v>54</v>
      </c>
      <c r="B28" s="263">
        <f t="shared" si="2"/>
        <v>706</v>
      </c>
      <c r="C28" s="263">
        <v>59</v>
      </c>
      <c r="D28" s="263">
        <v>273</v>
      </c>
      <c r="E28" s="263"/>
      <c r="F28" s="263"/>
      <c r="G28" s="263">
        <v>160</v>
      </c>
      <c r="H28" s="263">
        <v>4</v>
      </c>
      <c r="I28" s="263">
        <v>1</v>
      </c>
      <c r="J28" s="263">
        <v>53</v>
      </c>
      <c r="K28" s="263">
        <v>156</v>
      </c>
      <c r="L28" s="263"/>
      <c r="M28" s="263"/>
    </row>
    <row r="29" spans="1:13" x14ac:dyDescent="0.2">
      <c r="A29" s="42" t="s">
        <v>55</v>
      </c>
      <c r="B29" s="263">
        <f t="shared" si="2"/>
        <v>955</v>
      </c>
      <c r="C29" s="263">
        <v>74</v>
      </c>
      <c r="D29" s="263">
        <v>286</v>
      </c>
      <c r="E29" s="263"/>
      <c r="F29" s="263"/>
      <c r="G29" s="263">
        <v>267</v>
      </c>
      <c r="H29" s="263">
        <v>3</v>
      </c>
      <c r="I29" s="263">
        <v>0</v>
      </c>
      <c r="J29" s="263">
        <v>159</v>
      </c>
      <c r="K29" s="263">
        <v>158</v>
      </c>
      <c r="L29" s="263"/>
      <c r="M29" s="263">
        <v>8</v>
      </c>
    </row>
    <row r="30" spans="1:13" x14ac:dyDescent="0.2">
      <c r="A30" s="42" t="s">
        <v>56</v>
      </c>
      <c r="B30" s="263">
        <f t="shared" si="2"/>
        <v>581</v>
      </c>
      <c r="C30" s="263">
        <v>54</v>
      </c>
      <c r="D30" s="263">
        <v>294</v>
      </c>
      <c r="E30" s="263"/>
      <c r="F30" s="263"/>
      <c r="G30" s="263">
        <v>188</v>
      </c>
      <c r="H30" s="263">
        <v>29</v>
      </c>
      <c r="I30" s="263"/>
      <c r="J30" s="263">
        <v>9</v>
      </c>
      <c r="K30" s="263">
        <v>5</v>
      </c>
      <c r="L30" s="263"/>
      <c r="M30" s="263">
        <v>2</v>
      </c>
    </row>
    <row r="31" spans="1:13" x14ac:dyDescent="0.2">
      <c r="A31" s="42" t="s">
        <v>82</v>
      </c>
      <c r="B31" s="263">
        <f t="shared" si="2"/>
        <v>1309</v>
      </c>
      <c r="C31" s="263">
        <v>147</v>
      </c>
      <c r="D31" s="263">
        <v>604</v>
      </c>
      <c r="E31" s="263">
        <v>10</v>
      </c>
      <c r="F31" s="263"/>
      <c r="G31" s="263">
        <v>545</v>
      </c>
      <c r="H31" s="263">
        <v>3</v>
      </c>
      <c r="I31" s="263"/>
      <c r="J31" s="263"/>
      <c r="K31" s="263"/>
      <c r="L31" s="263"/>
      <c r="M31" s="263"/>
    </row>
    <row r="32" spans="1:13" x14ac:dyDescent="0.2">
      <c r="A32" s="42" t="s">
        <v>69</v>
      </c>
      <c r="B32" s="263">
        <f t="shared" si="2"/>
        <v>289</v>
      </c>
      <c r="C32" s="263">
        <v>31</v>
      </c>
      <c r="D32" s="263">
        <v>136</v>
      </c>
      <c r="E32" s="263"/>
      <c r="F32" s="263"/>
      <c r="G32" s="263">
        <v>88</v>
      </c>
      <c r="H32" s="263">
        <v>0</v>
      </c>
      <c r="I32" s="263">
        <v>0</v>
      </c>
      <c r="J32" s="263"/>
      <c r="K32" s="263">
        <v>34</v>
      </c>
      <c r="L32" s="263"/>
      <c r="M32" s="263"/>
    </row>
    <row r="33" spans="1:16" x14ac:dyDescent="0.2">
      <c r="A33" s="42" t="s">
        <v>70</v>
      </c>
      <c r="B33" s="263">
        <f t="shared" si="2"/>
        <v>789</v>
      </c>
      <c r="C33" s="263">
        <v>77</v>
      </c>
      <c r="D33" s="263">
        <v>406</v>
      </c>
      <c r="E33" s="263"/>
      <c r="F33" s="263"/>
      <c r="G33" s="263">
        <v>248</v>
      </c>
      <c r="H33" s="263">
        <v>1</v>
      </c>
      <c r="I33" s="263"/>
      <c r="J33" s="263"/>
      <c r="K33" s="263">
        <v>57</v>
      </c>
      <c r="L33" s="263"/>
      <c r="M33" s="263"/>
    </row>
    <row r="34" spans="1:16" x14ac:dyDescent="0.2">
      <c r="A34" s="42" t="s">
        <v>71</v>
      </c>
      <c r="B34" s="263">
        <f t="shared" si="2"/>
        <v>2557</v>
      </c>
      <c r="C34" s="263">
        <v>253</v>
      </c>
      <c r="D34" s="263">
        <v>1127</v>
      </c>
      <c r="E34" s="263">
        <v>2</v>
      </c>
      <c r="F34" s="263"/>
      <c r="G34" s="263">
        <v>662</v>
      </c>
      <c r="H34" s="263">
        <v>10</v>
      </c>
      <c r="I34" s="263">
        <v>0</v>
      </c>
      <c r="J34" s="263"/>
      <c r="K34" s="263">
        <v>496</v>
      </c>
      <c r="L34" s="263"/>
      <c r="M34" s="263">
        <v>7</v>
      </c>
    </row>
    <row r="35" spans="1:16" x14ac:dyDescent="0.2">
      <c r="A35" s="42" t="s">
        <v>72</v>
      </c>
      <c r="B35" s="263">
        <f t="shared" si="2"/>
        <v>1778</v>
      </c>
      <c r="C35" s="263">
        <v>148</v>
      </c>
      <c r="D35" s="263">
        <v>667</v>
      </c>
      <c r="E35" s="263"/>
      <c r="F35" s="263"/>
      <c r="G35" s="263">
        <v>456</v>
      </c>
      <c r="H35" s="263">
        <v>5</v>
      </c>
      <c r="I35" s="263"/>
      <c r="J35" s="263"/>
      <c r="K35" s="263">
        <v>502</v>
      </c>
      <c r="L35" s="263"/>
      <c r="M35" s="263"/>
    </row>
    <row r="36" spans="1:16" ht="13.5" thickBot="1" x14ac:dyDescent="0.25">
      <c r="A36" s="46" t="s">
        <v>73</v>
      </c>
      <c r="B36" s="263">
        <f t="shared" si="2"/>
        <v>310</v>
      </c>
      <c r="C36" s="266">
        <v>12</v>
      </c>
      <c r="D36" s="266">
        <v>38</v>
      </c>
      <c r="E36" s="266"/>
      <c r="F36" s="266"/>
      <c r="G36" s="266">
        <v>87</v>
      </c>
      <c r="H36" s="266">
        <v>1</v>
      </c>
      <c r="I36" s="266"/>
      <c r="J36" s="266"/>
      <c r="K36" s="266">
        <v>172</v>
      </c>
      <c r="L36" s="266"/>
      <c r="M36" s="266"/>
    </row>
    <row r="37" spans="1:16" s="59" customFormat="1" ht="28.5" customHeight="1" x14ac:dyDescent="0.2">
      <c r="A37" s="672" t="s">
        <v>331</v>
      </c>
      <c r="B37" s="672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</row>
    <row r="38" spans="1:16" s="59" customFormat="1" ht="15" customHeight="1" x14ac:dyDescent="0.2">
      <c r="A38" s="103" t="s">
        <v>327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156"/>
      <c r="O38" s="156"/>
      <c r="P38" s="156"/>
    </row>
    <row r="39" spans="1:16" ht="15" customHeight="1" x14ac:dyDescent="0.2">
      <c r="A39" s="28" t="s">
        <v>929</v>
      </c>
    </row>
  </sheetData>
  <mergeCells count="6">
    <mergeCell ref="A37:M37"/>
    <mergeCell ref="A1:M1"/>
    <mergeCell ref="A2:M2"/>
    <mergeCell ref="A3:M3"/>
    <mergeCell ref="A4:M4"/>
    <mergeCell ref="A5:M5"/>
  </mergeCells>
  <conditionalFormatting sqref="C10:M36">
    <cfRule type="cellIs" dxfId="19" priority="1" operator="equal">
      <formula>0</formula>
    </cfRule>
  </conditionalFormatting>
  <hyperlinks>
    <hyperlink ref="N2" location="Contenido!A1" display="Contenido" xr:uid="{00000000-0004-0000-A500-000000000000}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Hoja166">
    <tabColor theme="5" tint="-0.249977111117893"/>
  </sheetPr>
  <dimension ref="A2:I17"/>
  <sheetViews>
    <sheetView showGridLines="0" zoomScaleNormal="100" zoomScaleSheetLayoutView="80" workbookViewId="0">
      <selection activeCell="J18" sqref="J18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2.75" customHeight="1" x14ac:dyDescent="0.2">
      <c r="A7" s="616" t="s">
        <v>593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A6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Hoja167">
    <tabColor theme="5" tint="0.59999389629810485"/>
    <pageSetUpPr fitToPage="1"/>
  </sheetPr>
  <dimension ref="A1:P39"/>
  <sheetViews>
    <sheetView showGridLines="0" topLeftCell="B1" zoomScaleNormal="100" zoomScaleSheetLayoutView="100" workbookViewId="0">
      <selection activeCell="N2" sqref="N2"/>
    </sheetView>
  </sheetViews>
  <sheetFormatPr baseColWidth="10" defaultColWidth="11" defaultRowHeight="12.75" x14ac:dyDescent="0.2"/>
  <cols>
    <col min="1" max="1" width="15.875" style="138" customWidth="1"/>
    <col min="2" max="13" width="8.625" style="135" customWidth="1"/>
    <col min="14" max="16384" width="11" style="102"/>
  </cols>
  <sheetData>
    <row r="1" spans="1:14" s="137" customFormat="1" ht="15" x14ac:dyDescent="0.25">
      <c r="A1" s="611" t="s">
        <v>763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2" spans="1:14" s="137" customFormat="1" ht="15" x14ac:dyDescent="0.25">
      <c r="A2" s="611" t="s">
        <v>324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212" t="s">
        <v>573</v>
      </c>
    </row>
    <row r="3" spans="1:14" s="137" customFormat="1" ht="15" x14ac:dyDescent="0.25">
      <c r="A3" s="611" t="s">
        <v>323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</row>
    <row r="4" spans="1:14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</row>
    <row r="5" spans="1:14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</row>
    <row r="6" spans="1:14" s="234" customFormat="1" ht="57.75" customHeight="1" x14ac:dyDescent="0.15">
      <c r="A6" s="430" t="s">
        <v>46</v>
      </c>
      <c r="B6" s="424" t="s">
        <v>0</v>
      </c>
      <c r="C6" s="425" t="s">
        <v>317</v>
      </c>
      <c r="D6" s="425" t="s">
        <v>322</v>
      </c>
      <c r="E6" s="425" t="s">
        <v>321</v>
      </c>
      <c r="F6" s="425" t="s">
        <v>916</v>
      </c>
      <c r="G6" s="425" t="s">
        <v>319</v>
      </c>
      <c r="H6" s="426" t="s">
        <v>595</v>
      </c>
      <c r="I6" s="425" t="s">
        <v>318</v>
      </c>
      <c r="J6" s="425" t="s">
        <v>596</v>
      </c>
      <c r="K6" s="426" t="s">
        <v>597</v>
      </c>
      <c r="L6" s="426" t="s">
        <v>166</v>
      </c>
      <c r="M6" s="426" t="s">
        <v>307</v>
      </c>
    </row>
    <row r="7" spans="1:14" s="49" customFormat="1" ht="6.75" customHeight="1" x14ac:dyDescent="0.2">
      <c r="A7" s="151"/>
      <c r="B7" s="152"/>
      <c r="C7" s="153"/>
      <c r="D7" s="153"/>
      <c r="E7" s="153"/>
      <c r="F7" s="153"/>
      <c r="G7" s="153"/>
      <c r="H7" s="154"/>
      <c r="I7" s="153"/>
      <c r="J7" s="153"/>
      <c r="K7" s="154"/>
      <c r="L7" s="154"/>
      <c r="M7" s="154"/>
    </row>
    <row r="8" spans="1:14" ht="15" customHeight="1" x14ac:dyDescent="0.2">
      <c r="A8" s="140" t="s">
        <v>0</v>
      </c>
      <c r="B8" s="369">
        <f>SUM(C8:M8)</f>
        <v>42929</v>
      </c>
      <c r="C8" s="369">
        <f t="shared" ref="C8:M8" si="0">SUM(C10:C36)</f>
        <v>3899</v>
      </c>
      <c r="D8" s="369">
        <f t="shared" si="0"/>
        <v>18673</v>
      </c>
      <c r="E8" s="369">
        <f t="shared" si="0"/>
        <v>212</v>
      </c>
      <c r="F8" s="369">
        <f t="shared" si="0"/>
        <v>117</v>
      </c>
      <c r="G8" s="369">
        <f t="shared" si="0"/>
        <v>13658</v>
      </c>
      <c r="H8" s="369">
        <f t="shared" si="0"/>
        <v>359</v>
      </c>
      <c r="I8" s="369">
        <f t="shared" si="0"/>
        <v>177</v>
      </c>
      <c r="J8" s="369">
        <f t="shared" si="0"/>
        <v>500</v>
      </c>
      <c r="K8" s="369">
        <f t="shared" si="0"/>
        <v>5269</v>
      </c>
      <c r="L8" s="102">
        <f t="shared" si="0"/>
        <v>14</v>
      </c>
      <c r="M8" s="369">
        <f t="shared" si="0"/>
        <v>51</v>
      </c>
    </row>
    <row r="9" spans="1:14" ht="6.75" customHeight="1" x14ac:dyDescent="0.2">
      <c r="A9" s="131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102"/>
      <c r="M9" s="263"/>
    </row>
    <row r="10" spans="1:14" x14ac:dyDescent="0.2">
      <c r="A10" s="42" t="s">
        <v>51</v>
      </c>
      <c r="B10" s="263">
        <f>SUM(C10:M10)</f>
        <v>3151</v>
      </c>
      <c r="C10" s="263">
        <v>262</v>
      </c>
      <c r="D10" s="263">
        <v>1416</v>
      </c>
      <c r="E10" s="263">
        <v>66</v>
      </c>
      <c r="F10" s="263"/>
      <c r="G10" s="263">
        <v>1051</v>
      </c>
      <c r="H10" s="263">
        <v>23</v>
      </c>
      <c r="I10" s="263">
        <v>14</v>
      </c>
      <c r="J10" s="263">
        <v>20</v>
      </c>
      <c r="K10" s="263">
        <v>289</v>
      </c>
      <c r="L10" s="102">
        <v>0</v>
      </c>
      <c r="M10" s="263">
        <v>10</v>
      </c>
    </row>
    <row r="11" spans="1:14" x14ac:dyDescent="0.2">
      <c r="A11" s="42" t="s">
        <v>58</v>
      </c>
      <c r="B11" s="263">
        <f t="shared" ref="B11:B36" si="1">SUM(C11:M11)</f>
        <v>1816</v>
      </c>
      <c r="C11" s="263">
        <v>176</v>
      </c>
      <c r="D11" s="263">
        <v>671</v>
      </c>
      <c r="E11" s="263">
        <v>24</v>
      </c>
      <c r="F11" s="263"/>
      <c r="G11" s="263">
        <v>791</v>
      </c>
      <c r="H11" s="263">
        <v>33</v>
      </c>
      <c r="I11" s="263">
        <v>4</v>
      </c>
      <c r="J11" s="263"/>
      <c r="K11" s="263">
        <v>116</v>
      </c>
      <c r="L11" s="263">
        <v>1</v>
      </c>
      <c r="M11" s="263"/>
    </row>
    <row r="12" spans="1:14" x14ac:dyDescent="0.2">
      <c r="A12" s="42" t="s">
        <v>29</v>
      </c>
      <c r="B12" s="263">
        <f t="shared" si="1"/>
        <v>4030</v>
      </c>
      <c r="C12" s="263">
        <v>371</v>
      </c>
      <c r="D12" s="263">
        <v>1717</v>
      </c>
      <c r="E12" s="263">
        <v>34</v>
      </c>
      <c r="F12" s="263">
        <v>48</v>
      </c>
      <c r="G12" s="263">
        <v>1355</v>
      </c>
      <c r="H12" s="263">
        <v>45</v>
      </c>
      <c r="I12" s="263">
        <v>9</v>
      </c>
      <c r="J12" s="263">
        <v>56</v>
      </c>
      <c r="K12" s="263">
        <v>395</v>
      </c>
      <c r="L12" s="263"/>
      <c r="M12" s="263"/>
    </row>
    <row r="13" spans="1:14" x14ac:dyDescent="0.2">
      <c r="A13" s="42" t="s">
        <v>59</v>
      </c>
      <c r="B13" s="263">
        <f t="shared" si="1"/>
        <v>1893</v>
      </c>
      <c r="C13" s="263">
        <v>180</v>
      </c>
      <c r="D13" s="263">
        <v>862</v>
      </c>
      <c r="E13" s="263">
        <v>30</v>
      </c>
      <c r="F13" s="263"/>
      <c r="G13" s="263">
        <v>710</v>
      </c>
      <c r="H13" s="263">
        <v>14</v>
      </c>
      <c r="I13" s="263">
        <v>39</v>
      </c>
      <c r="J13" s="263"/>
      <c r="K13" s="263">
        <v>57</v>
      </c>
      <c r="L13" s="263">
        <v>0</v>
      </c>
      <c r="M13" s="263">
        <v>1</v>
      </c>
    </row>
    <row r="14" spans="1:14" x14ac:dyDescent="0.2">
      <c r="A14" s="42" t="s">
        <v>60</v>
      </c>
      <c r="B14" s="263">
        <f t="shared" si="1"/>
        <v>419</v>
      </c>
      <c r="C14" s="263">
        <v>49</v>
      </c>
      <c r="D14" s="263">
        <v>179</v>
      </c>
      <c r="E14" s="263"/>
      <c r="F14" s="263"/>
      <c r="G14" s="263">
        <v>161</v>
      </c>
      <c r="H14" s="263">
        <v>5</v>
      </c>
      <c r="I14" s="263"/>
      <c r="J14" s="263"/>
      <c r="K14" s="263">
        <v>25</v>
      </c>
      <c r="L14" s="263"/>
      <c r="M14" s="263"/>
    </row>
    <row r="15" spans="1:14" x14ac:dyDescent="0.2">
      <c r="A15" s="42" t="s">
        <v>61</v>
      </c>
      <c r="B15" s="263">
        <f t="shared" si="1"/>
        <v>323</v>
      </c>
      <c r="C15" s="263">
        <v>32</v>
      </c>
      <c r="D15" s="263">
        <v>151</v>
      </c>
      <c r="E15" s="263"/>
      <c r="F15" s="263"/>
      <c r="G15" s="263">
        <v>79</v>
      </c>
      <c r="H15" s="263">
        <v>2</v>
      </c>
      <c r="I15" s="263"/>
      <c r="J15" s="263"/>
      <c r="K15" s="263">
        <v>59</v>
      </c>
      <c r="L15" s="263">
        <v>0</v>
      </c>
      <c r="M15" s="263"/>
    </row>
    <row r="16" spans="1:14" x14ac:dyDescent="0.2">
      <c r="A16" s="42" t="s">
        <v>81</v>
      </c>
      <c r="B16" s="263">
        <f t="shared" si="1"/>
        <v>325</v>
      </c>
      <c r="C16" s="263">
        <v>43</v>
      </c>
      <c r="D16" s="263">
        <v>210</v>
      </c>
      <c r="E16" s="263"/>
      <c r="F16" s="263"/>
      <c r="G16" s="263">
        <v>70</v>
      </c>
      <c r="H16" s="263">
        <v>2</v>
      </c>
      <c r="I16" s="263"/>
      <c r="J16" s="263"/>
      <c r="K16" s="263"/>
      <c r="L16" s="263"/>
      <c r="M16" s="263"/>
    </row>
    <row r="17" spans="1:13" x14ac:dyDescent="0.2">
      <c r="A17" s="42" t="s">
        <v>52</v>
      </c>
      <c r="B17" s="263">
        <f t="shared" si="1"/>
        <v>4403</v>
      </c>
      <c r="C17" s="263">
        <v>461</v>
      </c>
      <c r="D17" s="263">
        <v>2182</v>
      </c>
      <c r="E17" s="263">
        <v>18</v>
      </c>
      <c r="F17" s="263"/>
      <c r="G17" s="263">
        <v>1429</v>
      </c>
      <c r="H17" s="263">
        <v>40</v>
      </c>
      <c r="I17" s="263">
        <v>61</v>
      </c>
      <c r="J17" s="263">
        <v>37</v>
      </c>
      <c r="K17" s="263">
        <v>174</v>
      </c>
      <c r="L17" s="263">
        <v>1</v>
      </c>
      <c r="M17" s="263"/>
    </row>
    <row r="18" spans="1:13" x14ac:dyDescent="0.2">
      <c r="A18" s="42" t="s">
        <v>62</v>
      </c>
      <c r="B18" s="263">
        <f t="shared" si="1"/>
        <v>2161</v>
      </c>
      <c r="C18" s="263">
        <v>227</v>
      </c>
      <c r="D18" s="263">
        <v>1038</v>
      </c>
      <c r="E18" s="263"/>
      <c r="F18" s="263"/>
      <c r="G18" s="263">
        <v>721</v>
      </c>
      <c r="H18" s="263">
        <v>13</v>
      </c>
      <c r="I18" s="263">
        <v>6</v>
      </c>
      <c r="J18" s="263"/>
      <c r="K18" s="263">
        <v>146</v>
      </c>
      <c r="L18" s="263">
        <v>3</v>
      </c>
      <c r="M18" s="263">
        <v>7</v>
      </c>
    </row>
    <row r="19" spans="1:13" x14ac:dyDescent="0.2">
      <c r="A19" s="42" t="s">
        <v>63</v>
      </c>
      <c r="B19" s="263">
        <f t="shared" si="1"/>
        <v>6421</v>
      </c>
      <c r="C19" s="263">
        <v>476</v>
      </c>
      <c r="D19" s="263">
        <v>2632</v>
      </c>
      <c r="E19" s="263">
        <v>8</v>
      </c>
      <c r="F19" s="263"/>
      <c r="G19" s="263">
        <v>1522</v>
      </c>
      <c r="H19" s="263">
        <v>47</v>
      </c>
      <c r="I19" s="263">
        <v>32</v>
      </c>
      <c r="J19" s="263"/>
      <c r="K19" s="263">
        <v>1702</v>
      </c>
      <c r="L19" s="263">
        <v>2</v>
      </c>
      <c r="M19" s="263"/>
    </row>
    <row r="20" spans="1:13" x14ac:dyDescent="0.2">
      <c r="A20" s="42" t="s">
        <v>64</v>
      </c>
      <c r="B20" s="263">
        <f t="shared" si="1"/>
        <v>1356</v>
      </c>
      <c r="C20" s="263">
        <v>111</v>
      </c>
      <c r="D20" s="263">
        <v>540</v>
      </c>
      <c r="E20" s="263"/>
      <c r="F20" s="263"/>
      <c r="G20" s="263">
        <v>280</v>
      </c>
      <c r="H20" s="263">
        <v>1</v>
      </c>
      <c r="I20" s="263">
        <v>0</v>
      </c>
      <c r="J20" s="263"/>
      <c r="K20" s="263">
        <v>422</v>
      </c>
      <c r="L20" s="263">
        <v>2</v>
      </c>
      <c r="M20" s="263"/>
    </row>
    <row r="21" spans="1:13" x14ac:dyDescent="0.2">
      <c r="A21" s="41" t="s">
        <v>30</v>
      </c>
      <c r="B21" s="263">
        <f t="shared" si="1"/>
        <v>1842</v>
      </c>
      <c r="C21" s="263">
        <v>193</v>
      </c>
      <c r="D21" s="263">
        <v>868</v>
      </c>
      <c r="E21" s="263"/>
      <c r="F21" s="263">
        <v>17</v>
      </c>
      <c r="G21" s="263">
        <v>715</v>
      </c>
      <c r="H21" s="263">
        <v>24</v>
      </c>
      <c r="I21" s="263">
        <v>0</v>
      </c>
      <c r="J21" s="263">
        <v>21</v>
      </c>
      <c r="K21" s="263"/>
      <c r="L21" s="263">
        <v>1</v>
      </c>
      <c r="M21" s="263">
        <v>3</v>
      </c>
    </row>
    <row r="22" spans="1:13" x14ac:dyDescent="0.2">
      <c r="A22" s="42" t="s">
        <v>65</v>
      </c>
      <c r="B22" s="263">
        <f t="shared" si="1"/>
        <v>232</v>
      </c>
      <c r="C22" s="263">
        <v>26</v>
      </c>
      <c r="D22" s="263">
        <v>110</v>
      </c>
      <c r="E22" s="263"/>
      <c r="F22" s="263"/>
      <c r="G22" s="263">
        <v>57</v>
      </c>
      <c r="H22" s="263">
        <v>1</v>
      </c>
      <c r="I22" s="263">
        <v>0</v>
      </c>
      <c r="J22" s="263"/>
      <c r="K22" s="263">
        <v>38</v>
      </c>
      <c r="L22" s="263">
        <v>0</v>
      </c>
      <c r="M22" s="263">
        <v>0</v>
      </c>
    </row>
    <row r="23" spans="1:13" x14ac:dyDescent="0.2">
      <c r="A23" s="42" t="s">
        <v>31</v>
      </c>
      <c r="B23" s="263">
        <f t="shared" si="1"/>
        <v>2702</v>
      </c>
      <c r="C23" s="263">
        <v>257</v>
      </c>
      <c r="D23" s="263">
        <v>1201</v>
      </c>
      <c r="E23" s="263">
        <v>17</v>
      </c>
      <c r="F23" s="263">
        <v>52</v>
      </c>
      <c r="G23" s="263">
        <v>1016</v>
      </c>
      <c r="H23" s="263">
        <v>38</v>
      </c>
      <c r="I23" s="263">
        <v>9</v>
      </c>
      <c r="J23" s="263">
        <v>99</v>
      </c>
      <c r="K23" s="263"/>
      <c r="L23" s="263">
        <v>4</v>
      </c>
      <c r="M23" s="263">
        <v>9</v>
      </c>
    </row>
    <row r="24" spans="1:13" x14ac:dyDescent="0.2">
      <c r="A24" s="42" t="s">
        <v>210</v>
      </c>
      <c r="B24" s="263">
        <f t="shared" si="1"/>
        <v>1167</v>
      </c>
      <c r="C24" s="263">
        <v>101</v>
      </c>
      <c r="D24" s="263">
        <v>542</v>
      </c>
      <c r="E24" s="263"/>
      <c r="F24" s="263"/>
      <c r="G24" s="263">
        <v>424</v>
      </c>
      <c r="H24" s="263">
        <v>2</v>
      </c>
      <c r="I24" s="263"/>
      <c r="J24" s="263"/>
      <c r="K24" s="263">
        <v>98</v>
      </c>
      <c r="L24" s="263"/>
      <c r="M24" s="263"/>
    </row>
    <row r="25" spans="1:13" x14ac:dyDescent="0.2">
      <c r="A25" s="42" t="s">
        <v>53</v>
      </c>
      <c r="B25" s="263">
        <f t="shared" si="1"/>
        <v>1087</v>
      </c>
      <c r="C25" s="263">
        <v>101</v>
      </c>
      <c r="D25" s="263">
        <v>472</v>
      </c>
      <c r="E25" s="263">
        <v>3</v>
      </c>
      <c r="F25" s="263"/>
      <c r="G25" s="263">
        <v>433</v>
      </c>
      <c r="H25" s="263">
        <v>15</v>
      </c>
      <c r="I25" s="263">
        <v>3</v>
      </c>
      <c r="J25" s="263">
        <v>56</v>
      </c>
      <c r="K25" s="263"/>
      <c r="L25" s="263"/>
      <c r="M25" s="263">
        <v>4</v>
      </c>
    </row>
    <row r="26" spans="1:13" x14ac:dyDescent="0.2">
      <c r="A26" s="42" t="s">
        <v>67</v>
      </c>
      <c r="B26" s="263">
        <f t="shared" si="1"/>
        <v>459</v>
      </c>
      <c r="C26" s="263">
        <v>36</v>
      </c>
      <c r="D26" s="263">
        <v>207</v>
      </c>
      <c r="E26" s="263"/>
      <c r="F26" s="263"/>
      <c r="G26" s="263">
        <v>137</v>
      </c>
      <c r="H26" s="263">
        <v>3</v>
      </c>
      <c r="I26" s="263"/>
      <c r="J26" s="263"/>
      <c r="K26" s="263">
        <v>75</v>
      </c>
      <c r="L26" s="263"/>
      <c r="M26" s="263">
        <v>1</v>
      </c>
    </row>
    <row r="27" spans="1:13" x14ac:dyDescent="0.2">
      <c r="A27" s="42" t="s">
        <v>68</v>
      </c>
      <c r="B27" s="263">
        <f t="shared" si="1"/>
        <v>1705</v>
      </c>
      <c r="C27" s="263">
        <v>144</v>
      </c>
      <c r="D27" s="263">
        <v>686</v>
      </c>
      <c r="E27" s="263"/>
      <c r="F27" s="263"/>
      <c r="G27" s="263">
        <v>620</v>
      </c>
      <c r="H27" s="263">
        <v>24</v>
      </c>
      <c r="I27" s="263"/>
      <c r="J27" s="263"/>
      <c r="K27" s="263">
        <v>231</v>
      </c>
      <c r="L27" s="263"/>
      <c r="M27" s="263"/>
    </row>
    <row r="28" spans="1:13" x14ac:dyDescent="0.2">
      <c r="A28" s="42" t="s">
        <v>54</v>
      </c>
      <c r="B28" s="263">
        <f t="shared" si="1"/>
        <v>653</v>
      </c>
      <c r="C28" s="263">
        <v>57</v>
      </c>
      <c r="D28" s="263">
        <v>256</v>
      </c>
      <c r="E28" s="263"/>
      <c r="F28" s="263"/>
      <c r="G28" s="263">
        <v>132</v>
      </c>
      <c r="H28" s="263">
        <v>4</v>
      </c>
      <c r="I28" s="263">
        <v>0</v>
      </c>
      <c r="J28" s="263">
        <v>52</v>
      </c>
      <c r="K28" s="263">
        <v>152</v>
      </c>
      <c r="L28" s="263"/>
      <c r="M28" s="263"/>
    </row>
    <row r="29" spans="1:13" x14ac:dyDescent="0.2">
      <c r="A29" s="42" t="s">
        <v>55</v>
      </c>
      <c r="B29" s="263">
        <f t="shared" si="1"/>
        <v>827</v>
      </c>
      <c r="C29" s="263">
        <v>46</v>
      </c>
      <c r="D29" s="263">
        <v>241</v>
      </c>
      <c r="E29" s="263"/>
      <c r="F29" s="263"/>
      <c r="G29" s="263">
        <v>223</v>
      </c>
      <c r="H29" s="263">
        <v>3</v>
      </c>
      <c r="I29" s="263">
        <v>0</v>
      </c>
      <c r="J29" s="263">
        <v>158</v>
      </c>
      <c r="K29" s="263">
        <v>148</v>
      </c>
      <c r="L29" s="263"/>
      <c r="M29" s="263">
        <v>8</v>
      </c>
    </row>
    <row r="30" spans="1:13" x14ac:dyDescent="0.2">
      <c r="A30" s="42" t="s">
        <v>56</v>
      </c>
      <c r="B30" s="263">
        <f t="shared" si="1"/>
        <v>155</v>
      </c>
      <c r="C30" s="263">
        <v>18</v>
      </c>
      <c r="D30" s="263">
        <v>73</v>
      </c>
      <c r="E30" s="263"/>
      <c r="F30" s="263"/>
      <c r="G30" s="263">
        <v>60</v>
      </c>
      <c r="H30" s="263">
        <v>0</v>
      </c>
      <c r="I30" s="263"/>
      <c r="J30" s="263">
        <v>1</v>
      </c>
      <c r="K30" s="263">
        <v>2</v>
      </c>
      <c r="L30" s="263"/>
      <c r="M30" s="263">
        <v>1</v>
      </c>
    </row>
    <row r="31" spans="1:13" x14ac:dyDescent="0.2">
      <c r="A31" s="42" t="s">
        <v>82</v>
      </c>
      <c r="B31" s="263">
        <f t="shared" si="1"/>
        <v>1086</v>
      </c>
      <c r="C31" s="263">
        <v>115</v>
      </c>
      <c r="D31" s="263">
        <v>519</v>
      </c>
      <c r="E31" s="263">
        <v>10</v>
      </c>
      <c r="F31" s="263"/>
      <c r="G31" s="263">
        <v>439</v>
      </c>
      <c r="H31" s="263">
        <v>3</v>
      </c>
      <c r="I31" s="263"/>
      <c r="J31" s="263"/>
      <c r="K31" s="263"/>
      <c r="L31" s="263"/>
      <c r="M31" s="263"/>
    </row>
    <row r="32" spans="1:13" x14ac:dyDescent="0.2">
      <c r="A32" s="42" t="s">
        <v>69</v>
      </c>
      <c r="B32" s="263">
        <f t="shared" si="1"/>
        <v>193</v>
      </c>
      <c r="C32" s="263">
        <v>18</v>
      </c>
      <c r="D32" s="263">
        <v>91</v>
      </c>
      <c r="E32" s="263"/>
      <c r="F32" s="263"/>
      <c r="G32" s="263">
        <v>55</v>
      </c>
      <c r="H32" s="263">
        <v>0</v>
      </c>
      <c r="I32" s="263">
        <v>0</v>
      </c>
      <c r="J32" s="263"/>
      <c r="K32" s="263">
        <v>29</v>
      </c>
      <c r="L32" s="263"/>
      <c r="M32" s="263"/>
    </row>
    <row r="33" spans="1:16" x14ac:dyDescent="0.2">
      <c r="A33" s="42" t="s">
        <v>70</v>
      </c>
      <c r="B33" s="263">
        <f t="shared" si="1"/>
        <v>655</v>
      </c>
      <c r="C33" s="263">
        <v>70</v>
      </c>
      <c r="D33" s="263">
        <v>332</v>
      </c>
      <c r="E33" s="263"/>
      <c r="F33" s="263"/>
      <c r="G33" s="263">
        <v>199</v>
      </c>
      <c r="H33" s="263">
        <v>1</v>
      </c>
      <c r="I33" s="263"/>
      <c r="J33" s="263"/>
      <c r="K33" s="263">
        <v>53</v>
      </c>
      <c r="L33" s="263"/>
      <c r="M33" s="263"/>
    </row>
    <row r="34" spans="1:16" x14ac:dyDescent="0.2">
      <c r="A34" s="42" t="s">
        <v>71</v>
      </c>
      <c r="B34" s="263">
        <f t="shared" si="1"/>
        <v>2047</v>
      </c>
      <c r="C34" s="263">
        <v>182</v>
      </c>
      <c r="D34" s="263">
        <v>842</v>
      </c>
      <c r="E34" s="263">
        <v>2</v>
      </c>
      <c r="F34" s="263"/>
      <c r="G34" s="263">
        <v>526</v>
      </c>
      <c r="H34" s="263">
        <v>10</v>
      </c>
      <c r="I34" s="263">
        <v>0</v>
      </c>
      <c r="J34" s="263"/>
      <c r="K34" s="263">
        <v>478</v>
      </c>
      <c r="L34" s="263"/>
      <c r="M34" s="263">
        <v>7</v>
      </c>
    </row>
    <row r="35" spans="1:16" x14ac:dyDescent="0.2">
      <c r="A35" s="42" t="s">
        <v>72</v>
      </c>
      <c r="B35" s="263">
        <f t="shared" si="1"/>
        <v>1646</v>
      </c>
      <c r="C35" s="263">
        <v>143</v>
      </c>
      <c r="D35" s="263">
        <v>621</v>
      </c>
      <c r="E35" s="263"/>
      <c r="F35" s="263"/>
      <c r="G35" s="263">
        <v>395</v>
      </c>
      <c r="H35" s="263">
        <v>5</v>
      </c>
      <c r="I35" s="263"/>
      <c r="J35" s="263"/>
      <c r="K35" s="263">
        <v>482</v>
      </c>
      <c r="L35" s="263"/>
      <c r="M35" s="263"/>
    </row>
    <row r="36" spans="1:16" ht="13.5" thickBot="1" x14ac:dyDescent="0.25">
      <c r="A36" s="46" t="s">
        <v>73</v>
      </c>
      <c r="B36" s="263">
        <f t="shared" si="1"/>
        <v>175</v>
      </c>
      <c r="C36" s="266">
        <v>4</v>
      </c>
      <c r="D36" s="266">
        <v>14</v>
      </c>
      <c r="E36" s="266"/>
      <c r="F36" s="266"/>
      <c r="G36" s="266">
        <v>58</v>
      </c>
      <c r="H36" s="266">
        <v>1</v>
      </c>
      <c r="I36" s="266"/>
      <c r="J36" s="266"/>
      <c r="K36" s="266">
        <v>98</v>
      </c>
      <c r="L36" s="266"/>
      <c r="M36" s="266"/>
    </row>
    <row r="37" spans="1:16" s="59" customFormat="1" ht="28.5" customHeight="1" x14ac:dyDescent="0.2">
      <c r="A37" s="672" t="s">
        <v>331</v>
      </c>
      <c r="B37" s="672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</row>
    <row r="38" spans="1:16" s="59" customFormat="1" ht="15" customHeight="1" x14ac:dyDescent="0.2">
      <c r="A38" s="103" t="s">
        <v>327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156"/>
      <c r="O38" s="156"/>
      <c r="P38" s="156"/>
    </row>
    <row r="39" spans="1:16" ht="15" customHeight="1" x14ac:dyDescent="0.2">
      <c r="A39" s="28" t="s">
        <v>929</v>
      </c>
    </row>
  </sheetData>
  <mergeCells count="6">
    <mergeCell ref="A37:M37"/>
    <mergeCell ref="A1:M1"/>
    <mergeCell ref="A2:M2"/>
    <mergeCell ref="A3:M3"/>
    <mergeCell ref="A4:M4"/>
    <mergeCell ref="A5:M5"/>
  </mergeCells>
  <conditionalFormatting sqref="C10:K10 M10 C11:M36">
    <cfRule type="cellIs" dxfId="18" priority="1" operator="equal">
      <formula>0</formula>
    </cfRule>
  </conditionalFormatting>
  <hyperlinks>
    <hyperlink ref="N2" location="Contenido!A1" display="Contenido" xr:uid="{00000000-0004-0000-A700-000000000000}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Hoja168">
    <tabColor theme="5" tint="0.59999389629810485"/>
    <pageSetUpPr fitToPage="1"/>
  </sheetPr>
  <dimension ref="A1:N95"/>
  <sheetViews>
    <sheetView showGridLines="0" zoomScaleNormal="100" zoomScaleSheetLayoutView="100" workbookViewId="0">
      <selection activeCell="D103" sqref="D103"/>
    </sheetView>
  </sheetViews>
  <sheetFormatPr baseColWidth="10" defaultColWidth="11" defaultRowHeight="12.75" x14ac:dyDescent="0.2"/>
  <cols>
    <col min="1" max="1" width="15.875" style="138" customWidth="1"/>
    <col min="2" max="13" width="8.625" style="135" customWidth="1"/>
    <col min="14" max="16384" width="11" style="102"/>
  </cols>
  <sheetData>
    <row r="1" spans="1:14" s="137" customFormat="1" ht="15" x14ac:dyDescent="0.25">
      <c r="A1" s="611" t="s">
        <v>762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2" spans="1:14" s="137" customFormat="1" ht="15" x14ac:dyDescent="0.25">
      <c r="A2" s="611" t="s">
        <v>324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212" t="s">
        <v>573</v>
      </c>
    </row>
    <row r="3" spans="1:14" s="137" customFormat="1" ht="15" x14ac:dyDescent="0.25">
      <c r="A3" s="611" t="s">
        <v>323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</row>
    <row r="4" spans="1:14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</row>
    <row r="5" spans="1:14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</row>
    <row r="6" spans="1:14" s="137" customFormat="1" ht="15" x14ac:dyDescent="0.25">
      <c r="A6" s="679" t="s">
        <v>536</v>
      </c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9"/>
    </row>
    <row r="7" spans="1:14" s="234" customFormat="1" ht="57.75" customHeight="1" x14ac:dyDescent="0.15">
      <c r="A7" s="430" t="s">
        <v>46</v>
      </c>
      <c r="B7" s="424" t="s">
        <v>0</v>
      </c>
      <c r="C7" s="425" t="s">
        <v>317</v>
      </c>
      <c r="D7" s="425" t="s">
        <v>322</v>
      </c>
      <c r="E7" s="425" t="s">
        <v>321</v>
      </c>
      <c r="F7" s="425" t="s">
        <v>916</v>
      </c>
      <c r="G7" s="425" t="s">
        <v>319</v>
      </c>
      <c r="H7" s="426" t="s">
        <v>595</v>
      </c>
      <c r="I7" s="425" t="s">
        <v>318</v>
      </c>
      <c r="J7" s="425" t="s">
        <v>596</v>
      </c>
      <c r="K7" s="426" t="s">
        <v>597</v>
      </c>
      <c r="L7" s="426" t="s">
        <v>166</v>
      </c>
      <c r="M7" s="426" t="s">
        <v>307</v>
      </c>
    </row>
    <row r="8" spans="1:14" s="49" customFormat="1" ht="6.75" customHeight="1" x14ac:dyDescent="0.2">
      <c r="A8" s="151"/>
      <c r="B8" s="152"/>
      <c r="C8" s="153"/>
      <c r="D8" s="153"/>
      <c r="E8" s="153"/>
      <c r="F8" s="153"/>
      <c r="G8" s="153"/>
      <c r="H8" s="154"/>
      <c r="I8" s="153"/>
      <c r="J8" s="153"/>
      <c r="K8" s="154"/>
      <c r="L8" s="154"/>
      <c r="M8" s="154"/>
    </row>
    <row r="9" spans="1:14" ht="15" customHeight="1" x14ac:dyDescent="0.2">
      <c r="A9" s="140" t="s">
        <v>0</v>
      </c>
      <c r="B9" s="157">
        <v>4.3357058712889911</v>
      </c>
      <c r="C9" s="157">
        <v>2.8005027832645002</v>
      </c>
      <c r="D9" s="157">
        <v>4.07806258722092</v>
      </c>
      <c r="E9" s="157">
        <v>26.466916354556801</v>
      </c>
      <c r="F9" s="157">
        <v>39.931740614334473</v>
      </c>
      <c r="G9" s="157">
        <v>3.3188184636917666</v>
      </c>
      <c r="H9" s="157">
        <v>2.2872069317023445</v>
      </c>
      <c r="I9" s="157">
        <v>2.0419935394554685</v>
      </c>
      <c r="J9" s="157">
        <v>5.3856096510124951</v>
      </c>
      <c r="K9" s="157">
        <v>10.051090587541758</v>
      </c>
      <c r="L9" s="157">
        <v>1.1372867587327375</v>
      </c>
      <c r="M9" s="157">
        <v>1.4265734265734267</v>
      </c>
    </row>
    <row r="10" spans="1:14" ht="6.75" customHeight="1" x14ac:dyDescent="0.2">
      <c r="A10" s="131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</row>
    <row r="11" spans="1:14" x14ac:dyDescent="0.2">
      <c r="A11" s="42" t="s">
        <v>51</v>
      </c>
      <c r="B11" s="158">
        <v>5.2440082782562261</v>
      </c>
      <c r="C11" s="158">
        <v>3.0458033015577772</v>
      </c>
      <c r="D11" s="158">
        <v>5.07399577167019</v>
      </c>
      <c r="E11" s="158">
        <v>49.253731343283583</v>
      </c>
      <c r="F11" s="158"/>
      <c r="G11" s="158">
        <v>4.5140231069879313</v>
      </c>
      <c r="H11" s="158">
        <v>1.4411027568922306</v>
      </c>
      <c r="I11" s="158">
        <v>2.5316455696202533</v>
      </c>
      <c r="J11" s="158">
        <v>4.3103448275862073</v>
      </c>
      <c r="K11" s="158">
        <v>10.170722847802399</v>
      </c>
      <c r="L11" s="158">
        <v>0</v>
      </c>
      <c r="M11" s="158">
        <v>1.6313213703099509</v>
      </c>
    </row>
    <row r="12" spans="1:14" x14ac:dyDescent="0.2">
      <c r="A12" s="42" t="s">
        <v>58</v>
      </c>
      <c r="B12" s="158">
        <v>2.9869514804108892</v>
      </c>
      <c r="C12" s="158">
        <v>1.9757521329142345</v>
      </c>
      <c r="D12" s="158">
        <v>2.4917375320286683</v>
      </c>
      <c r="E12" s="158">
        <v>30</v>
      </c>
      <c r="F12" s="158"/>
      <c r="G12" s="158">
        <v>3.1365240493278881</v>
      </c>
      <c r="H12" s="158">
        <v>2.6378896882494005</v>
      </c>
      <c r="I12" s="158">
        <v>0.80160320641282556</v>
      </c>
      <c r="J12" s="158"/>
      <c r="K12" s="158">
        <v>6.9317571198280499</v>
      </c>
      <c r="L12" s="158">
        <v>0.56497175141242939</v>
      </c>
      <c r="M12" s="158"/>
    </row>
    <row r="13" spans="1:14" x14ac:dyDescent="0.2">
      <c r="A13" s="42" t="s">
        <v>29</v>
      </c>
      <c r="B13" s="158">
        <v>8.9227379776646654</v>
      </c>
      <c r="C13" s="158">
        <v>4.8001035062750681</v>
      </c>
      <c r="D13" s="158">
        <v>6.8751501561624089</v>
      </c>
      <c r="E13" s="158">
        <v>27.64227642276423</v>
      </c>
      <c r="F13" s="158">
        <v>64</v>
      </c>
      <c r="G13" s="158">
        <v>6.8179531045587201</v>
      </c>
      <c r="H13" s="158">
        <v>5.0055617352614021</v>
      </c>
      <c r="I13" s="158">
        <v>2.1428571428571428</v>
      </c>
      <c r="J13" s="158">
        <v>9.0761750405186383</v>
      </c>
      <c r="K13" s="158">
        <v>27.460604494962542</v>
      </c>
      <c r="L13" s="158"/>
      <c r="M13" s="158"/>
    </row>
    <row r="14" spans="1:14" x14ac:dyDescent="0.2">
      <c r="A14" s="42" t="s">
        <v>59</v>
      </c>
      <c r="B14" s="158">
        <v>3.1394244388528767</v>
      </c>
      <c r="C14" s="158">
        <v>2.3913909924272616</v>
      </c>
      <c r="D14" s="158">
        <v>3.2820590922936344</v>
      </c>
      <c r="E14" s="158">
        <v>21.582733812949641</v>
      </c>
      <c r="F14" s="158"/>
      <c r="G14" s="158">
        <v>2.7154166826022106</v>
      </c>
      <c r="H14" s="158">
        <v>1.1794439764111204</v>
      </c>
      <c r="I14" s="158">
        <v>2.3186682520808559</v>
      </c>
      <c r="J14" s="158"/>
      <c r="K14" s="158">
        <v>7.3394495412844041</v>
      </c>
      <c r="L14" s="158">
        <v>0</v>
      </c>
      <c r="M14" s="158">
        <v>0.56497175141242939</v>
      </c>
    </row>
    <row r="15" spans="1:14" x14ac:dyDescent="0.2">
      <c r="A15" s="42" t="s">
        <v>60</v>
      </c>
      <c r="B15" s="158">
        <v>2.7894096987707688</v>
      </c>
      <c r="C15" s="158">
        <v>2.6119402985074625</v>
      </c>
      <c r="D15" s="158">
        <v>2.8589682159399459</v>
      </c>
      <c r="E15" s="158"/>
      <c r="F15" s="158"/>
      <c r="G15" s="158">
        <v>2.4141550457339931</v>
      </c>
      <c r="H15" s="158">
        <v>2.4752475247524752</v>
      </c>
      <c r="I15" s="158">
        <v>0</v>
      </c>
      <c r="J15" s="158"/>
      <c r="K15" s="158">
        <v>4.6228710462287106</v>
      </c>
      <c r="L15" s="158"/>
      <c r="M15" s="158"/>
    </row>
    <row r="16" spans="1:14" x14ac:dyDescent="0.2">
      <c r="A16" s="42" t="s">
        <v>61</v>
      </c>
      <c r="B16" s="158">
        <v>0.77779343384528676</v>
      </c>
      <c r="C16" s="158">
        <v>0.72710747557373323</v>
      </c>
      <c r="D16" s="158">
        <v>1.0017248242006105</v>
      </c>
      <c r="E16" s="158"/>
      <c r="F16" s="158"/>
      <c r="G16" s="158">
        <v>0.49535991973915228</v>
      </c>
      <c r="H16" s="158">
        <v>0.40404040404040403</v>
      </c>
      <c r="I16" s="158">
        <v>0</v>
      </c>
      <c r="J16" s="158"/>
      <c r="K16" s="158">
        <v>0.80699394754539344</v>
      </c>
      <c r="L16" s="158">
        <v>0</v>
      </c>
      <c r="M16" s="158"/>
    </row>
    <row r="17" spans="1:13" x14ac:dyDescent="0.2">
      <c r="A17" s="42" t="s">
        <v>81</v>
      </c>
      <c r="B17" s="158">
        <v>4.1512325967556523</v>
      </c>
      <c r="C17" s="158">
        <v>3.9413382218148487</v>
      </c>
      <c r="D17" s="158">
        <v>5.764479824320615</v>
      </c>
      <c r="E17" s="158"/>
      <c r="F17" s="158"/>
      <c r="G17" s="158">
        <v>2.2617124394184165</v>
      </c>
      <c r="H17" s="158">
        <v>1.5873015873015872</v>
      </c>
      <c r="I17" s="158">
        <v>0</v>
      </c>
      <c r="J17" s="158"/>
      <c r="K17" s="158"/>
      <c r="L17" s="158"/>
      <c r="M17" s="158"/>
    </row>
    <row r="18" spans="1:13" x14ac:dyDescent="0.2">
      <c r="A18" s="42" t="s">
        <v>52</v>
      </c>
      <c r="B18" s="158">
        <v>4.9899444240209325</v>
      </c>
      <c r="C18" s="158">
        <v>3.4895163121641057</v>
      </c>
      <c r="D18" s="158">
        <v>5.2899534522885956</v>
      </c>
      <c r="E18" s="158">
        <v>24.657534246575342</v>
      </c>
      <c r="F18" s="158"/>
      <c r="G18" s="158">
        <v>3.7734354370213894</v>
      </c>
      <c r="H18" s="158">
        <v>2.8188865398167726</v>
      </c>
      <c r="I18" s="158">
        <v>4.3664996420901936</v>
      </c>
      <c r="J18" s="158">
        <v>16.371681415929203</v>
      </c>
      <c r="K18" s="158">
        <v>15.852156057494868</v>
      </c>
      <c r="L18" s="158">
        <v>0.63694267515923575</v>
      </c>
      <c r="M18" s="158"/>
    </row>
    <row r="19" spans="1:13" x14ac:dyDescent="0.2">
      <c r="A19" s="42" t="s">
        <v>62</v>
      </c>
      <c r="B19" s="158">
        <v>5.0793875480689836</v>
      </c>
      <c r="C19" s="158">
        <v>3.9104220499569338</v>
      </c>
      <c r="D19" s="158">
        <v>5.5283340434597354</v>
      </c>
      <c r="E19" s="158"/>
      <c r="F19" s="158"/>
      <c r="G19" s="158">
        <v>4.0900839573405943</v>
      </c>
      <c r="H19" s="158">
        <v>2.1959459459459461</v>
      </c>
      <c r="I19" s="158">
        <v>3.2608695652173911</v>
      </c>
      <c r="J19" s="158"/>
      <c r="K19" s="158">
        <v>6.73828125</v>
      </c>
      <c r="L19" s="158">
        <v>1.6853932584269662</v>
      </c>
      <c r="M19" s="158">
        <v>2.0895522388059704</v>
      </c>
    </row>
    <row r="20" spans="1:13" x14ac:dyDescent="0.2">
      <c r="A20" s="42" t="s">
        <v>63</v>
      </c>
      <c r="B20" s="158">
        <v>11.365724381625441</v>
      </c>
      <c r="C20" s="158">
        <v>5.921134469461375</v>
      </c>
      <c r="D20" s="158">
        <v>9.4942644830820289</v>
      </c>
      <c r="E20" s="158">
        <v>15.09433962264151</v>
      </c>
      <c r="F20" s="158"/>
      <c r="G20" s="158">
        <v>7.3501714396097944</v>
      </c>
      <c r="H20" s="158">
        <v>6.041131105398458</v>
      </c>
      <c r="I20" s="158">
        <v>5.8823529411764701</v>
      </c>
      <c r="J20" s="158"/>
      <c r="K20" s="158">
        <v>22.534840915067054</v>
      </c>
      <c r="L20" s="158">
        <v>1.5151515151515151</v>
      </c>
      <c r="M20" s="158"/>
    </row>
    <row r="21" spans="1:13" x14ac:dyDescent="0.2">
      <c r="A21" s="42" t="s">
        <v>64</v>
      </c>
      <c r="B21" s="158">
        <v>7.4686090123389688</v>
      </c>
      <c r="C21" s="158">
        <v>4.0261153427638741</v>
      </c>
      <c r="D21" s="158">
        <v>5.8227302135001082</v>
      </c>
      <c r="E21" s="158"/>
      <c r="F21" s="158"/>
      <c r="G21" s="158">
        <v>4.4338875692794932</v>
      </c>
      <c r="H21" s="158">
        <v>0.98039215686274506</v>
      </c>
      <c r="I21" s="158">
        <v>0</v>
      </c>
      <c r="J21" s="158"/>
      <c r="K21" s="158">
        <v>9.932279909706546</v>
      </c>
      <c r="L21" s="158">
        <v>3.9215686274509802</v>
      </c>
      <c r="M21" s="158"/>
    </row>
    <row r="22" spans="1:13" x14ac:dyDescent="0.2">
      <c r="A22" s="41" t="s">
        <v>30</v>
      </c>
      <c r="B22" s="158">
        <v>2.205486176798094</v>
      </c>
      <c r="C22" s="158">
        <v>1.722445336903168</v>
      </c>
      <c r="D22" s="158">
        <v>2.3560706821204636</v>
      </c>
      <c r="E22" s="158"/>
      <c r="F22" s="158">
        <v>15.596330275229359</v>
      </c>
      <c r="G22" s="158">
        <v>2.0267014371155643</v>
      </c>
      <c r="H22" s="158">
        <v>2.0460358056265986</v>
      </c>
      <c r="I22" s="158">
        <v>0</v>
      </c>
      <c r="J22" s="158">
        <v>2.6683608640406606</v>
      </c>
      <c r="K22" s="158"/>
      <c r="L22" s="158">
        <v>1.1764705882352942</v>
      </c>
      <c r="M22" s="158">
        <v>0.6696428571428571</v>
      </c>
    </row>
    <row r="23" spans="1:13" x14ac:dyDescent="0.2">
      <c r="A23" s="42" t="s">
        <v>65</v>
      </c>
      <c r="B23" s="158">
        <v>1.0924008968182035</v>
      </c>
      <c r="C23" s="158">
        <v>0.9142053445850914</v>
      </c>
      <c r="D23" s="158">
        <v>1.1227926916402979</v>
      </c>
      <c r="E23" s="158"/>
      <c r="F23" s="158"/>
      <c r="G23" s="158">
        <v>0.68882175226586106</v>
      </c>
      <c r="H23" s="158">
        <v>0.1890359168241966</v>
      </c>
      <c r="I23" s="158">
        <v>0</v>
      </c>
      <c r="J23" s="158"/>
      <c r="K23" s="158">
        <v>1.978518937252685</v>
      </c>
      <c r="L23" s="158">
        <v>0</v>
      </c>
      <c r="M23" s="158">
        <v>0</v>
      </c>
    </row>
    <row r="24" spans="1:13" x14ac:dyDescent="0.2">
      <c r="A24" s="42" t="s">
        <v>31</v>
      </c>
      <c r="B24" s="158">
        <v>3.4579845913639966</v>
      </c>
      <c r="C24" s="158">
        <v>2.3717238833517902</v>
      </c>
      <c r="D24" s="158">
        <v>3.5069789172458101</v>
      </c>
      <c r="E24" s="158">
        <v>20.238095238095237</v>
      </c>
      <c r="F24" s="158">
        <v>47.706422018348626</v>
      </c>
      <c r="G24" s="158">
        <v>3.0973721114566186</v>
      </c>
      <c r="H24" s="158">
        <v>3.3480176211453743</v>
      </c>
      <c r="I24" s="158">
        <v>1.3392857142857142</v>
      </c>
      <c r="J24" s="158">
        <v>5.4098360655737707</v>
      </c>
      <c r="K24" s="158"/>
      <c r="L24" s="158">
        <v>2.7586206896551726</v>
      </c>
      <c r="M24" s="158">
        <v>1.8442622950819672</v>
      </c>
    </row>
    <row r="25" spans="1:13" x14ac:dyDescent="0.2">
      <c r="A25" s="42" t="s">
        <v>210</v>
      </c>
      <c r="B25" s="158">
        <v>6.5538076315932727</v>
      </c>
      <c r="C25" s="158">
        <v>3.8906009244992297</v>
      </c>
      <c r="D25" s="158">
        <v>6.3103970194434744</v>
      </c>
      <c r="E25" s="158"/>
      <c r="F25" s="158"/>
      <c r="G25" s="158">
        <v>5.9003618146395773</v>
      </c>
      <c r="H25" s="158">
        <v>1.2658227848101267</v>
      </c>
      <c r="I25" s="158"/>
      <c r="J25" s="158"/>
      <c r="K25" s="158">
        <v>9.6428571428571441</v>
      </c>
      <c r="L25" s="158"/>
      <c r="M25" s="158"/>
    </row>
    <row r="26" spans="1:13" x14ac:dyDescent="0.2">
      <c r="A26" s="42" t="s">
        <v>53</v>
      </c>
      <c r="B26" s="158">
        <v>3.672917722588275</v>
      </c>
      <c r="C26" s="158">
        <v>2.5758735016577403</v>
      </c>
      <c r="D26" s="158">
        <v>3.6082868282241423</v>
      </c>
      <c r="E26" s="158">
        <v>17.647058823529413</v>
      </c>
      <c r="F26" s="158"/>
      <c r="G26" s="158">
        <v>3.4384181688239499</v>
      </c>
      <c r="H26" s="158">
        <v>2.4711696869851729</v>
      </c>
      <c r="I26" s="158">
        <v>1.25</v>
      </c>
      <c r="J26" s="158">
        <v>3.1284916201117321</v>
      </c>
      <c r="K26" s="158"/>
      <c r="L26" s="158"/>
      <c r="M26" s="158">
        <v>1.6949152542372881</v>
      </c>
    </row>
    <row r="27" spans="1:13" x14ac:dyDescent="0.2">
      <c r="A27" s="42" t="s">
        <v>67</v>
      </c>
      <c r="B27" s="158">
        <v>2.6808560130262853</v>
      </c>
      <c r="C27" s="158">
        <v>1.5880017644464048</v>
      </c>
      <c r="D27" s="158">
        <v>2.7607361963190185</v>
      </c>
      <c r="E27" s="158"/>
      <c r="F27" s="158"/>
      <c r="G27" s="158">
        <v>1.8436280446777014</v>
      </c>
      <c r="H27" s="158">
        <v>0.93167701863354035</v>
      </c>
      <c r="I27" s="158">
        <v>0</v>
      </c>
      <c r="J27" s="158"/>
      <c r="K27" s="158">
        <v>4.4025157232704402</v>
      </c>
      <c r="L27" s="158"/>
      <c r="M27" s="158">
        <v>0.68965517241379315</v>
      </c>
    </row>
    <row r="28" spans="1:13" x14ac:dyDescent="0.2">
      <c r="A28" s="42" t="s">
        <v>68</v>
      </c>
      <c r="B28" s="158">
        <v>6.8108587079104232</v>
      </c>
      <c r="C28" s="158">
        <v>4.3062200956937797</v>
      </c>
      <c r="D28" s="158">
        <v>5.9933601258081426</v>
      </c>
      <c r="E28" s="158"/>
      <c r="F28" s="158"/>
      <c r="G28" s="158">
        <v>6.1765291890814904</v>
      </c>
      <c r="H28" s="158">
        <v>5.5813953488372094</v>
      </c>
      <c r="I28" s="158">
        <v>0</v>
      </c>
      <c r="J28" s="158"/>
      <c r="K28" s="158">
        <v>11.936193619361935</v>
      </c>
      <c r="L28" s="158"/>
      <c r="M28" s="158"/>
    </row>
    <row r="29" spans="1:13" x14ac:dyDescent="0.2">
      <c r="A29" s="42" t="s">
        <v>54</v>
      </c>
      <c r="B29" s="158">
        <v>4.3099495644199912</v>
      </c>
      <c r="C29" s="158">
        <v>2.7602905569007263</v>
      </c>
      <c r="D29" s="158">
        <v>3.6581880537296372</v>
      </c>
      <c r="E29" s="158"/>
      <c r="F29" s="158"/>
      <c r="G29" s="158">
        <v>2.1276595744680851</v>
      </c>
      <c r="H29" s="158">
        <v>1.7699115044247788</v>
      </c>
      <c r="I29" s="158">
        <v>0</v>
      </c>
      <c r="J29" s="158">
        <v>5.5319148936170208</v>
      </c>
      <c r="K29" s="158">
        <v>6.9193477302776554</v>
      </c>
      <c r="L29" s="158"/>
      <c r="M29" s="158"/>
    </row>
    <row r="30" spans="1:13" x14ac:dyDescent="0.2">
      <c r="A30" s="42" t="s">
        <v>55</v>
      </c>
      <c r="B30" s="158">
        <v>2.6871278932789964</v>
      </c>
      <c r="C30" s="158">
        <v>1.035802747129025</v>
      </c>
      <c r="D30" s="158">
        <v>1.657382573413108</v>
      </c>
      <c r="E30" s="158">
        <v>0</v>
      </c>
      <c r="F30" s="158"/>
      <c r="G30" s="158">
        <v>1.7944797618089643</v>
      </c>
      <c r="H30" s="158">
        <v>0.73529411764705876</v>
      </c>
      <c r="I30" s="158">
        <v>0</v>
      </c>
      <c r="J30" s="158">
        <v>8.3157894736842106</v>
      </c>
      <c r="K30" s="158">
        <v>5.303760848601736</v>
      </c>
      <c r="L30" s="158"/>
      <c r="M30" s="158">
        <v>1.8867924528301887</v>
      </c>
    </row>
    <row r="31" spans="1:13" x14ac:dyDescent="0.2">
      <c r="A31" s="42" t="s">
        <v>56</v>
      </c>
      <c r="B31" s="158">
        <v>0.48588273634936152</v>
      </c>
      <c r="C31" s="158">
        <v>0.43625787687833251</v>
      </c>
      <c r="D31" s="158">
        <v>0.49945265462506844</v>
      </c>
      <c r="E31" s="158"/>
      <c r="F31" s="158"/>
      <c r="G31" s="158">
        <v>0.39970688162014523</v>
      </c>
      <c r="H31" s="158">
        <v>0</v>
      </c>
      <c r="I31" s="158">
        <v>0</v>
      </c>
      <c r="J31" s="158">
        <v>0.13698630136986301</v>
      </c>
      <c r="K31" s="158">
        <v>0.84097859327217117</v>
      </c>
      <c r="L31" s="158"/>
      <c r="M31" s="158">
        <v>0.5988023952095809</v>
      </c>
    </row>
    <row r="32" spans="1:13" x14ac:dyDescent="0.2">
      <c r="A32" s="42" t="s">
        <v>82</v>
      </c>
      <c r="B32" s="158">
        <v>5.6040043345889883</v>
      </c>
      <c r="C32" s="158">
        <v>4.7227926078028748</v>
      </c>
      <c r="D32" s="158">
        <v>6.3177115033475353</v>
      </c>
      <c r="E32" s="158">
        <v>34.482758620689658</v>
      </c>
      <c r="F32" s="158"/>
      <c r="G32" s="158">
        <v>5.0292129682666973</v>
      </c>
      <c r="H32" s="158">
        <v>1.6574585635359116</v>
      </c>
      <c r="I32" s="158">
        <v>0</v>
      </c>
      <c r="J32" s="158"/>
      <c r="K32" s="158"/>
      <c r="L32" s="158"/>
      <c r="M32" s="158"/>
    </row>
    <row r="33" spans="1:14" x14ac:dyDescent="0.2">
      <c r="A33" s="42" t="s">
        <v>69</v>
      </c>
      <c r="B33" s="158">
        <v>0.91821805156147518</v>
      </c>
      <c r="C33" s="158">
        <v>0.70866141732283461</v>
      </c>
      <c r="D33" s="158">
        <v>1.0201793721973096</v>
      </c>
      <c r="E33" s="158"/>
      <c r="F33" s="158"/>
      <c r="G33" s="158">
        <v>0.6578160507116374</v>
      </c>
      <c r="H33" s="158">
        <v>0</v>
      </c>
      <c r="I33" s="158">
        <v>0</v>
      </c>
      <c r="J33" s="158"/>
      <c r="K33" s="158">
        <v>0.68078668683812404</v>
      </c>
      <c r="L33" s="158"/>
      <c r="M33" s="158"/>
    </row>
    <row r="34" spans="1:14" x14ac:dyDescent="0.2">
      <c r="A34" s="42" t="s">
        <v>70</v>
      </c>
      <c r="B34" s="158">
        <v>9.615663524292966</v>
      </c>
      <c r="C34" s="158">
        <v>7.8387458006718926</v>
      </c>
      <c r="D34" s="158">
        <v>10.971579643093191</v>
      </c>
      <c r="E34" s="158"/>
      <c r="F34" s="158"/>
      <c r="G34" s="158">
        <v>6.686827956989247</v>
      </c>
      <c r="H34" s="158">
        <v>1.25</v>
      </c>
      <c r="I34" s="158"/>
      <c r="J34" s="158"/>
      <c r="K34" s="158">
        <v>5.4367201426024954</v>
      </c>
      <c r="L34" s="158"/>
      <c r="M34" s="158"/>
    </row>
    <row r="35" spans="1:14" x14ac:dyDescent="0.2">
      <c r="A35" s="42" t="s">
        <v>71</v>
      </c>
      <c r="B35" s="158">
        <v>3.546904568802379</v>
      </c>
      <c r="C35" s="158">
        <v>2.2527540537195199</v>
      </c>
      <c r="D35" s="158">
        <v>3.1535580524344566</v>
      </c>
      <c r="E35" s="158">
        <v>11.111111111111111</v>
      </c>
      <c r="F35" s="158"/>
      <c r="G35" s="158">
        <v>2.5403264754177535</v>
      </c>
      <c r="H35" s="158">
        <v>2.7777777777777777</v>
      </c>
      <c r="I35" s="158">
        <v>0</v>
      </c>
      <c r="J35" s="158"/>
      <c r="K35" s="158">
        <v>6.0897435897435894</v>
      </c>
      <c r="L35" s="158"/>
      <c r="M35" s="158">
        <v>3.4825870646766171</v>
      </c>
    </row>
    <row r="36" spans="1:14" x14ac:dyDescent="0.2">
      <c r="A36" s="42" t="s">
        <v>72</v>
      </c>
      <c r="B36" s="158">
        <v>3.742212863034132</v>
      </c>
      <c r="C36" s="158">
        <v>2.1983089930822444</v>
      </c>
      <c r="D36" s="158">
        <v>2.8975363941769317</v>
      </c>
      <c r="E36" s="158"/>
      <c r="F36" s="158"/>
      <c r="G36" s="158">
        <v>2.2378335505070535</v>
      </c>
      <c r="H36" s="158">
        <v>1.0752688172043012</v>
      </c>
      <c r="I36" s="158">
        <v>0</v>
      </c>
      <c r="J36" s="158"/>
      <c r="K36" s="158">
        <v>7.3872154831675072</v>
      </c>
      <c r="L36" s="158"/>
      <c r="M36" s="158"/>
    </row>
    <row r="37" spans="1:14" ht="13.5" thickBot="1" x14ac:dyDescent="0.25">
      <c r="A37" s="46" t="s">
        <v>73</v>
      </c>
      <c r="B37" s="159">
        <v>2.070824653841441</v>
      </c>
      <c r="C37" s="159">
        <v>0.33840947546531303</v>
      </c>
      <c r="D37" s="159">
        <v>0.36166365280289331</v>
      </c>
      <c r="E37" s="159"/>
      <c r="F37" s="159"/>
      <c r="G37" s="159">
        <v>1.8661518661518661</v>
      </c>
      <c r="H37" s="159">
        <v>1.1904761904761905</v>
      </c>
      <c r="I37" s="159">
        <v>0</v>
      </c>
      <c r="J37" s="159"/>
      <c r="K37" s="159">
        <v>3.7813399095766544</v>
      </c>
      <c r="L37" s="159"/>
      <c r="M37" s="159"/>
    </row>
    <row r="38" spans="1:14" s="59" customFormat="1" ht="28.5" customHeight="1" x14ac:dyDescent="0.2">
      <c r="A38" s="672" t="s">
        <v>331</v>
      </c>
      <c r="B38" s="672"/>
      <c r="C38" s="672"/>
      <c r="D38" s="672"/>
      <c r="E38" s="672"/>
      <c r="F38" s="672"/>
      <c r="G38" s="672"/>
      <c r="H38" s="672"/>
      <c r="I38" s="672"/>
      <c r="J38" s="672"/>
      <c r="K38" s="672"/>
      <c r="L38" s="672"/>
      <c r="M38" s="672"/>
    </row>
    <row r="39" spans="1:14" s="73" customFormat="1" ht="15" customHeight="1" x14ac:dyDescent="0.2">
      <c r="A39" s="103" t="s">
        <v>327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 ht="15" customHeight="1" x14ac:dyDescent="0.2">
      <c r="A40" s="28" t="s">
        <v>929</v>
      </c>
    </row>
    <row r="60" spans="1:11" ht="15" x14ac:dyDescent="0.25">
      <c r="A60" s="587"/>
      <c r="B60" s="587"/>
      <c r="C60" s="587"/>
      <c r="D60" s="587"/>
      <c r="E60" s="587"/>
      <c r="F60" s="587"/>
      <c r="G60" s="587"/>
      <c r="H60" s="587"/>
      <c r="I60" s="587"/>
      <c r="J60" s="587"/>
      <c r="K60" s="587"/>
    </row>
    <row r="61" spans="1:11" ht="15" x14ac:dyDescent="0.25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</row>
    <row r="62" spans="1:11" ht="15" x14ac:dyDescent="0.25">
      <c r="A62" s="587"/>
      <c r="B62" s="587"/>
      <c r="C62" s="587"/>
      <c r="D62" s="587"/>
      <c r="E62" s="587"/>
      <c r="F62" s="587"/>
      <c r="G62" s="587"/>
      <c r="H62" s="587"/>
      <c r="I62" s="587"/>
      <c r="J62" s="587"/>
      <c r="K62" s="587"/>
    </row>
    <row r="63" spans="1:11" ht="15" x14ac:dyDescent="0.25">
      <c r="A63" s="587"/>
      <c r="B63" s="587"/>
      <c r="C63" s="587"/>
      <c r="D63" s="587"/>
      <c r="E63" s="587"/>
      <c r="F63" s="587"/>
      <c r="G63" s="587"/>
      <c r="H63" s="587"/>
      <c r="I63" s="587"/>
      <c r="J63" s="587"/>
      <c r="K63" s="587"/>
    </row>
    <row r="64" spans="1:11" ht="15.75" hidden="1" thickBot="1" x14ac:dyDescent="0.3">
      <c r="A64" s="678"/>
      <c r="B64" s="678"/>
      <c r="C64" s="678"/>
      <c r="D64" s="678"/>
      <c r="E64" s="678"/>
      <c r="F64" s="678"/>
      <c r="G64" s="678"/>
      <c r="H64" s="678"/>
      <c r="I64" s="678"/>
      <c r="J64" s="678"/>
      <c r="K64" s="678"/>
    </row>
    <row r="65" spans="1:13" ht="51.75" hidden="1" thickBot="1" x14ac:dyDescent="0.25">
      <c r="A65" s="155"/>
      <c r="B65" s="148" t="s">
        <v>0</v>
      </c>
      <c r="C65" s="149" t="s">
        <v>317</v>
      </c>
      <c r="D65" s="149" t="s">
        <v>322</v>
      </c>
      <c r="E65" s="149" t="s">
        <v>321</v>
      </c>
      <c r="F65" s="149" t="s">
        <v>320</v>
      </c>
      <c r="G65" s="149" t="s">
        <v>319</v>
      </c>
      <c r="H65" s="150" t="s">
        <v>310</v>
      </c>
      <c r="I65" s="149" t="s">
        <v>318</v>
      </c>
      <c r="J65" s="149" t="s">
        <v>325</v>
      </c>
      <c r="K65" s="150" t="s">
        <v>326</v>
      </c>
      <c r="L65" s="150" t="s">
        <v>166</v>
      </c>
      <c r="M65" s="150" t="s">
        <v>307</v>
      </c>
    </row>
    <row r="66" spans="1:13" hidden="1" x14ac:dyDescent="0.2">
      <c r="A66" s="50"/>
      <c r="B66" s="52"/>
      <c r="C66" s="52"/>
      <c r="D66" s="52"/>
      <c r="F66" s="52"/>
      <c r="G66" s="52"/>
      <c r="H66" s="52"/>
      <c r="I66" s="52"/>
      <c r="J66" s="52"/>
      <c r="K66" s="52"/>
      <c r="L66" s="52"/>
    </row>
    <row r="67" spans="1:13" hidden="1" x14ac:dyDescent="0.2">
      <c r="A67" s="43" t="s">
        <v>0</v>
      </c>
      <c r="B67" s="65">
        <f>+C67+D67+F67+G67+L67</f>
        <v>1010170</v>
      </c>
      <c r="C67" s="65">
        <f>SUM(C69:C95)</f>
        <v>139225</v>
      </c>
      <c r="D67" s="65">
        <f t="shared" ref="D67:M67" si="0">SUM(D69:D95)</f>
        <v>457889</v>
      </c>
      <c r="E67" s="65">
        <f t="shared" si="0"/>
        <v>801</v>
      </c>
      <c r="F67" s="65">
        <f t="shared" si="0"/>
        <v>293</v>
      </c>
      <c r="G67" s="65">
        <f t="shared" si="0"/>
        <v>411532</v>
      </c>
      <c r="H67" s="65">
        <f t="shared" si="0"/>
        <v>15696</v>
      </c>
      <c r="I67" s="65">
        <f>SUM(I69:I95)</f>
        <v>8668</v>
      </c>
      <c r="J67" s="65">
        <f t="shared" si="0"/>
        <v>9284</v>
      </c>
      <c r="K67" s="65">
        <f>SUM(K69:K95)</f>
        <v>61068</v>
      </c>
      <c r="L67" s="65">
        <f t="shared" si="0"/>
        <v>1231</v>
      </c>
      <c r="M67" s="65">
        <f t="shared" si="0"/>
        <v>3575</v>
      </c>
    </row>
    <row r="68" spans="1:13" hidden="1" x14ac:dyDescent="0.2">
      <c r="A68" s="44"/>
      <c r="B68" s="65"/>
      <c r="C68" s="65"/>
      <c r="D68" s="65"/>
      <c r="F68" s="65"/>
      <c r="G68" s="65"/>
      <c r="H68" s="65"/>
      <c r="I68" s="65"/>
      <c r="J68" s="65"/>
      <c r="K68" s="65"/>
      <c r="L68" s="65"/>
    </row>
    <row r="69" spans="1:13" hidden="1" x14ac:dyDescent="0.2">
      <c r="A69" s="42" t="s">
        <v>51</v>
      </c>
      <c r="B69" s="65">
        <f t="shared" ref="B69:B95" si="1">+C69+D69+F69+G69+L69</f>
        <v>59916</v>
      </c>
      <c r="C69" s="65">
        <v>8602</v>
      </c>
      <c r="D69" s="65">
        <v>27907</v>
      </c>
      <c r="E69" s="135">
        <v>134</v>
      </c>
      <c r="F69" s="65"/>
      <c r="G69" s="65">
        <v>23283</v>
      </c>
      <c r="H69" s="65">
        <v>1596</v>
      </c>
      <c r="I69" s="102">
        <v>553</v>
      </c>
      <c r="J69" s="65">
        <v>464</v>
      </c>
      <c r="K69" s="102">
        <v>2753</v>
      </c>
      <c r="L69" s="65">
        <v>124</v>
      </c>
      <c r="M69" s="135">
        <v>613</v>
      </c>
    </row>
    <row r="70" spans="1:13" hidden="1" x14ac:dyDescent="0.2">
      <c r="A70" s="42" t="s">
        <v>58</v>
      </c>
      <c r="B70" s="65">
        <f t="shared" si="1"/>
        <v>61233</v>
      </c>
      <c r="C70" s="65">
        <v>8908</v>
      </c>
      <c r="D70" s="65">
        <v>26929</v>
      </c>
      <c r="E70" s="135">
        <v>80</v>
      </c>
      <c r="F70" s="65"/>
      <c r="G70" s="65">
        <v>25219</v>
      </c>
      <c r="H70" s="65">
        <v>1251</v>
      </c>
      <c r="I70" s="102">
        <v>499</v>
      </c>
      <c r="J70" s="65"/>
      <c r="K70" s="102">
        <v>1861</v>
      </c>
      <c r="L70" s="65">
        <v>177</v>
      </c>
    </row>
    <row r="71" spans="1:13" hidden="1" x14ac:dyDescent="0.2">
      <c r="A71" s="42" t="s">
        <v>29</v>
      </c>
      <c r="B71" s="65">
        <f t="shared" si="1"/>
        <v>52652</v>
      </c>
      <c r="C71" s="65">
        <v>7729</v>
      </c>
      <c r="D71" s="65">
        <v>24974</v>
      </c>
      <c r="E71" s="135">
        <v>123</v>
      </c>
      <c r="F71" s="65">
        <v>75</v>
      </c>
      <c r="G71" s="65">
        <v>19874</v>
      </c>
      <c r="H71" s="65">
        <v>899</v>
      </c>
      <c r="I71" s="102">
        <v>420</v>
      </c>
      <c r="J71" s="65">
        <v>617</v>
      </c>
      <c r="K71" s="102">
        <v>3871</v>
      </c>
      <c r="L71" s="65"/>
    </row>
    <row r="72" spans="1:13" hidden="1" x14ac:dyDescent="0.2">
      <c r="A72" s="42" t="s">
        <v>59</v>
      </c>
      <c r="B72" s="65">
        <f t="shared" si="1"/>
        <v>60011</v>
      </c>
      <c r="C72" s="65">
        <v>7527</v>
      </c>
      <c r="D72" s="65">
        <v>26264</v>
      </c>
      <c r="E72" s="135">
        <v>139</v>
      </c>
      <c r="F72" s="65"/>
      <c r="G72" s="65">
        <v>26147</v>
      </c>
      <c r="H72" s="65">
        <v>1187</v>
      </c>
      <c r="I72" s="102">
        <v>1682</v>
      </c>
      <c r="J72" s="65"/>
      <c r="K72" s="102">
        <v>654</v>
      </c>
      <c r="L72" s="65">
        <v>73</v>
      </c>
      <c r="M72" s="135">
        <v>177</v>
      </c>
    </row>
    <row r="73" spans="1:13" hidden="1" x14ac:dyDescent="0.2">
      <c r="A73" s="42" t="s">
        <v>60</v>
      </c>
      <c r="B73" s="65">
        <f t="shared" si="1"/>
        <v>14806</v>
      </c>
      <c r="C73" s="65">
        <v>1876</v>
      </c>
      <c r="D73" s="65">
        <v>6261</v>
      </c>
      <c r="F73" s="65"/>
      <c r="G73" s="65">
        <v>6669</v>
      </c>
      <c r="H73" s="65">
        <v>202</v>
      </c>
      <c r="I73" s="102">
        <v>118</v>
      </c>
      <c r="J73" s="65"/>
      <c r="K73" s="102">
        <v>411</v>
      </c>
      <c r="L73" s="65"/>
    </row>
    <row r="74" spans="1:13" hidden="1" x14ac:dyDescent="0.2">
      <c r="A74" s="42" t="s">
        <v>61</v>
      </c>
      <c r="B74" s="65">
        <f t="shared" si="1"/>
        <v>35485</v>
      </c>
      <c r="C74" s="65">
        <v>4401</v>
      </c>
      <c r="D74" s="65">
        <v>15074</v>
      </c>
      <c r="F74" s="65"/>
      <c r="G74" s="65">
        <v>15948</v>
      </c>
      <c r="H74" s="65">
        <v>495</v>
      </c>
      <c r="I74" s="102">
        <v>120</v>
      </c>
      <c r="J74" s="65"/>
      <c r="K74" s="102">
        <v>1487</v>
      </c>
      <c r="L74" s="65">
        <v>62</v>
      </c>
    </row>
    <row r="75" spans="1:13" hidden="1" x14ac:dyDescent="0.2">
      <c r="A75" s="42" t="s">
        <v>81</v>
      </c>
      <c r="B75" s="65">
        <f t="shared" si="1"/>
        <v>7829</v>
      </c>
      <c r="C75" s="65">
        <v>1091</v>
      </c>
      <c r="D75" s="65">
        <v>3643</v>
      </c>
      <c r="F75" s="65"/>
      <c r="G75" s="65">
        <v>3095</v>
      </c>
      <c r="H75" s="65">
        <v>126</v>
      </c>
      <c r="I75" s="102">
        <v>66</v>
      </c>
      <c r="J75" s="65"/>
      <c r="K75" s="65"/>
      <c r="L75" s="65"/>
    </row>
    <row r="76" spans="1:13" hidden="1" x14ac:dyDescent="0.2">
      <c r="A76" s="42" t="s">
        <v>52</v>
      </c>
      <c r="B76" s="65">
        <f t="shared" si="1"/>
        <v>92486</v>
      </c>
      <c r="C76" s="65">
        <v>13211</v>
      </c>
      <c r="D76" s="65">
        <v>41248</v>
      </c>
      <c r="E76" s="135">
        <v>73</v>
      </c>
      <c r="F76" s="65"/>
      <c r="G76" s="65">
        <v>37870</v>
      </c>
      <c r="H76" s="65">
        <v>1419</v>
      </c>
      <c r="I76" s="102">
        <v>1397</v>
      </c>
      <c r="J76" s="65">
        <v>226</v>
      </c>
      <c r="K76" s="102">
        <v>2435</v>
      </c>
      <c r="L76" s="65">
        <v>157</v>
      </c>
    </row>
    <row r="77" spans="1:13" hidden="1" x14ac:dyDescent="0.2">
      <c r="A77" s="42" t="s">
        <v>62</v>
      </c>
      <c r="B77" s="65">
        <f t="shared" si="1"/>
        <v>42387</v>
      </c>
      <c r="C77" s="65">
        <v>5805</v>
      </c>
      <c r="D77" s="65">
        <v>18776</v>
      </c>
      <c r="F77" s="65"/>
      <c r="G77" s="65">
        <v>17628</v>
      </c>
      <c r="H77" s="65">
        <v>592</v>
      </c>
      <c r="I77" s="102">
        <v>184</v>
      </c>
      <c r="J77" s="65"/>
      <c r="K77" s="102">
        <v>2048</v>
      </c>
      <c r="L77" s="65">
        <v>178</v>
      </c>
      <c r="M77" s="135">
        <v>335</v>
      </c>
    </row>
    <row r="78" spans="1:13" hidden="1" x14ac:dyDescent="0.2">
      <c r="A78" s="42" t="s">
        <v>63</v>
      </c>
      <c r="B78" s="65">
        <f t="shared" si="1"/>
        <v>56600</v>
      </c>
      <c r="C78" s="65">
        <v>8039</v>
      </c>
      <c r="D78" s="65">
        <v>27722</v>
      </c>
      <c r="E78" s="135">
        <v>53</v>
      </c>
      <c r="F78" s="65"/>
      <c r="G78" s="65">
        <v>20707</v>
      </c>
      <c r="H78" s="65">
        <v>778</v>
      </c>
      <c r="I78" s="102">
        <v>544</v>
      </c>
      <c r="J78" s="65"/>
      <c r="K78" s="102">
        <v>7606</v>
      </c>
      <c r="L78" s="65">
        <v>132</v>
      </c>
    </row>
    <row r="79" spans="1:13" hidden="1" x14ac:dyDescent="0.2">
      <c r="A79" s="42" t="s">
        <v>64</v>
      </c>
      <c r="B79" s="65">
        <f t="shared" si="1"/>
        <v>18397</v>
      </c>
      <c r="C79" s="65">
        <v>2757</v>
      </c>
      <c r="D79" s="65">
        <v>9274</v>
      </c>
      <c r="F79" s="65"/>
      <c r="G79" s="65">
        <v>6315</v>
      </c>
      <c r="H79" s="65">
        <v>102</v>
      </c>
      <c r="I79" s="102">
        <v>88</v>
      </c>
      <c r="J79" s="65"/>
      <c r="K79" s="102">
        <v>4430</v>
      </c>
      <c r="L79" s="65">
        <v>51</v>
      </c>
    </row>
    <row r="80" spans="1:13" hidden="1" x14ac:dyDescent="0.2">
      <c r="A80" s="41" t="s">
        <v>30</v>
      </c>
      <c r="B80" s="65">
        <f t="shared" si="1"/>
        <v>83519</v>
      </c>
      <c r="C80" s="65">
        <v>11205</v>
      </c>
      <c r="D80" s="65">
        <v>36841</v>
      </c>
      <c r="F80" s="65">
        <v>109</v>
      </c>
      <c r="G80" s="65">
        <v>35279</v>
      </c>
      <c r="H80" s="65">
        <v>1173</v>
      </c>
      <c r="I80" s="102">
        <v>481</v>
      </c>
      <c r="J80" s="65">
        <v>787</v>
      </c>
      <c r="K80" s="65"/>
      <c r="L80" s="65">
        <v>85</v>
      </c>
      <c r="M80" s="135">
        <v>448</v>
      </c>
    </row>
    <row r="81" spans="1:13" hidden="1" x14ac:dyDescent="0.2">
      <c r="A81" s="42" t="s">
        <v>65</v>
      </c>
      <c r="B81" s="65">
        <f t="shared" si="1"/>
        <v>20963</v>
      </c>
      <c r="C81" s="65">
        <v>2844</v>
      </c>
      <c r="D81" s="65">
        <v>9797</v>
      </c>
      <c r="F81" s="65"/>
      <c r="G81" s="65">
        <v>8275</v>
      </c>
      <c r="H81" s="65">
        <v>529</v>
      </c>
      <c r="I81" s="102">
        <v>292</v>
      </c>
      <c r="J81" s="65"/>
      <c r="K81" s="102">
        <v>1769</v>
      </c>
      <c r="L81" s="65">
        <v>47</v>
      </c>
      <c r="M81" s="135">
        <v>341</v>
      </c>
    </row>
    <row r="82" spans="1:13" hidden="1" x14ac:dyDescent="0.2">
      <c r="A82" s="42" t="s">
        <v>31</v>
      </c>
      <c r="B82" s="65">
        <f t="shared" si="1"/>
        <v>78138</v>
      </c>
      <c r="C82" s="65">
        <v>10836</v>
      </c>
      <c r="D82" s="65">
        <v>34246</v>
      </c>
      <c r="E82" s="135">
        <v>84</v>
      </c>
      <c r="F82" s="65">
        <v>109</v>
      </c>
      <c r="G82" s="65">
        <v>32802</v>
      </c>
      <c r="H82" s="65">
        <v>1135</v>
      </c>
      <c r="I82" s="102">
        <v>672</v>
      </c>
      <c r="J82" s="65">
        <v>1830</v>
      </c>
      <c r="K82" s="65"/>
      <c r="L82" s="65">
        <v>145</v>
      </c>
      <c r="M82" s="135">
        <v>488</v>
      </c>
    </row>
    <row r="83" spans="1:13" hidden="1" x14ac:dyDescent="0.2">
      <c r="A83" s="42" t="s">
        <v>210</v>
      </c>
      <c r="B83" s="65">
        <f t="shared" si="1"/>
        <v>18371</v>
      </c>
      <c r="C83" s="65">
        <v>2596</v>
      </c>
      <c r="D83" s="65">
        <v>8589</v>
      </c>
      <c r="F83" s="65"/>
      <c r="G83" s="65">
        <v>7186</v>
      </c>
      <c r="H83" s="65">
        <v>158</v>
      </c>
      <c r="I83" s="65"/>
      <c r="J83" s="65"/>
      <c r="K83" s="102">
        <v>1400</v>
      </c>
      <c r="L83" s="65"/>
    </row>
    <row r="84" spans="1:13" hidden="1" x14ac:dyDescent="0.2">
      <c r="A84" s="42" t="s">
        <v>53</v>
      </c>
      <c r="B84" s="65">
        <f t="shared" si="1"/>
        <v>29595</v>
      </c>
      <c r="C84" s="65">
        <v>3921</v>
      </c>
      <c r="D84" s="65">
        <v>13081</v>
      </c>
      <c r="E84" s="135">
        <v>17</v>
      </c>
      <c r="F84" s="65"/>
      <c r="G84" s="65">
        <v>12593</v>
      </c>
      <c r="H84" s="65">
        <v>607</v>
      </c>
      <c r="I84" s="102">
        <v>240</v>
      </c>
      <c r="J84" s="65">
        <v>1790</v>
      </c>
      <c r="K84" s="65"/>
      <c r="L84" s="65"/>
      <c r="M84" s="135">
        <v>236</v>
      </c>
    </row>
    <row r="85" spans="1:13" hidden="1" x14ac:dyDescent="0.2">
      <c r="A85" s="42" t="s">
        <v>67</v>
      </c>
      <c r="B85" s="65">
        <f t="shared" si="1"/>
        <v>17196</v>
      </c>
      <c r="C85" s="65">
        <v>2267</v>
      </c>
      <c r="D85" s="65">
        <v>7498</v>
      </c>
      <c r="F85" s="65"/>
      <c r="G85" s="65">
        <v>7431</v>
      </c>
      <c r="H85" s="65">
        <v>322</v>
      </c>
      <c r="I85" s="102">
        <v>15</v>
      </c>
      <c r="J85" s="65"/>
      <c r="K85" s="102">
        <v>1749</v>
      </c>
      <c r="L85" s="65"/>
      <c r="M85" s="135">
        <v>145</v>
      </c>
    </row>
    <row r="86" spans="1:13" hidden="1" x14ac:dyDescent="0.2">
      <c r="A86" s="42" t="s">
        <v>68</v>
      </c>
      <c r="B86" s="65">
        <f t="shared" si="1"/>
        <v>24828</v>
      </c>
      <c r="C86" s="65">
        <v>3344</v>
      </c>
      <c r="D86" s="65">
        <v>11446</v>
      </c>
      <c r="F86" s="65"/>
      <c r="G86" s="65">
        <v>10038</v>
      </c>
      <c r="H86" s="65">
        <v>430</v>
      </c>
      <c r="I86" s="102">
        <v>46</v>
      </c>
      <c r="J86" s="65"/>
      <c r="K86" s="102">
        <v>1818</v>
      </c>
      <c r="L86" s="65"/>
    </row>
    <row r="87" spans="1:13" hidden="1" x14ac:dyDescent="0.2">
      <c r="A87" s="42" t="s">
        <v>54</v>
      </c>
      <c r="B87" s="65">
        <f t="shared" si="1"/>
        <v>15267</v>
      </c>
      <c r="C87" s="65">
        <v>2065</v>
      </c>
      <c r="D87" s="65">
        <v>6998</v>
      </c>
      <c r="F87" s="65"/>
      <c r="G87" s="65">
        <v>6204</v>
      </c>
      <c r="H87" s="65">
        <v>226</v>
      </c>
      <c r="I87" s="102">
        <v>124</v>
      </c>
      <c r="J87" s="65">
        <v>940</v>
      </c>
      <c r="K87" s="102">
        <v>2269</v>
      </c>
      <c r="L87" s="65"/>
    </row>
    <row r="88" spans="1:13" hidden="1" x14ac:dyDescent="0.2">
      <c r="A88" s="42" t="s">
        <v>55</v>
      </c>
      <c r="B88" s="65">
        <f t="shared" si="1"/>
        <v>31409</v>
      </c>
      <c r="C88" s="65">
        <v>4441</v>
      </c>
      <c r="D88" s="65">
        <v>14541</v>
      </c>
      <c r="E88" s="135">
        <v>51</v>
      </c>
      <c r="F88" s="65"/>
      <c r="G88" s="65">
        <v>12427</v>
      </c>
      <c r="H88" s="65">
        <v>408</v>
      </c>
      <c r="I88" s="102">
        <v>236</v>
      </c>
      <c r="J88" s="65">
        <v>1900</v>
      </c>
      <c r="K88" s="102">
        <v>3111</v>
      </c>
      <c r="L88" s="65"/>
      <c r="M88" s="135">
        <v>424</v>
      </c>
    </row>
    <row r="89" spans="1:13" hidden="1" x14ac:dyDescent="0.2">
      <c r="A89" s="42" t="s">
        <v>56</v>
      </c>
      <c r="B89" s="65">
        <f t="shared" si="1"/>
        <v>33753</v>
      </c>
      <c r="C89" s="65">
        <v>4126</v>
      </c>
      <c r="D89" s="65">
        <v>14616</v>
      </c>
      <c r="F89" s="65"/>
      <c r="G89" s="65">
        <v>15011</v>
      </c>
      <c r="H89" s="65">
        <v>701</v>
      </c>
      <c r="I89" s="102">
        <v>167</v>
      </c>
      <c r="J89" s="65">
        <v>730</v>
      </c>
      <c r="K89" s="102">
        <v>1308</v>
      </c>
      <c r="L89" s="65"/>
      <c r="M89" s="135">
        <v>167</v>
      </c>
    </row>
    <row r="90" spans="1:13" hidden="1" x14ac:dyDescent="0.2">
      <c r="A90" s="42" t="s">
        <v>82</v>
      </c>
      <c r="B90" s="65">
        <f t="shared" si="1"/>
        <v>19379</v>
      </c>
      <c r="C90" s="65">
        <v>2435</v>
      </c>
      <c r="D90" s="65">
        <v>8215</v>
      </c>
      <c r="E90" s="135">
        <v>29</v>
      </c>
      <c r="F90" s="65"/>
      <c r="G90" s="65">
        <v>8729</v>
      </c>
      <c r="H90" s="65">
        <v>181</v>
      </c>
      <c r="I90" s="102">
        <v>51</v>
      </c>
      <c r="J90" s="65"/>
      <c r="K90" s="65"/>
      <c r="L90" s="65"/>
    </row>
    <row r="91" spans="1:13" hidden="1" x14ac:dyDescent="0.2">
      <c r="A91" s="42" t="s">
        <v>69</v>
      </c>
      <c r="B91" s="65">
        <f t="shared" si="1"/>
        <v>19821</v>
      </c>
      <c r="C91" s="65">
        <v>2540</v>
      </c>
      <c r="D91" s="65">
        <v>8920</v>
      </c>
      <c r="F91" s="65"/>
      <c r="G91" s="65">
        <v>8361</v>
      </c>
      <c r="H91" s="65">
        <v>190</v>
      </c>
      <c r="I91" s="102">
        <v>120</v>
      </c>
      <c r="J91" s="65"/>
      <c r="K91" s="102">
        <v>2644</v>
      </c>
      <c r="L91" s="65"/>
    </row>
    <row r="92" spans="1:13" hidden="1" x14ac:dyDescent="0.2">
      <c r="A92" s="42" t="s">
        <v>70</v>
      </c>
      <c r="B92" s="65">
        <f t="shared" si="1"/>
        <v>6895</v>
      </c>
      <c r="C92" s="65">
        <v>893</v>
      </c>
      <c r="D92" s="65">
        <v>3026</v>
      </c>
      <c r="F92" s="65"/>
      <c r="G92" s="65">
        <v>2976</v>
      </c>
      <c r="H92" s="65">
        <v>80</v>
      </c>
      <c r="I92" s="65"/>
      <c r="J92" s="65"/>
      <c r="K92" s="102">
        <v>1122</v>
      </c>
      <c r="L92" s="65"/>
    </row>
    <row r="93" spans="1:13" hidden="1" x14ac:dyDescent="0.2">
      <c r="A93" s="42" t="s">
        <v>71</v>
      </c>
      <c r="B93" s="65">
        <f t="shared" si="1"/>
        <v>55485</v>
      </c>
      <c r="C93" s="65">
        <v>8079</v>
      </c>
      <c r="D93" s="65">
        <v>26700</v>
      </c>
      <c r="E93" s="135">
        <v>18</v>
      </c>
      <c r="F93" s="65"/>
      <c r="G93" s="65">
        <v>20706</v>
      </c>
      <c r="H93" s="65">
        <v>360</v>
      </c>
      <c r="I93" s="102">
        <v>352</v>
      </c>
      <c r="J93" s="65"/>
      <c r="K93" s="102">
        <v>6552</v>
      </c>
      <c r="L93" s="65"/>
      <c r="M93" s="135">
        <v>201</v>
      </c>
    </row>
    <row r="94" spans="1:13" hidden="1" x14ac:dyDescent="0.2">
      <c r="A94" s="42" t="s">
        <v>72</v>
      </c>
      <c r="B94" s="65">
        <f t="shared" si="1"/>
        <v>45588</v>
      </c>
      <c r="C94" s="65">
        <v>6505</v>
      </c>
      <c r="D94" s="65">
        <v>21432</v>
      </c>
      <c r="F94" s="65"/>
      <c r="G94" s="65">
        <v>17651</v>
      </c>
      <c r="H94" s="65">
        <v>465</v>
      </c>
      <c r="I94" s="102">
        <v>160</v>
      </c>
      <c r="J94" s="65"/>
      <c r="K94" s="102">
        <v>7337</v>
      </c>
      <c r="L94" s="65"/>
    </row>
    <row r="95" spans="1:13" ht="13.5" hidden="1" thickBot="1" x14ac:dyDescent="0.25">
      <c r="A95" s="46" t="s">
        <v>73</v>
      </c>
      <c r="B95" s="115">
        <f t="shared" si="1"/>
        <v>8161</v>
      </c>
      <c r="C95" s="115">
        <v>1182</v>
      </c>
      <c r="D95" s="115">
        <v>3871</v>
      </c>
      <c r="F95" s="115"/>
      <c r="G95" s="115">
        <v>3108</v>
      </c>
      <c r="H95" s="115">
        <v>84</v>
      </c>
      <c r="I95" s="102">
        <v>41</v>
      </c>
      <c r="J95" s="115"/>
      <c r="K95" s="102">
        <v>2433</v>
      </c>
      <c r="L95" s="115"/>
    </row>
  </sheetData>
  <mergeCells count="12">
    <mergeCell ref="A38:M38"/>
    <mergeCell ref="A1:M1"/>
    <mergeCell ref="A2:M2"/>
    <mergeCell ref="A3:M3"/>
    <mergeCell ref="A4:M4"/>
    <mergeCell ref="A6:M6"/>
    <mergeCell ref="A5:M5"/>
    <mergeCell ref="A60:K60"/>
    <mergeCell ref="A61:K61"/>
    <mergeCell ref="A62:K62"/>
    <mergeCell ref="A63:K63"/>
    <mergeCell ref="A64:K64"/>
  </mergeCells>
  <conditionalFormatting sqref="C12:M37">
    <cfRule type="cellIs" dxfId="17" priority="1" operator="equal">
      <formula>0</formula>
    </cfRule>
  </conditionalFormatting>
  <hyperlinks>
    <hyperlink ref="N2" location="Contenido!A1" display="Contenido" xr:uid="{00000000-0004-0000-A800-000000000000}"/>
  </hyperlinks>
  <printOptions horizontalCentered="1"/>
  <pageMargins left="0.59055118110236227" right="0.59055118110236227" top="0.19685039370078741" bottom="0" header="0" footer="0"/>
  <pageSetup scale="9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5" tint="0.59999389629810485"/>
    <pageSetUpPr fitToPage="1"/>
  </sheetPr>
  <dimension ref="A1:P41"/>
  <sheetViews>
    <sheetView showGridLines="0" zoomScaleNormal="100" zoomScaleSheetLayoutView="100" workbookViewId="0">
      <selection activeCell="C18" sqref="C18"/>
    </sheetView>
  </sheetViews>
  <sheetFormatPr baseColWidth="10" defaultColWidth="11" defaultRowHeight="12.75" x14ac:dyDescent="0.2"/>
  <cols>
    <col min="1" max="1" width="16.5" style="50" customWidth="1"/>
    <col min="2" max="2" width="9.25" style="244" customWidth="1"/>
    <col min="3" max="3" width="9.5" style="244" customWidth="1"/>
    <col min="4" max="11" width="9.25" style="244" customWidth="1"/>
    <col min="12" max="16" width="11" style="239"/>
    <col min="17" max="16384" width="11" style="49"/>
  </cols>
  <sheetData>
    <row r="1" spans="1:16" ht="15" x14ac:dyDescent="0.25">
      <c r="A1" s="587" t="s">
        <v>890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6" ht="15" customHeight="1" x14ac:dyDescent="0.25">
      <c r="A2" s="592" t="s">
        <v>22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06" t="s">
        <v>573</v>
      </c>
    </row>
    <row r="3" spans="1:16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</row>
    <row r="4" spans="1:16" ht="15" x14ac:dyDescent="0.25">
      <c r="A4" s="587" t="s">
        <v>98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6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6" s="234" customFormat="1" ht="15.75" customHeight="1" x14ac:dyDescent="0.15">
      <c r="A6" s="597" t="s">
        <v>28</v>
      </c>
      <c r="B6" s="501"/>
      <c r="C6" s="501"/>
      <c r="D6" s="501"/>
      <c r="E6" s="501"/>
      <c r="F6" s="598" t="s">
        <v>99</v>
      </c>
      <c r="G6" s="598"/>
      <c r="H6" s="598"/>
      <c r="I6" s="598"/>
      <c r="J6" s="598"/>
      <c r="K6" s="501"/>
      <c r="L6" s="241"/>
      <c r="M6" s="241"/>
      <c r="N6" s="241"/>
      <c r="O6" s="241"/>
      <c r="P6" s="241"/>
    </row>
    <row r="7" spans="1:16" s="234" customFormat="1" ht="27.75" x14ac:dyDescent="0.15">
      <c r="A7" s="597"/>
      <c r="B7" s="502" t="s">
        <v>0</v>
      </c>
      <c r="C7" s="502" t="s">
        <v>601</v>
      </c>
      <c r="D7" s="504" t="s">
        <v>6</v>
      </c>
      <c r="E7" s="503" t="s">
        <v>209</v>
      </c>
      <c r="F7" s="504" t="s">
        <v>547</v>
      </c>
      <c r="G7" s="503" t="s">
        <v>207</v>
      </c>
      <c r="H7" s="503" t="s">
        <v>176</v>
      </c>
      <c r="I7" s="503" t="s">
        <v>208</v>
      </c>
      <c r="J7" s="505" t="s">
        <v>179</v>
      </c>
      <c r="K7" s="505" t="s">
        <v>548</v>
      </c>
      <c r="L7" s="241"/>
      <c r="M7" s="241"/>
      <c r="N7" s="241"/>
      <c r="O7" s="241"/>
      <c r="P7" s="241"/>
    </row>
    <row r="8" spans="1:16" x14ac:dyDescent="0.2"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1:16" s="119" customFormat="1" ht="15" customHeight="1" x14ac:dyDescent="0.2">
      <c r="A9" s="43" t="s">
        <v>0</v>
      </c>
      <c r="B9" s="229">
        <f>+C9+D9+E9+F9+K9</f>
        <v>1014869</v>
      </c>
      <c r="C9" s="229">
        <f>SUM(C11:C37)</f>
        <v>137657</v>
      </c>
      <c r="D9" s="229">
        <f t="shared" ref="D9:K9" si="0">SUM(D11:D37)</f>
        <v>455934</v>
      </c>
      <c r="E9" s="229">
        <f t="shared" si="0"/>
        <v>323</v>
      </c>
      <c r="F9" s="229">
        <f t="shared" si="0"/>
        <v>405648</v>
      </c>
      <c r="G9" s="229">
        <f t="shared" si="0"/>
        <v>249490</v>
      </c>
      <c r="H9" s="229">
        <f t="shared" si="0"/>
        <v>105580</v>
      </c>
      <c r="I9" s="229">
        <f t="shared" si="0"/>
        <v>31926</v>
      </c>
      <c r="J9" s="229">
        <f t="shared" si="0"/>
        <v>18652</v>
      </c>
      <c r="K9" s="229">
        <f t="shared" si="0"/>
        <v>15307</v>
      </c>
      <c r="L9" s="259"/>
      <c r="M9" s="259"/>
      <c r="N9" s="259"/>
      <c r="O9" s="259"/>
      <c r="P9" s="259"/>
    </row>
    <row r="10" spans="1:16" x14ac:dyDescent="0.2">
      <c r="A10" s="44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6" x14ac:dyDescent="0.2">
      <c r="A11" s="42" t="s">
        <v>51</v>
      </c>
      <c r="B11" s="227">
        <f>+C11+D11+E11+F11+K11</f>
        <v>59368</v>
      </c>
      <c r="C11" s="227">
        <v>8536</v>
      </c>
      <c r="D11" s="227">
        <v>27375</v>
      </c>
      <c r="E11" s="227"/>
      <c r="F11" s="227">
        <f>SUM(G11:J11)</f>
        <v>22831</v>
      </c>
      <c r="G11" s="227">
        <v>16504</v>
      </c>
      <c r="H11" s="227">
        <v>5271</v>
      </c>
      <c r="I11" s="227">
        <v>538</v>
      </c>
      <c r="J11" s="227">
        <v>518</v>
      </c>
      <c r="K11" s="227">
        <v>626</v>
      </c>
    </row>
    <row r="12" spans="1:16" x14ac:dyDescent="0.2">
      <c r="A12" s="42" t="s">
        <v>58</v>
      </c>
      <c r="B12" s="227">
        <f t="shared" ref="B12:B37" si="1">+C12+D12+E12+F12+K12</f>
        <v>61519</v>
      </c>
      <c r="C12" s="227">
        <v>8459</v>
      </c>
      <c r="D12" s="227">
        <v>26703</v>
      </c>
      <c r="E12" s="227"/>
      <c r="F12" s="227">
        <f t="shared" ref="F12:F37" si="2">SUM(G12:J12)</f>
        <v>25062</v>
      </c>
      <c r="G12" s="227">
        <v>19870</v>
      </c>
      <c r="H12" s="227">
        <v>3057</v>
      </c>
      <c r="I12" s="227">
        <v>1298</v>
      </c>
      <c r="J12" s="227">
        <v>837</v>
      </c>
      <c r="K12" s="227">
        <v>1295</v>
      </c>
    </row>
    <row r="13" spans="1:16" x14ac:dyDescent="0.2">
      <c r="A13" s="42" t="s">
        <v>29</v>
      </c>
      <c r="B13" s="227">
        <f t="shared" si="1"/>
        <v>53162</v>
      </c>
      <c r="C13" s="227">
        <v>7744</v>
      </c>
      <c r="D13" s="227">
        <v>24752</v>
      </c>
      <c r="E13" s="227">
        <v>91</v>
      </c>
      <c r="F13" s="227">
        <f t="shared" si="2"/>
        <v>19601</v>
      </c>
      <c r="G13" s="227">
        <v>17137</v>
      </c>
      <c r="H13" s="227">
        <v>2027</v>
      </c>
      <c r="I13" s="227"/>
      <c r="J13" s="227">
        <v>437</v>
      </c>
      <c r="K13" s="227">
        <v>974</v>
      </c>
    </row>
    <row r="14" spans="1:16" x14ac:dyDescent="0.2">
      <c r="A14" s="42" t="s">
        <v>59</v>
      </c>
      <c r="B14" s="227">
        <f t="shared" si="1"/>
        <v>60186</v>
      </c>
      <c r="C14" s="227">
        <v>7412</v>
      </c>
      <c r="D14" s="227">
        <v>25616</v>
      </c>
      <c r="E14" s="227"/>
      <c r="F14" s="227">
        <f t="shared" si="2"/>
        <v>25920</v>
      </c>
      <c r="G14" s="227">
        <v>13186</v>
      </c>
      <c r="H14" s="227">
        <v>10357</v>
      </c>
      <c r="I14" s="227">
        <v>967</v>
      </c>
      <c r="J14" s="227">
        <v>1410</v>
      </c>
      <c r="K14" s="227">
        <v>1238</v>
      </c>
    </row>
    <row r="15" spans="1:16" x14ac:dyDescent="0.2">
      <c r="A15" s="42" t="s">
        <v>60</v>
      </c>
      <c r="B15" s="227">
        <f t="shared" si="1"/>
        <v>14595</v>
      </c>
      <c r="C15" s="227">
        <v>1867</v>
      </c>
      <c r="D15" s="227">
        <v>6163</v>
      </c>
      <c r="E15" s="227"/>
      <c r="F15" s="227">
        <f t="shared" si="2"/>
        <v>6373</v>
      </c>
      <c r="G15" s="227">
        <v>3038</v>
      </c>
      <c r="H15" s="227">
        <v>2507</v>
      </c>
      <c r="I15" s="227">
        <v>552</v>
      </c>
      <c r="J15" s="227">
        <v>276</v>
      </c>
      <c r="K15" s="227">
        <v>192</v>
      </c>
    </row>
    <row r="16" spans="1:16" x14ac:dyDescent="0.2">
      <c r="A16" s="42" t="s">
        <v>61</v>
      </c>
      <c r="B16" s="227">
        <f t="shared" si="1"/>
        <v>34835</v>
      </c>
      <c r="C16" s="227">
        <v>4405</v>
      </c>
      <c r="D16" s="227">
        <v>14928</v>
      </c>
      <c r="E16" s="227"/>
      <c r="F16" s="227">
        <f t="shared" si="2"/>
        <v>14985</v>
      </c>
      <c r="G16" s="227">
        <v>7878</v>
      </c>
      <c r="H16" s="227">
        <v>3631</v>
      </c>
      <c r="I16" s="227">
        <v>2645</v>
      </c>
      <c r="J16" s="227">
        <v>831</v>
      </c>
      <c r="K16" s="227">
        <v>517</v>
      </c>
    </row>
    <row r="17" spans="1:11" x14ac:dyDescent="0.2">
      <c r="A17" s="42" t="s">
        <v>81</v>
      </c>
      <c r="B17" s="227">
        <f t="shared" si="1"/>
        <v>7971</v>
      </c>
      <c r="C17" s="227">
        <v>1120</v>
      </c>
      <c r="D17" s="227">
        <v>3598</v>
      </c>
      <c r="E17" s="227"/>
      <c r="F17" s="227">
        <f t="shared" si="2"/>
        <v>3126</v>
      </c>
      <c r="G17" s="227">
        <v>1534</v>
      </c>
      <c r="H17" s="227">
        <v>1259</v>
      </c>
      <c r="I17" s="227"/>
      <c r="J17" s="227">
        <v>333</v>
      </c>
      <c r="K17" s="227">
        <v>127</v>
      </c>
    </row>
    <row r="18" spans="1:11" x14ac:dyDescent="0.2">
      <c r="A18" s="42" t="s">
        <v>52</v>
      </c>
      <c r="B18" s="227">
        <f t="shared" si="1"/>
        <v>93984</v>
      </c>
      <c r="C18" s="227">
        <v>13184</v>
      </c>
      <c r="D18" s="227">
        <v>41255</v>
      </c>
      <c r="E18" s="227"/>
      <c r="F18" s="227">
        <f t="shared" si="2"/>
        <v>38045</v>
      </c>
      <c r="G18" s="227">
        <v>24542</v>
      </c>
      <c r="H18" s="227">
        <v>8691</v>
      </c>
      <c r="I18" s="227">
        <v>2775</v>
      </c>
      <c r="J18" s="227">
        <v>2037</v>
      </c>
      <c r="K18" s="227">
        <v>1500</v>
      </c>
    </row>
    <row r="19" spans="1:11" x14ac:dyDescent="0.2">
      <c r="A19" s="42" t="s">
        <v>62</v>
      </c>
      <c r="B19" s="227">
        <f t="shared" si="1"/>
        <v>42580</v>
      </c>
      <c r="C19" s="227">
        <v>5827</v>
      </c>
      <c r="D19" s="227">
        <v>18731</v>
      </c>
      <c r="E19" s="227"/>
      <c r="F19" s="227">
        <f t="shared" si="2"/>
        <v>17391</v>
      </c>
      <c r="G19" s="227">
        <v>10542</v>
      </c>
      <c r="H19" s="227">
        <v>3965</v>
      </c>
      <c r="I19" s="227">
        <v>2396</v>
      </c>
      <c r="J19" s="227">
        <v>488</v>
      </c>
      <c r="K19" s="227">
        <v>631</v>
      </c>
    </row>
    <row r="20" spans="1:11" x14ac:dyDescent="0.2">
      <c r="A20" s="42" t="s">
        <v>63</v>
      </c>
      <c r="B20" s="227">
        <f t="shared" si="1"/>
        <v>57988</v>
      </c>
      <c r="C20" s="227">
        <v>8068</v>
      </c>
      <c r="D20" s="227">
        <v>28054</v>
      </c>
      <c r="E20" s="227"/>
      <c r="F20" s="227">
        <f t="shared" si="2"/>
        <v>21071</v>
      </c>
      <c r="G20" s="227">
        <v>11338</v>
      </c>
      <c r="H20" s="227">
        <v>8614</v>
      </c>
      <c r="I20" s="227"/>
      <c r="J20" s="227">
        <v>1119</v>
      </c>
      <c r="K20" s="227">
        <v>795</v>
      </c>
    </row>
    <row r="21" spans="1:11" x14ac:dyDescent="0.2">
      <c r="A21" s="42" t="s">
        <v>64</v>
      </c>
      <c r="B21" s="227">
        <f t="shared" si="1"/>
        <v>18435</v>
      </c>
      <c r="C21" s="227">
        <v>2741</v>
      </c>
      <c r="D21" s="227">
        <v>9211</v>
      </c>
      <c r="E21" s="227"/>
      <c r="F21" s="227">
        <f t="shared" si="2"/>
        <v>6376</v>
      </c>
      <c r="G21" s="227">
        <v>4047</v>
      </c>
      <c r="H21" s="227">
        <v>2029</v>
      </c>
      <c r="I21" s="227"/>
      <c r="J21" s="227">
        <v>300</v>
      </c>
      <c r="K21" s="227">
        <v>107</v>
      </c>
    </row>
    <row r="22" spans="1:11" x14ac:dyDescent="0.2">
      <c r="A22" s="41" t="s">
        <v>30</v>
      </c>
      <c r="B22" s="227">
        <f t="shared" si="1"/>
        <v>83146</v>
      </c>
      <c r="C22" s="227">
        <v>11012</v>
      </c>
      <c r="D22" s="227">
        <v>36622</v>
      </c>
      <c r="E22" s="227">
        <v>98</v>
      </c>
      <c r="F22" s="227">
        <f t="shared" si="2"/>
        <v>34194</v>
      </c>
      <c r="G22" s="227">
        <v>21677</v>
      </c>
      <c r="H22" s="227">
        <v>7489</v>
      </c>
      <c r="I22" s="227">
        <v>3588</v>
      </c>
      <c r="J22" s="227">
        <v>1440</v>
      </c>
      <c r="K22" s="227">
        <v>1220</v>
      </c>
    </row>
    <row r="23" spans="1:11" x14ac:dyDescent="0.2">
      <c r="A23" s="42" t="s">
        <v>65</v>
      </c>
      <c r="B23" s="227">
        <f t="shared" si="1"/>
        <v>21241</v>
      </c>
      <c r="C23" s="227">
        <v>2795</v>
      </c>
      <c r="D23" s="227">
        <v>9767</v>
      </c>
      <c r="E23" s="227"/>
      <c r="F23" s="227">
        <f t="shared" si="2"/>
        <v>8177</v>
      </c>
      <c r="G23" s="227">
        <v>6247</v>
      </c>
      <c r="H23" s="227">
        <v>1036</v>
      </c>
      <c r="I23" s="227">
        <v>658</v>
      </c>
      <c r="J23" s="227">
        <v>236</v>
      </c>
      <c r="K23" s="227">
        <v>502</v>
      </c>
    </row>
    <row r="24" spans="1:11" x14ac:dyDescent="0.2">
      <c r="A24" s="42" t="s">
        <v>31</v>
      </c>
      <c r="B24" s="227">
        <f t="shared" si="1"/>
        <v>77937</v>
      </c>
      <c r="C24" s="227">
        <v>10536</v>
      </c>
      <c r="D24" s="227">
        <v>33673</v>
      </c>
      <c r="E24" s="227">
        <v>134</v>
      </c>
      <c r="F24" s="227">
        <f t="shared" si="2"/>
        <v>32470</v>
      </c>
      <c r="G24" s="227">
        <v>23624</v>
      </c>
      <c r="H24" s="227">
        <v>6266</v>
      </c>
      <c r="I24" s="227">
        <v>1934</v>
      </c>
      <c r="J24" s="227">
        <v>646</v>
      </c>
      <c r="K24" s="227">
        <v>1124</v>
      </c>
    </row>
    <row r="25" spans="1:11" x14ac:dyDescent="0.2">
      <c r="A25" s="42" t="s">
        <v>210</v>
      </c>
      <c r="B25" s="227">
        <f t="shared" si="1"/>
        <v>18079</v>
      </c>
      <c r="C25" s="227">
        <v>2452</v>
      </c>
      <c r="D25" s="227">
        <v>8532</v>
      </c>
      <c r="E25" s="227"/>
      <c r="F25" s="227">
        <f t="shared" si="2"/>
        <v>6946</v>
      </c>
      <c r="G25" s="227">
        <v>4192</v>
      </c>
      <c r="H25" s="227">
        <v>1088</v>
      </c>
      <c r="I25" s="227">
        <v>1488</v>
      </c>
      <c r="J25" s="227">
        <v>178</v>
      </c>
      <c r="K25" s="227">
        <v>149</v>
      </c>
    </row>
    <row r="26" spans="1:11" x14ac:dyDescent="0.2">
      <c r="A26" s="42" t="s">
        <v>53</v>
      </c>
      <c r="B26" s="227">
        <f t="shared" si="1"/>
        <v>30025</v>
      </c>
      <c r="C26" s="227">
        <v>4003</v>
      </c>
      <c r="D26" s="227">
        <v>13099</v>
      </c>
      <c r="E26" s="227"/>
      <c r="F26" s="227">
        <f t="shared" si="2"/>
        <v>12289</v>
      </c>
      <c r="G26" s="227">
        <v>7577</v>
      </c>
      <c r="H26" s="227">
        <v>2599</v>
      </c>
      <c r="I26" s="227">
        <v>1670</v>
      </c>
      <c r="J26" s="227">
        <v>443</v>
      </c>
      <c r="K26" s="227">
        <v>634</v>
      </c>
    </row>
    <row r="27" spans="1:11" x14ac:dyDescent="0.2">
      <c r="A27" s="42" t="s">
        <v>67</v>
      </c>
      <c r="B27" s="227">
        <f t="shared" si="1"/>
        <v>17373</v>
      </c>
      <c r="C27" s="227">
        <v>2208</v>
      </c>
      <c r="D27" s="227">
        <v>7590</v>
      </c>
      <c r="E27" s="227"/>
      <c r="F27" s="227">
        <f t="shared" si="2"/>
        <v>7246</v>
      </c>
      <c r="G27" s="227">
        <v>3070</v>
      </c>
      <c r="H27" s="227">
        <v>2972</v>
      </c>
      <c r="I27" s="227">
        <v>195</v>
      </c>
      <c r="J27" s="227">
        <v>1009</v>
      </c>
      <c r="K27" s="227">
        <v>329</v>
      </c>
    </row>
    <row r="28" spans="1:11" x14ac:dyDescent="0.2">
      <c r="A28" s="42" t="s">
        <v>68</v>
      </c>
      <c r="B28" s="227">
        <f t="shared" si="1"/>
        <v>26001</v>
      </c>
      <c r="C28" s="227">
        <v>3527</v>
      </c>
      <c r="D28" s="227">
        <v>11875</v>
      </c>
      <c r="E28" s="227"/>
      <c r="F28" s="227">
        <f t="shared" si="2"/>
        <v>10099</v>
      </c>
      <c r="G28" s="227">
        <v>4989</v>
      </c>
      <c r="H28" s="227">
        <v>3787</v>
      </c>
      <c r="I28" s="227">
        <v>176</v>
      </c>
      <c r="J28" s="227">
        <v>1147</v>
      </c>
      <c r="K28" s="227">
        <v>500</v>
      </c>
    </row>
    <row r="29" spans="1:11" x14ac:dyDescent="0.2">
      <c r="A29" s="42" t="s">
        <v>54</v>
      </c>
      <c r="B29" s="227">
        <f t="shared" si="1"/>
        <v>15243</v>
      </c>
      <c r="C29" s="227">
        <v>2035</v>
      </c>
      <c r="D29" s="227">
        <v>6885</v>
      </c>
      <c r="E29" s="227"/>
      <c r="F29" s="227">
        <f t="shared" si="2"/>
        <v>6089</v>
      </c>
      <c r="G29" s="227">
        <v>3339</v>
      </c>
      <c r="H29" s="227">
        <v>1798</v>
      </c>
      <c r="I29" s="227">
        <v>544</v>
      </c>
      <c r="J29" s="227">
        <v>408</v>
      </c>
      <c r="K29" s="227">
        <v>234</v>
      </c>
    </row>
    <row r="30" spans="1:11" x14ac:dyDescent="0.2">
      <c r="A30" s="42" t="s">
        <v>55</v>
      </c>
      <c r="B30" s="227">
        <f t="shared" si="1"/>
        <v>31337</v>
      </c>
      <c r="C30" s="227">
        <v>4415</v>
      </c>
      <c r="D30" s="227">
        <v>14406</v>
      </c>
      <c r="E30" s="227"/>
      <c r="F30" s="227">
        <f t="shared" si="2"/>
        <v>12061</v>
      </c>
      <c r="G30" s="227">
        <v>8755</v>
      </c>
      <c r="H30" s="227">
        <v>2380</v>
      </c>
      <c r="I30" s="227">
        <v>529</v>
      </c>
      <c r="J30" s="227">
        <v>397</v>
      </c>
      <c r="K30" s="227">
        <v>455</v>
      </c>
    </row>
    <row r="31" spans="1:11" x14ac:dyDescent="0.2">
      <c r="A31" s="42" t="s">
        <v>56</v>
      </c>
      <c r="B31" s="227">
        <f t="shared" si="1"/>
        <v>33824</v>
      </c>
      <c r="C31" s="227">
        <v>4092</v>
      </c>
      <c r="D31" s="227">
        <v>14489</v>
      </c>
      <c r="E31" s="227"/>
      <c r="F31" s="227">
        <f t="shared" si="2"/>
        <v>14554</v>
      </c>
      <c r="G31" s="227">
        <v>5772</v>
      </c>
      <c r="H31" s="227">
        <v>5101</v>
      </c>
      <c r="I31" s="227">
        <v>2538</v>
      </c>
      <c r="J31" s="227">
        <v>1143</v>
      </c>
      <c r="K31" s="227">
        <v>689</v>
      </c>
    </row>
    <row r="32" spans="1:11" x14ac:dyDescent="0.2">
      <c r="A32" s="42" t="s">
        <v>82</v>
      </c>
      <c r="B32" s="227">
        <f t="shared" si="1"/>
        <v>19541</v>
      </c>
      <c r="C32" s="227">
        <v>2459</v>
      </c>
      <c r="D32" s="227">
        <v>8378</v>
      </c>
      <c r="E32" s="227"/>
      <c r="F32" s="227">
        <f t="shared" si="2"/>
        <v>8496</v>
      </c>
      <c r="G32" s="227">
        <v>1510</v>
      </c>
      <c r="H32" s="227">
        <v>4362</v>
      </c>
      <c r="I32" s="227">
        <v>1990</v>
      </c>
      <c r="J32" s="227">
        <v>634</v>
      </c>
      <c r="K32" s="227">
        <v>208</v>
      </c>
    </row>
    <row r="33" spans="1:11" x14ac:dyDescent="0.2">
      <c r="A33" s="42" t="s">
        <v>69</v>
      </c>
      <c r="B33" s="227">
        <f t="shared" si="1"/>
        <v>19602</v>
      </c>
      <c r="C33" s="227">
        <v>2546</v>
      </c>
      <c r="D33" s="227">
        <v>8880</v>
      </c>
      <c r="E33" s="227"/>
      <c r="F33" s="227">
        <f t="shared" si="2"/>
        <v>7973</v>
      </c>
      <c r="G33" s="227">
        <v>4788</v>
      </c>
      <c r="H33" s="227">
        <v>1379</v>
      </c>
      <c r="I33" s="227">
        <v>1294</v>
      </c>
      <c r="J33" s="227">
        <v>512</v>
      </c>
      <c r="K33" s="227">
        <v>203</v>
      </c>
    </row>
    <row r="34" spans="1:11" x14ac:dyDescent="0.2">
      <c r="A34" s="42" t="s">
        <v>70</v>
      </c>
      <c r="B34" s="227">
        <f t="shared" si="1"/>
        <v>7241</v>
      </c>
      <c r="C34" s="227">
        <v>936</v>
      </c>
      <c r="D34" s="227">
        <v>3228</v>
      </c>
      <c r="E34" s="227"/>
      <c r="F34" s="227">
        <f t="shared" si="2"/>
        <v>3001</v>
      </c>
      <c r="G34" s="227">
        <v>949</v>
      </c>
      <c r="H34" s="227">
        <v>1594</v>
      </c>
      <c r="I34" s="227"/>
      <c r="J34" s="227">
        <v>458</v>
      </c>
      <c r="K34" s="227">
        <v>76</v>
      </c>
    </row>
    <row r="35" spans="1:11" x14ac:dyDescent="0.2">
      <c r="A35" s="42" t="s">
        <v>71</v>
      </c>
      <c r="B35" s="227">
        <f t="shared" si="1"/>
        <v>55898</v>
      </c>
      <c r="C35" s="227">
        <v>7789</v>
      </c>
      <c r="D35" s="227">
        <v>26765</v>
      </c>
      <c r="E35" s="227"/>
      <c r="F35" s="227">
        <f t="shared" si="2"/>
        <v>20951</v>
      </c>
      <c r="G35" s="227">
        <v>11154</v>
      </c>
      <c r="H35" s="227">
        <v>6386</v>
      </c>
      <c r="I35" s="227">
        <v>2286</v>
      </c>
      <c r="J35" s="227">
        <v>1125</v>
      </c>
      <c r="K35" s="227">
        <v>393</v>
      </c>
    </row>
    <row r="36" spans="1:11" x14ac:dyDescent="0.2">
      <c r="A36" s="42" t="s">
        <v>72</v>
      </c>
      <c r="B36" s="227">
        <f t="shared" si="1"/>
        <v>45348</v>
      </c>
      <c r="C36" s="227">
        <v>6325</v>
      </c>
      <c r="D36" s="227">
        <v>21393</v>
      </c>
      <c r="E36" s="227"/>
      <c r="F36" s="227">
        <f t="shared" si="2"/>
        <v>17133</v>
      </c>
      <c r="G36" s="227">
        <v>10570</v>
      </c>
      <c r="H36" s="227">
        <v>4568</v>
      </c>
      <c r="I36" s="227">
        <v>1705</v>
      </c>
      <c r="J36" s="227">
        <v>290</v>
      </c>
      <c r="K36" s="227">
        <v>497</v>
      </c>
    </row>
    <row r="37" spans="1:11" ht="13.5" thickBot="1" x14ac:dyDescent="0.25">
      <c r="A37" s="46" t="s">
        <v>73</v>
      </c>
      <c r="B37" s="230">
        <f t="shared" si="1"/>
        <v>8410</v>
      </c>
      <c r="C37" s="230">
        <v>1164</v>
      </c>
      <c r="D37" s="230">
        <v>3966</v>
      </c>
      <c r="E37" s="230"/>
      <c r="F37" s="230">
        <f t="shared" si="2"/>
        <v>3188</v>
      </c>
      <c r="G37" s="230">
        <v>1661</v>
      </c>
      <c r="H37" s="230">
        <v>1367</v>
      </c>
      <c r="I37" s="230">
        <v>160</v>
      </c>
      <c r="J37" s="230"/>
      <c r="K37" s="230">
        <v>92</v>
      </c>
    </row>
    <row r="38" spans="1:11" ht="15" customHeight="1" x14ac:dyDescent="0.2">
      <c r="A38" s="103" t="s">
        <v>314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</row>
    <row r="39" spans="1:11" ht="15" customHeight="1" x14ac:dyDescent="0.2">
      <c r="A39" s="103" t="s">
        <v>315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</row>
    <row r="40" spans="1:11" ht="27.75" customHeight="1" x14ac:dyDescent="0.2">
      <c r="A40" s="596" t="s">
        <v>330</v>
      </c>
      <c r="B40" s="596"/>
      <c r="C40" s="596"/>
      <c r="D40" s="596"/>
      <c r="E40" s="596"/>
      <c r="F40" s="596"/>
      <c r="G40" s="596"/>
      <c r="H40" s="596"/>
      <c r="I40" s="596"/>
      <c r="J40" s="596"/>
      <c r="K40" s="596"/>
    </row>
    <row r="41" spans="1:11" ht="15" customHeight="1" x14ac:dyDescent="0.2">
      <c r="A41" s="28" t="s">
        <v>929</v>
      </c>
    </row>
  </sheetData>
  <mergeCells count="8">
    <mergeCell ref="A40:K40"/>
    <mergeCell ref="A2:K2"/>
    <mergeCell ref="A1:K1"/>
    <mergeCell ref="A3:K3"/>
    <mergeCell ref="A4:K4"/>
    <mergeCell ref="A5:K5"/>
    <mergeCell ref="A6:A7"/>
    <mergeCell ref="F6:J6"/>
  </mergeCells>
  <hyperlinks>
    <hyperlink ref="L2" location="Contenido!A1" display="Contenido" xr:uid="{00000000-0004-0000-1000-000000000000}"/>
  </hyperlinks>
  <printOptions horizontalCentered="1"/>
  <pageMargins left="0.59055118110236227" right="0.59055118110236227" top="0.39370078740157483" bottom="0.19685039370078741" header="0" footer="0"/>
  <pageSetup scale="95" orientation="landscape" r:id="rId1"/>
  <headerFooter alignWithMargins="0"/>
  <ignoredErrors>
    <ignoredError sqref="F11:F37" formulaRange="1"/>
  </ignoredError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Hoja169">
    <tabColor theme="5" tint="-0.249977111117893"/>
  </sheetPr>
  <dimension ref="A2:I17"/>
  <sheetViews>
    <sheetView showGridLines="0" zoomScaleNormal="100" zoomScaleSheetLayoutView="80" workbookViewId="0">
      <selection activeCell="K14" sqref="K14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3" spans="1:9" x14ac:dyDescent="0.2">
      <c r="A3" s="616" t="s">
        <v>598</v>
      </c>
      <c r="B3" s="616"/>
      <c r="C3" s="616"/>
      <c r="D3" s="616"/>
      <c r="E3" s="616"/>
      <c r="F3" s="616"/>
      <c r="G3" s="616"/>
      <c r="H3" s="616"/>
    </row>
    <row r="4" spans="1:9" x14ac:dyDescent="0.2">
      <c r="A4" s="616"/>
      <c r="B4" s="616"/>
      <c r="C4" s="616"/>
      <c r="D4" s="616"/>
      <c r="E4" s="616"/>
      <c r="F4" s="616"/>
      <c r="G4" s="616"/>
      <c r="H4" s="616"/>
    </row>
    <row r="5" spans="1:9" x14ac:dyDescent="0.2">
      <c r="A5" s="616"/>
      <c r="B5" s="616"/>
      <c r="C5" s="616"/>
      <c r="D5" s="616"/>
      <c r="E5" s="616"/>
      <c r="F5" s="616"/>
      <c r="G5" s="616"/>
      <c r="H5" s="616"/>
    </row>
    <row r="6" spans="1:9" x14ac:dyDescent="0.2">
      <c r="A6" s="616"/>
      <c r="B6" s="616"/>
      <c r="C6" s="616"/>
      <c r="D6" s="616"/>
      <c r="E6" s="616"/>
      <c r="F6" s="616"/>
      <c r="G6" s="616"/>
      <c r="H6" s="616"/>
    </row>
    <row r="7" spans="1:9" ht="12.75" customHeight="1" x14ac:dyDescent="0.2">
      <c r="A7" s="616"/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3:H17"/>
  </mergeCells>
  <hyperlinks>
    <hyperlink ref="I2" location="Contenido!A1" display="Contenido" xr:uid="{00000000-0004-0000-A9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syncVertical="1" syncRef="A1" transitionEvaluation="1" codeName="Hoja170">
    <tabColor theme="5" tint="0.59999389629810485"/>
    <pageSetUpPr fitToPage="1"/>
  </sheetPr>
  <dimension ref="A1:Q83"/>
  <sheetViews>
    <sheetView showGridLines="0" zoomScaleNormal="100" zoomScaleSheetLayoutView="100" workbookViewId="0">
      <selection activeCell="D56" sqref="D56"/>
    </sheetView>
  </sheetViews>
  <sheetFormatPr baseColWidth="10" defaultColWidth="7.625" defaultRowHeight="12.75" x14ac:dyDescent="0.2"/>
  <cols>
    <col min="1" max="1" width="37.875" style="3" customWidth="1"/>
    <col min="2" max="2" width="7.75" style="1" customWidth="1"/>
    <col min="3" max="4" width="7.625" style="1" customWidth="1"/>
    <col min="5" max="5" width="1" style="1" customWidth="1"/>
    <col min="6" max="8" width="7.625" style="1" customWidth="1"/>
    <col min="9" max="9" width="1" style="1" customWidth="1"/>
    <col min="10" max="12" width="7.625" style="1" customWidth="1"/>
    <col min="13" max="13" width="1" style="1" customWidth="1"/>
    <col min="14" max="16" width="7.625" style="1" customWidth="1"/>
    <col min="17" max="17" width="8.875" style="1" customWidth="1"/>
    <col min="18" max="16384" width="7.625" style="1"/>
  </cols>
  <sheetData>
    <row r="1" spans="1:17" ht="15" x14ac:dyDescent="0.25">
      <c r="A1" s="591" t="s">
        <v>761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17" ht="15" x14ac:dyDescent="0.25">
      <c r="A2" s="592" t="s">
        <v>332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212" t="s">
        <v>573</v>
      </c>
    </row>
    <row r="3" spans="1:17" ht="15" x14ac:dyDescent="0.25">
      <c r="A3" s="592" t="s">
        <v>89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7" ht="15" x14ac:dyDescent="0.25">
      <c r="A4" s="591" t="s">
        <v>928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</row>
    <row r="5" spans="1:17" s="79" customFormat="1" ht="16.5" customHeight="1" x14ac:dyDescent="0.15">
      <c r="A5" s="593" t="s">
        <v>217</v>
      </c>
      <c r="B5" s="677" t="s">
        <v>0</v>
      </c>
      <c r="C5" s="677"/>
      <c r="D5" s="677"/>
      <c r="E5" s="416"/>
      <c r="F5" s="677" t="s">
        <v>1</v>
      </c>
      <c r="G5" s="677"/>
      <c r="H5" s="677"/>
      <c r="I5" s="416"/>
      <c r="J5" s="677" t="s">
        <v>2</v>
      </c>
      <c r="K5" s="677"/>
      <c r="L5" s="677"/>
      <c r="M5" s="416"/>
      <c r="N5" s="677" t="s">
        <v>20</v>
      </c>
      <c r="O5" s="677"/>
      <c r="P5" s="677"/>
    </row>
    <row r="6" spans="1:17" s="79" customFormat="1" ht="18.75" customHeight="1" x14ac:dyDescent="0.15">
      <c r="A6" s="594"/>
      <c r="B6" s="417" t="s">
        <v>0</v>
      </c>
      <c r="C6" s="418" t="s">
        <v>35</v>
      </c>
      <c r="D6" s="418" t="s">
        <v>36</v>
      </c>
      <c r="E6" s="419"/>
      <c r="F6" s="417" t="s">
        <v>0</v>
      </c>
      <c r="G6" s="418" t="s">
        <v>35</v>
      </c>
      <c r="H6" s="418" t="s">
        <v>36</v>
      </c>
      <c r="I6" s="419"/>
      <c r="J6" s="417" t="s">
        <v>0</v>
      </c>
      <c r="K6" s="418" t="s">
        <v>35</v>
      </c>
      <c r="L6" s="418" t="s">
        <v>36</v>
      </c>
      <c r="M6" s="419"/>
      <c r="N6" s="417" t="s">
        <v>0</v>
      </c>
      <c r="O6" s="418" t="s">
        <v>35</v>
      </c>
      <c r="P6" s="418" t="s">
        <v>36</v>
      </c>
    </row>
    <row r="7" spans="1:17" ht="6" customHeight="1" x14ac:dyDescent="0.2"/>
    <row r="8" spans="1:17" x14ac:dyDescent="0.2">
      <c r="B8" s="676" t="s">
        <v>306</v>
      </c>
      <c r="C8" s="676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676"/>
      <c r="P8" s="676"/>
    </row>
    <row r="9" spans="1:17" s="112" customFormat="1" ht="14.25" customHeight="1" x14ac:dyDescent="0.2">
      <c r="A9" s="4" t="s">
        <v>0</v>
      </c>
      <c r="B9" s="236">
        <f>SUM(C9:D9)</f>
        <v>3522</v>
      </c>
      <c r="C9" s="236">
        <f t="shared" ref="C9:D9" si="0">G9+K9+O9</f>
        <v>1763</v>
      </c>
      <c r="D9" s="236">
        <f t="shared" si="0"/>
        <v>1759</v>
      </c>
      <c r="E9" s="236"/>
      <c r="F9" s="236">
        <f>+G9+H9</f>
        <v>3452</v>
      </c>
      <c r="G9" s="236">
        <f>SUM(G11:G21)</f>
        <v>1727</v>
      </c>
      <c r="H9" s="236">
        <f>SUM(H11:H21)</f>
        <v>1725</v>
      </c>
      <c r="I9" s="236"/>
      <c r="J9" s="236">
        <f>+K9+L9</f>
        <v>57</v>
      </c>
      <c r="K9" s="236">
        <f>SUM(K11:K21)</f>
        <v>28</v>
      </c>
      <c r="L9" s="236">
        <f>SUM(L11:L21)</f>
        <v>29</v>
      </c>
      <c r="M9" s="236"/>
      <c r="N9" s="236">
        <f>+O9+P9</f>
        <v>13</v>
      </c>
      <c r="O9" s="236">
        <f>SUM(O11:O21)</f>
        <v>8</v>
      </c>
      <c r="P9" s="236">
        <f>SUM(P11:P21)</f>
        <v>5</v>
      </c>
    </row>
    <row r="10" spans="1:17" s="112" customFormat="1" ht="6" customHeight="1" x14ac:dyDescent="0.2">
      <c r="A10" s="2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</row>
    <row r="11" spans="1:17" s="112" customFormat="1" ht="14.25" customHeight="1" x14ac:dyDescent="0.2">
      <c r="A11" s="66" t="s">
        <v>156</v>
      </c>
      <c r="B11" s="237">
        <f>SUM(C11:D11)</f>
        <v>396</v>
      </c>
      <c r="C11" s="237">
        <f t="shared" ref="C11:D21" si="1">G11+K11+O11</f>
        <v>213</v>
      </c>
      <c r="D11" s="237">
        <f t="shared" si="1"/>
        <v>183</v>
      </c>
      <c r="E11" s="237"/>
      <c r="F11" s="237">
        <v>384</v>
      </c>
      <c r="G11" s="237">
        <v>205</v>
      </c>
      <c r="H11" s="237">
        <v>179</v>
      </c>
      <c r="I11" s="237"/>
      <c r="J11" s="237">
        <v>12</v>
      </c>
      <c r="K11" s="237">
        <v>8</v>
      </c>
      <c r="L11" s="237">
        <v>4</v>
      </c>
      <c r="M11" s="237"/>
      <c r="N11" s="237">
        <v>0</v>
      </c>
      <c r="O11" s="237">
        <v>0</v>
      </c>
      <c r="P11" s="237">
        <v>0</v>
      </c>
    </row>
    <row r="12" spans="1:17" s="59" customFormat="1" ht="14.25" customHeight="1" x14ac:dyDescent="0.2">
      <c r="A12" s="66" t="s">
        <v>6</v>
      </c>
      <c r="B12" s="237">
        <f t="shared" ref="B12:B21" si="2">SUM(C12:D12)</f>
        <v>1530</v>
      </c>
      <c r="C12" s="237">
        <f t="shared" si="1"/>
        <v>781</v>
      </c>
      <c r="D12" s="237">
        <f t="shared" si="1"/>
        <v>749</v>
      </c>
      <c r="E12" s="237"/>
      <c r="F12" s="237">
        <v>1510</v>
      </c>
      <c r="G12" s="237">
        <v>771</v>
      </c>
      <c r="H12" s="237">
        <v>739</v>
      </c>
      <c r="I12" s="237"/>
      <c r="J12" s="237">
        <v>19</v>
      </c>
      <c r="K12" s="237">
        <v>9</v>
      </c>
      <c r="L12" s="237">
        <v>10</v>
      </c>
      <c r="M12" s="237"/>
      <c r="N12" s="237">
        <v>1</v>
      </c>
      <c r="O12" s="237">
        <v>1</v>
      </c>
      <c r="P12" s="237">
        <v>0</v>
      </c>
    </row>
    <row r="13" spans="1:17" s="59" customFormat="1" ht="14.25" customHeight="1" x14ac:dyDescent="0.2">
      <c r="A13" s="66" t="s">
        <v>162</v>
      </c>
      <c r="B13" s="237">
        <f t="shared" si="2"/>
        <v>28</v>
      </c>
      <c r="C13" s="237">
        <f t="shared" si="1"/>
        <v>14</v>
      </c>
      <c r="D13" s="237">
        <f t="shared" si="1"/>
        <v>14</v>
      </c>
      <c r="E13" s="237"/>
      <c r="F13" s="237">
        <f>+G13+H13</f>
        <v>28</v>
      </c>
      <c r="G13" s="237">
        <v>14</v>
      </c>
      <c r="H13" s="237">
        <v>14</v>
      </c>
      <c r="I13" s="237"/>
      <c r="J13" s="229" t="s">
        <v>8</v>
      </c>
      <c r="K13" s="229" t="s">
        <v>8</v>
      </c>
      <c r="L13" s="229" t="s">
        <v>8</v>
      </c>
      <c r="M13" s="237"/>
      <c r="N13" s="229" t="s">
        <v>8</v>
      </c>
      <c r="O13" s="229" t="s">
        <v>8</v>
      </c>
      <c r="P13" s="229" t="s">
        <v>8</v>
      </c>
    </row>
    <row r="14" spans="1:17" s="59" customFormat="1" ht="14.25" customHeight="1" x14ac:dyDescent="0.2">
      <c r="A14" s="66" t="s">
        <v>161</v>
      </c>
      <c r="B14" s="237">
        <f t="shared" si="2"/>
        <v>1</v>
      </c>
      <c r="C14" s="237">
        <f t="shared" si="1"/>
        <v>1</v>
      </c>
      <c r="D14" s="237">
        <f t="shared" si="1"/>
        <v>0</v>
      </c>
      <c r="E14" s="227"/>
      <c r="F14" s="227">
        <v>1</v>
      </c>
      <c r="G14" s="227">
        <v>1</v>
      </c>
      <c r="H14" s="227">
        <v>0</v>
      </c>
      <c r="I14" s="227"/>
      <c r="J14" s="229" t="s">
        <v>8</v>
      </c>
      <c r="K14" s="229" t="s">
        <v>8</v>
      </c>
      <c r="L14" s="229" t="s">
        <v>8</v>
      </c>
      <c r="M14" s="227">
        <v>293</v>
      </c>
      <c r="N14" s="229" t="s">
        <v>8</v>
      </c>
      <c r="O14" s="229" t="s">
        <v>8</v>
      </c>
      <c r="P14" s="229" t="s">
        <v>8</v>
      </c>
    </row>
    <row r="15" spans="1:17" s="59" customFormat="1" ht="14.25" customHeight="1" x14ac:dyDescent="0.2">
      <c r="A15" s="66" t="s">
        <v>99</v>
      </c>
      <c r="B15" s="237">
        <f t="shared" si="2"/>
        <v>1294</v>
      </c>
      <c r="C15" s="237">
        <f t="shared" si="1"/>
        <v>648</v>
      </c>
      <c r="D15" s="237">
        <f t="shared" si="1"/>
        <v>646</v>
      </c>
      <c r="E15" s="227"/>
      <c r="F15" s="227">
        <v>1256</v>
      </c>
      <c r="G15" s="227">
        <v>630</v>
      </c>
      <c r="H15" s="227">
        <v>626</v>
      </c>
      <c r="I15" s="227"/>
      <c r="J15" s="227">
        <v>26</v>
      </c>
      <c r="K15" s="227">
        <v>11</v>
      </c>
      <c r="L15" s="227">
        <v>15</v>
      </c>
      <c r="M15" s="227">
        <v>20538</v>
      </c>
      <c r="N15" s="237">
        <v>12</v>
      </c>
      <c r="O15" s="237">
        <v>7</v>
      </c>
      <c r="P15" s="237">
        <v>5</v>
      </c>
    </row>
    <row r="16" spans="1:17" s="59" customFormat="1" ht="15.75" customHeight="1" x14ac:dyDescent="0.2">
      <c r="A16" s="66" t="s">
        <v>310</v>
      </c>
      <c r="B16" s="237">
        <f>SUM(C16:D16)</f>
        <v>27</v>
      </c>
      <c r="C16" s="237">
        <f>G16+K16+O16</f>
        <v>17</v>
      </c>
      <c r="D16" s="237">
        <f>H16+L16+P16</f>
        <v>10</v>
      </c>
      <c r="E16" s="227"/>
      <c r="F16" s="227">
        <v>27</v>
      </c>
      <c r="G16" s="227">
        <v>17</v>
      </c>
      <c r="H16" s="227">
        <v>10</v>
      </c>
      <c r="I16" s="227"/>
      <c r="J16" s="227">
        <v>0</v>
      </c>
      <c r="K16" s="227">
        <v>0</v>
      </c>
      <c r="L16" s="227">
        <v>0</v>
      </c>
      <c r="M16" s="227">
        <v>276</v>
      </c>
      <c r="N16" s="227">
        <v>0</v>
      </c>
      <c r="O16" s="227">
        <v>0</v>
      </c>
      <c r="P16" s="227">
        <v>0</v>
      </c>
    </row>
    <row r="17" spans="1:16" s="59" customFormat="1" ht="14.25" customHeight="1" x14ac:dyDescent="0.2">
      <c r="A17" s="66" t="s">
        <v>226</v>
      </c>
      <c r="B17" s="237">
        <f t="shared" si="2"/>
        <v>41</v>
      </c>
      <c r="C17" s="237">
        <f t="shared" si="1"/>
        <v>26</v>
      </c>
      <c r="D17" s="237">
        <f t="shared" si="1"/>
        <v>15</v>
      </c>
      <c r="E17" s="227"/>
      <c r="F17" s="227">
        <v>41</v>
      </c>
      <c r="G17" s="227">
        <v>26</v>
      </c>
      <c r="H17" s="227">
        <v>15</v>
      </c>
      <c r="I17" s="227"/>
      <c r="J17" s="229" t="s">
        <v>8</v>
      </c>
      <c r="K17" s="229" t="s">
        <v>8</v>
      </c>
      <c r="L17" s="229" t="s">
        <v>8</v>
      </c>
      <c r="M17" s="227">
        <v>801</v>
      </c>
      <c r="N17" s="229" t="s">
        <v>8</v>
      </c>
      <c r="O17" s="229" t="s">
        <v>8</v>
      </c>
      <c r="P17" s="229" t="s">
        <v>8</v>
      </c>
    </row>
    <row r="18" spans="1:16" s="59" customFormat="1" ht="15.75" customHeight="1" x14ac:dyDescent="0.2">
      <c r="A18" s="66" t="s">
        <v>325</v>
      </c>
      <c r="B18" s="237">
        <f t="shared" si="2"/>
        <v>24</v>
      </c>
      <c r="C18" s="237">
        <f t="shared" si="1"/>
        <v>13</v>
      </c>
      <c r="D18" s="237">
        <f t="shared" si="1"/>
        <v>11</v>
      </c>
      <c r="E18" s="227"/>
      <c r="F18" s="227">
        <v>24</v>
      </c>
      <c r="G18" s="227">
        <v>13</v>
      </c>
      <c r="H18" s="227">
        <v>11</v>
      </c>
      <c r="I18" s="227"/>
      <c r="J18" s="229" t="s">
        <v>8</v>
      </c>
      <c r="K18" s="229" t="s">
        <v>8</v>
      </c>
      <c r="L18" s="229" t="s">
        <v>8</v>
      </c>
      <c r="M18" s="227"/>
      <c r="N18" s="229" t="s">
        <v>8</v>
      </c>
      <c r="O18" s="229" t="s">
        <v>8</v>
      </c>
      <c r="P18" s="229" t="s">
        <v>8</v>
      </c>
    </row>
    <row r="19" spans="1:16" s="59" customFormat="1" ht="15.75" customHeight="1" x14ac:dyDescent="0.2">
      <c r="A19" s="66" t="s">
        <v>326</v>
      </c>
      <c r="B19" s="237">
        <f t="shared" si="2"/>
        <v>181</v>
      </c>
      <c r="C19" s="237">
        <f t="shared" si="1"/>
        <v>50</v>
      </c>
      <c r="D19" s="237">
        <f t="shared" si="1"/>
        <v>131</v>
      </c>
      <c r="E19" s="227"/>
      <c r="F19" s="227">
        <v>181</v>
      </c>
      <c r="G19" s="227">
        <v>50</v>
      </c>
      <c r="H19" s="227">
        <v>131</v>
      </c>
      <c r="I19" s="227"/>
      <c r="J19" s="227">
        <v>0</v>
      </c>
      <c r="K19" s="227">
        <v>0</v>
      </c>
      <c r="L19" s="227">
        <v>0</v>
      </c>
      <c r="M19" s="227"/>
      <c r="N19" s="229" t="s">
        <v>8</v>
      </c>
      <c r="O19" s="229" t="s">
        <v>8</v>
      </c>
      <c r="P19" s="229" t="s">
        <v>8</v>
      </c>
    </row>
    <row r="20" spans="1:16" s="59" customFormat="1" ht="14.25" customHeight="1" x14ac:dyDescent="0.2">
      <c r="A20" s="66" t="s">
        <v>166</v>
      </c>
      <c r="B20" s="237">
        <v>0</v>
      </c>
      <c r="C20" s="237">
        <v>0</v>
      </c>
      <c r="D20" s="237">
        <v>0</v>
      </c>
      <c r="E20" s="227"/>
      <c r="F20" s="229" t="s">
        <v>8</v>
      </c>
      <c r="G20" s="229" t="s">
        <v>8</v>
      </c>
      <c r="H20" s="229" t="s">
        <v>8</v>
      </c>
      <c r="I20" s="229"/>
      <c r="J20" s="229" t="s">
        <v>8</v>
      </c>
      <c r="K20" s="229" t="s">
        <v>8</v>
      </c>
      <c r="L20" s="229" t="s">
        <v>8</v>
      </c>
      <c r="M20" s="227">
        <v>2305</v>
      </c>
      <c r="N20" s="238">
        <v>0</v>
      </c>
      <c r="O20" s="238">
        <v>0</v>
      </c>
      <c r="P20" s="238">
        <v>0</v>
      </c>
    </row>
    <row r="21" spans="1:16" s="59" customFormat="1" x14ac:dyDescent="0.2">
      <c r="A21" s="66" t="s">
        <v>184</v>
      </c>
      <c r="B21" s="237">
        <f t="shared" si="2"/>
        <v>0</v>
      </c>
      <c r="C21" s="237">
        <f t="shared" si="1"/>
        <v>0</v>
      </c>
      <c r="D21" s="237">
        <f t="shared" si="1"/>
        <v>0</v>
      </c>
      <c r="E21" s="227"/>
      <c r="F21" s="227">
        <v>0</v>
      </c>
      <c r="G21" s="227">
        <v>0</v>
      </c>
      <c r="H21" s="227">
        <v>0</v>
      </c>
      <c r="I21" s="227"/>
      <c r="J21" s="229" t="s">
        <v>8</v>
      </c>
      <c r="K21" s="229" t="s">
        <v>8</v>
      </c>
      <c r="L21" s="229" t="s">
        <v>8</v>
      </c>
      <c r="M21" s="227"/>
      <c r="N21" s="229" t="s">
        <v>8</v>
      </c>
      <c r="O21" s="229" t="s">
        <v>8</v>
      </c>
      <c r="P21" s="229" t="s">
        <v>8</v>
      </c>
    </row>
    <row r="22" spans="1:16" s="60" customFormat="1" ht="14.25" customHeight="1" x14ac:dyDescent="0.2">
      <c r="A22" s="64"/>
      <c r="B22" s="111"/>
      <c r="C22" s="111"/>
      <c r="D22" s="111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 x14ac:dyDescent="0.2">
      <c r="B23" s="676" t="s">
        <v>308</v>
      </c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</row>
    <row r="24" spans="1:16" s="112" customFormat="1" ht="14.25" customHeight="1" x14ac:dyDescent="0.2">
      <c r="A24" s="4" t="s">
        <v>0</v>
      </c>
      <c r="B24" s="363">
        <v>0.31777997931994001</v>
      </c>
      <c r="C24" s="363">
        <v>0.3173374613003096</v>
      </c>
      <c r="D24" s="363">
        <v>0.31822474373772058</v>
      </c>
      <c r="E24" s="363" t="e">
        <v>#DIV/0!</v>
      </c>
      <c r="F24" s="363">
        <v>0.34273777184705079</v>
      </c>
      <c r="G24" s="363">
        <v>0.34245352982934829</v>
      </c>
      <c r="H24" s="363">
        <v>0.34302281648577598</v>
      </c>
      <c r="I24" s="363" t="e">
        <v>#DIV/0!</v>
      </c>
      <c r="J24" s="363">
        <v>6.9960110463332309E-2</v>
      </c>
      <c r="K24" s="363">
        <v>6.7512176303226118E-2</v>
      </c>
      <c r="L24" s="363">
        <v>7.2498187545311357E-2</v>
      </c>
      <c r="M24" s="363">
        <v>0</v>
      </c>
      <c r="N24" s="363">
        <v>6.6140931060798769E-2</v>
      </c>
      <c r="O24" s="363">
        <v>8.1766148814390843E-2</v>
      </c>
      <c r="P24" s="363">
        <v>5.0653429237159354E-2</v>
      </c>
    </row>
    <row r="25" spans="1:16" s="112" customFormat="1" ht="6" customHeight="1" x14ac:dyDescent="0.2">
      <c r="A25" s="2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112" customFormat="1" ht="14.25" customHeight="1" x14ac:dyDescent="0.2">
      <c r="A26" s="66" t="s">
        <v>156</v>
      </c>
      <c r="B26" s="146">
        <v>0.28443167534566349</v>
      </c>
      <c r="C26" s="146">
        <v>0.3005672678012023</v>
      </c>
      <c r="D26" s="146">
        <v>0.26770432569230096</v>
      </c>
      <c r="E26" s="146"/>
      <c r="F26" s="146">
        <v>0.31829183382513843</v>
      </c>
      <c r="G26" s="146">
        <v>0.33383272537780095</v>
      </c>
      <c r="H26" s="146">
        <v>0.30218110608413801</v>
      </c>
      <c r="I26" s="146"/>
      <c r="J26" s="146">
        <v>6.8752148504640773E-2</v>
      </c>
      <c r="K26" s="146">
        <v>8.9635854341736695E-2</v>
      </c>
      <c r="L26" s="165">
        <v>4.6898815804900927E-2</v>
      </c>
      <c r="M26" s="146"/>
      <c r="N26" s="146">
        <v>0</v>
      </c>
      <c r="O26" s="146">
        <v>0</v>
      </c>
      <c r="P26" s="146">
        <v>0</v>
      </c>
    </row>
    <row r="27" spans="1:16" s="59" customFormat="1" ht="14.25" customHeight="1" x14ac:dyDescent="0.2">
      <c r="A27" s="66" t="s">
        <v>6</v>
      </c>
      <c r="B27" s="146">
        <v>0.33414211741273536</v>
      </c>
      <c r="C27" s="146">
        <v>0.33196890288740688</v>
      </c>
      <c r="D27" s="146">
        <v>0.3364386908986372</v>
      </c>
      <c r="E27" s="146"/>
      <c r="F27" s="146">
        <v>0.36270089666387234</v>
      </c>
      <c r="G27" s="146">
        <v>0.35979280414391712</v>
      </c>
      <c r="H27" s="146">
        <v>0.36578544876776337</v>
      </c>
      <c r="I27" s="146"/>
      <c r="J27" s="146">
        <v>5.1728832017424453E-2</v>
      </c>
      <c r="K27" s="146">
        <v>4.8020488741863196E-2</v>
      </c>
      <c r="L27" s="146">
        <v>5.559261730042251E-2</v>
      </c>
      <c r="M27" s="146"/>
      <c r="N27" s="165">
        <v>2.0669698222405952E-2</v>
      </c>
      <c r="O27" s="165">
        <v>4.482294935006724E-2</v>
      </c>
      <c r="P27" s="146">
        <v>0</v>
      </c>
    </row>
    <row r="28" spans="1:16" s="59" customFormat="1" ht="14.25" customHeight="1" x14ac:dyDescent="0.2">
      <c r="A28" s="66" t="s">
        <v>162</v>
      </c>
      <c r="B28" s="146">
        <v>3.4956304619225969</v>
      </c>
      <c r="C28" s="146">
        <v>2.9661016949152543</v>
      </c>
      <c r="D28" s="146">
        <v>4.2553191489361701</v>
      </c>
      <c r="E28" s="146"/>
      <c r="F28" s="146">
        <v>3.4956304619225969</v>
      </c>
      <c r="G28" s="146">
        <v>2.9661016949152543</v>
      </c>
      <c r="H28" s="146">
        <v>4.2553191489361701</v>
      </c>
      <c r="I28" s="146"/>
      <c r="J28" s="376" t="s">
        <v>8</v>
      </c>
      <c r="K28" s="376" t="s">
        <v>8</v>
      </c>
      <c r="L28" s="376" t="s">
        <v>8</v>
      </c>
      <c r="M28" s="201"/>
      <c r="N28" s="376" t="s">
        <v>8</v>
      </c>
      <c r="O28" s="376" t="s">
        <v>8</v>
      </c>
      <c r="P28" s="376" t="s">
        <v>8</v>
      </c>
    </row>
    <row r="29" spans="1:16" s="59" customFormat="1" ht="14.25" customHeight="1" x14ac:dyDescent="0.2">
      <c r="A29" s="66" t="s">
        <v>161</v>
      </c>
      <c r="B29" s="146">
        <v>0.34129692832764508</v>
      </c>
      <c r="C29" s="146">
        <v>1.1111111111111112</v>
      </c>
      <c r="D29" s="146">
        <v>0</v>
      </c>
      <c r="E29" s="201"/>
      <c r="F29" s="146">
        <v>0.34129692832764508</v>
      </c>
      <c r="G29" s="146">
        <v>1.1111111111111112</v>
      </c>
      <c r="H29" s="146">
        <v>0</v>
      </c>
      <c r="I29" s="201"/>
      <c r="J29" s="376" t="s">
        <v>8</v>
      </c>
      <c r="K29" s="376" t="s">
        <v>8</v>
      </c>
      <c r="L29" s="376" t="s">
        <v>8</v>
      </c>
      <c r="M29" s="201"/>
      <c r="N29" s="376" t="s">
        <v>8</v>
      </c>
      <c r="O29" s="376" t="s">
        <v>8</v>
      </c>
      <c r="P29" s="376" t="s">
        <v>8</v>
      </c>
    </row>
    <row r="30" spans="1:16" s="59" customFormat="1" ht="14.25" customHeight="1" x14ac:dyDescent="0.2">
      <c r="A30" s="66" t="s">
        <v>99</v>
      </c>
      <c r="B30" s="146">
        <v>0.3144348434629628</v>
      </c>
      <c r="C30" s="146">
        <v>0.32034011419531849</v>
      </c>
      <c r="D30" s="146">
        <v>0.30872605103060019</v>
      </c>
      <c r="E30" s="201"/>
      <c r="F30" s="146">
        <v>0.33770794178302266</v>
      </c>
      <c r="G30" s="146">
        <v>0.34568470262884987</v>
      </c>
      <c r="H30" s="146">
        <v>0.33004344341811126</v>
      </c>
      <c r="I30" s="201"/>
      <c r="J30" s="146">
        <v>9.539534030453127E-2</v>
      </c>
      <c r="K30" s="146">
        <v>7.9744816586921854E-2</v>
      </c>
      <c r="L30" s="146">
        <v>0.11143302874972141</v>
      </c>
      <c r="M30" s="201">
        <v>20538</v>
      </c>
      <c r="N30" s="146">
        <v>9.7103091115067167E-2</v>
      </c>
      <c r="O30" s="146">
        <v>0.11210762331838565</v>
      </c>
      <c r="P30" s="146">
        <v>8.1779522407589136E-2</v>
      </c>
    </row>
    <row r="31" spans="1:16" s="59" customFormat="1" ht="15.75" customHeight="1" x14ac:dyDescent="0.2">
      <c r="A31" s="66" t="s">
        <v>310</v>
      </c>
      <c r="B31" s="146">
        <v>0.18307567127746135</v>
      </c>
      <c r="C31" s="146">
        <v>0.18478260869565216</v>
      </c>
      <c r="D31" s="146">
        <v>0.18024513338139869</v>
      </c>
      <c r="E31" s="201"/>
      <c r="F31" s="146">
        <v>0.1845144536322012</v>
      </c>
      <c r="G31" s="146">
        <v>0.18636263977197981</v>
      </c>
      <c r="H31" s="146">
        <v>0.18145527127563058</v>
      </c>
      <c r="I31" s="201"/>
      <c r="J31" s="146">
        <v>0</v>
      </c>
      <c r="K31" s="146">
        <v>0</v>
      </c>
      <c r="L31" s="146">
        <v>0</v>
      </c>
      <c r="M31" s="201">
        <v>801</v>
      </c>
      <c r="N31" s="146">
        <v>0</v>
      </c>
      <c r="O31" s="146">
        <v>0</v>
      </c>
      <c r="P31" s="146">
        <v>0</v>
      </c>
    </row>
    <row r="32" spans="1:16" s="59" customFormat="1" ht="14.25" customHeight="1" x14ac:dyDescent="0.2">
      <c r="A32" s="66" t="s">
        <v>226</v>
      </c>
      <c r="B32" s="146">
        <v>0.47300415320719891</v>
      </c>
      <c r="C32" s="146">
        <v>0.57180558610072574</v>
      </c>
      <c r="D32" s="146">
        <v>0.36398932297985925</v>
      </c>
      <c r="E32" s="201"/>
      <c r="F32" s="146">
        <v>0.47300415320719891</v>
      </c>
      <c r="G32" s="146">
        <v>0.57180558610072574</v>
      </c>
      <c r="H32" s="146">
        <v>0.36398932297985925</v>
      </c>
      <c r="I32" s="201"/>
      <c r="J32" s="376" t="s">
        <v>8</v>
      </c>
      <c r="K32" s="376" t="s">
        <v>8</v>
      </c>
      <c r="L32" s="376" t="s">
        <v>8</v>
      </c>
      <c r="M32" s="201"/>
      <c r="N32" s="376" t="s">
        <v>8</v>
      </c>
      <c r="O32" s="376" t="s">
        <v>8</v>
      </c>
      <c r="P32" s="376" t="s">
        <v>8</v>
      </c>
    </row>
    <row r="33" spans="1:16" s="59" customFormat="1" ht="15.75" customHeight="1" x14ac:dyDescent="0.2">
      <c r="A33" s="66" t="s">
        <v>325</v>
      </c>
      <c r="B33" s="146">
        <v>0.25850926324859974</v>
      </c>
      <c r="C33" s="146">
        <v>0.3356571133488252</v>
      </c>
      <c r="D33" s="146">
        <v>0.2032895952688967</v>
      </c>
      <c r="E33" s="201"/>
      <c r="F33" s="146">
        <v>0.25850926324859974</v>
      </c>
      <c r="G33" s="146">
        <v>0.3356571133488252</v>
      </c>
      <c r="H33" s="146">
        <v>0.2032895952688967</v>
      </c>
      <c r="I33" s="201"/>
      <c r="J33" s="376" t="s">
        <v>8</v>
      </c>
      <c r="K33" s="376" t="s">
        <v>8</v>
      </c>
      <c r="L33" s="376" t="s">
        <v>8</v>
      </c>
      <c r="M33" s="201"/>
      <c r="N33" s="376" t="s">
        <v>8</v>
      </c>
      <c r="O33" s="376" t="s">
        <v>8</v>
      </c>
      <c r="P33" s="376" t="s">
        <v>8</v>
      </c>
    </row>
    <row r="34" spans="1:16" s="59" customFormat="1" ht="15.75" customHeight="1" x14ac:dyDescent="0.2">
      <c r="A34" s="66" t="s">
        <v>326</v>
      </c>
      <c r="B34" s="146">
        <v>0.29639090849544769</v>
      </c>
      <c r="C34" s="146">
        <v>0.18666467557679384</v>
      </c>
      <c r="D34" s="146">
        <v>0.38212473017910276</v>
      </c>
      <c r="E34" s="201"/>
      <c r="F34" s="146">
        <v>0.29649772302853589</v>
      </c>
      <c r="G34" s="146">
        <v>0.18667861409796893</v>
      </c>
      <c r="H34" s="146">
        <v>0.38234779055513396</v>
      </c>
      <c r="I34" s="201"/>
      <c r="J34" s="146">
        <v>0</v>
      </c>
      <c r="K34" s="146">
        <v>0</v>
      </c>
      <c r="L34" s="146">
        <v>0</v>
      </c>
      <c r="M34" s="201">
        <v>276</v>
      </c>
      <c r="N34" s="376" t="s">
        <v>8</v>
      </c>
      <c r="O34" s="376" t="s">
        <v>8</v>
      </c>
      <c r="P34" s="376" t="s">
        <v>8</v>
      </c>
    </row>
    <row r="35" spans="1:16" s="59" customFormat="1" ht="14.25" customHeight="1" x14ac:dyDescent="0.2">
      <c r="A35" s="66" t="s">
        <v>166</v>
      </c>
      <c r="B35" s="146">
        <v>0</v>
      </c>
      <c r="C35" s="146">
        <v>0</v>
      </c>
      <c r="D35" s="146">
        <v>0</v>
      </c>
      <c r="E35" s="201"/>
      <c r="F35" s="376" t="s">
        <v>8</v>
      </c>
      <c r="G35" s="376" t="s">
        <v>8</v>
      </c>
      <c r="H35" s="376" t="s">
        <v>8</v>
      </c>
      <c r="I35" s="376"/>
      <c r="J35" s="376" t="s">
        <v>8</v>
      </c>
      <c r="K35" s="376" t="s">
        <v>8</v>
      </c>
      <c r="L35" s="376" t="s">
        <v>8</v>
      </c>
      <c r="M35" s="201">
        <v>2305</v>
      </c>
      <c r="N35" s="146">
        <v>0</v>
      </c>
      <c r="O35" s="146">
        <v>0</v>
      </c>
      <c r="P35" s="146">
        <v>0</v>
      </c>
    </row>
    <row r="36" spans="1:16" s="59" customFormat="1" ht="13.5" thickBot="1" x14ac:dyDescent="0.25">
      <c r="A36" s="66" t="s">
        <v>184</v>
      </c>
      <c r="B36" s="146">
        <v>0</v>
      </c>
      <c r="C36" s="146">
        <v>0</v>
      </c>
      <c r="D36" s="146">
        <v>0</v>
      </c>
      <c r="E36" s="201"/>
      <c r="F36" s="146">
        <v>0</v>
      </c>
      <c r="G36" s="146">
        <v>0</v>
      </c>
      <c r="H36" s="146">
        <v>0</v>
      </c>
      <c r="I36" s="201"/>
      <c r="J36" s="376" t="s">
        <v>8</v>
      </c>
      <c r="K36" s="376" t="s">
        <v>8</v>
      </c>
      <c r="L36" s="376" t="s">
        <v>8</v>
      </c>
      <c r="M36" s="201"/>
      <c r="N36" s="376" t="s">
        <v>8</v>
      </c>
      <c r="O36" s="376" t="s">
        <v>8</v>
      </c>
      <c r="P36" s="376" t="s">
        <v>8</v>
      </c>
    </row>
    <row r="37" spans="1:16" s="59" customFormat="1" ht="13.5" customHeight="1" x14ac:dyDescent="0.2">
      <c r="A37" s="680" t="s">
        <v>915</v>
      </c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</row>
    <row r="38" spans="1:16" s="59" customFormat="1" ht="13.5" customHeight="1" x14ac:dyDescent="0.2">
      <c r="A38" s="681"/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681"/>
    </row>
    <row r="39" spans="1:16" s="59" customFormat="1" ht="13.5" customHeight="1" x14ac:dyDescent="0.2">
      <c r="A39" s="681"/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 s="681"/>
    </row>
    <row r="40" spans="1:16" s="59" customFormat="1" x14ac:dyDescent="0.2">
      <c r="A40" s="660" t="s">
        <v>734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</row>
    <row r="41" spans="1:16" s="59" customFormat="1" ht="15" customHeight="1" x14ac:dyDescent="0.2">
      <c r="A41" s="549" t="s">
        <v>327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</row>
    <row r="42" spans="1:16" ht="15" customHeight="1" x14ac:dyDescent="0.2">
      <c r="A42" s="550" t="s">
        <v>929</v>
      </c>
      <c r="B42" s="551"/>
      <c r="C42" s="551"/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1"/>
      <c r="P42" s="551"/>
    </row>
    <row r="43" spans="1:16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8" spans="1:16" s="79" customFormat="1" ht="16.5" hidden="1" customHeight="1" x14ac:dyDescent="0.15">
      <c r="A58" s="673" t="s">
        <v>219</v>
      </c>
      <c r="B58" s="675" t="s">
        <v>0</v>
      </c>
      <c r="C58" s="675"/>
      <c r="D58" s="675"/>
      <c r="F58" s="675" t="s">
        <v>1</v>
      </c>
      <c r="G58" s="675"/>
      <c r="H58" s="675"/>
      <c r="J58" s="675" t="s">
        <v>2</v>
      </c>
      <c r="K58" s="675"/>
      <c r="L58" s="675"/>
      <c r="N58" s="675" t="s">
        <v>20</v>
      </c>
      <c r="O58" s="675"/>
      <c r="P58" s="675"/>
    </row>
    <row r="59" spans="1:16" s="2" customFormat="1" ht="18.75" hidden="1" customHeight="1" thickBot="1" x14ac:dyDescent="0.25">
      <c r="A59" s="674"/>
      <c r="B59" s="108" t="s">
        <v>0</v>
      </c>
      <c r="C59" s="109" t="s">
        <v>35</v>
      </c>
      <c r="D59" s="109" t="s">
        <v>36</v>
      </c>
      <c r="E59" s="110"/>
      <c r="F59" s="108" t="s">
        <v>0</v>
      </c>
      <c r="G59" s="109" t="s">
        <v>35</v>
      </c>
      <c r="H59" s="109" t="s">
        <v>36</v>
      </c>
      <c r="I59" s="110"/>
      <c r="J59" s="108" t="s">
        <v>0</v>
      </c>
      <c r="K59" s="109" t="s">
        <v>35</v>
      </c>
      <c r="L59" s="109" t="s">
        <v>36</v>
      </c>
      <c r="M59" s="110"/>
      <c r="N59" s="108" t="s">
        <v>0</v>
      </c>
      <c r="O59" s="109" t="s">
        <v>35</v>
      </c>
      <c r="P59" s="109" t="s">
        <v>36</v>
      </c>
    </row>
    <row r="60" spans="1:16" ht="6" hidden="1" customHeight="1" x14ac:dyDescent="0.2"/>
    <row r="61" spans="1:16" s="112" customFormat="1" ht="14.25" hidden="1" customHeight="1" x14ac:dyDescent="0.2">
      <c r="A61" s="4" t="s">
        <v>0</v>
      </c>
      <c r="B61" s="111">
        <f>SUM(B63:B73)</f>
        <v>1108314</v>
      </c>
      <c r="C61" s="111">
        <f t="shared" ref="C61:D61" si="3">SUM(C63:C73)</f>
        <v>555560</v>
      </c>
      <c r="D61" s="111">
        <f t="shared" si="3"/>
        <v>552754</v>
      </c>
      <c r="E61" s="111">
        <f>SUM(E63:E72)</f>
        <v>0</v>
      </c>
      <c r="F61" s="111">
        <f>SUM(F63:F73)</f>
        <v>1007184</v>
      </c>
      <c r="G61" s="111">
        <f t="shared" ref="G61:H61" si="4">SUM(G63:G73)</f>
        <v>504302</v>
      </c>
      <c r="H61" s="111">
        <f t="shared" si="4"/>
        <v>502882</v>
      </c>
      <c r="I61" s="111">
        <f>SUM(I63:I72)</f>
        <v>0</v>
      </c>
      <c r="J61" s="111">
        <f>SUM(J63:J73)</f>
        <v>81475</v>
      </c>
      <c r="K61" s="111">
        <f t="shared" ref="K61:L61" si="5">SUM(K63:K73)</f>
        <v>41474</v>
      </c>
      <c r="L61" s="111">
        <f t="shared" si="5"/>
        <v>40001</v>
      </c>
      <c r="M61" s="111">
        <f>SUM(M63:M72)</f>
        <v>885119</v>
      </c>
      <c r="N61" s="111">
        <f>SUM(N63:N73)</f>
        <v>19655</v>
      </c>
      <c r="O61" s="111">
        <f t="shared" ref="O61:P61" si="6">SUM(O63:O73)</f>
        <v>9784</v>
      </c>
      <c r="P61" s="111">
        <f t="shared" si="6"/>
        <v>9871</v>
      </c>
    </row>
    <row r="62" spans="1:16" s="112" customFormat="1" ht="6" hidden="1" customHeight="1" x14ac:dyDescent="0.2">
      <c r="A62" s="66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</row>
    <row r="63" spans="1:16" s="112" customFormat="1" ht="14.25" hidden="1" customHeight="1" x14ac:dyDescent="0.2">
      <c r="A63" s="66" t="s">
        <v>156</v>
      </c>
      <c r="B63" s="6">
        <v>139225</v>
      </c>
      <c r="C63" s="6">
        <v>70866</v>
      </c>
      <c r="D63" s="6">
        <v>68359</v>
      </c>
      <c r="E63" s="6"/>
      <c r="F63" s="6">
        <v>120644</v>
      </c>
      <c r="G63" s="6">
        <v>61408</v>
      </c>
      <c r="H63" s="6">
        <v>59236</v>
      </c>
      <c r="I63" s="6"/>
      <c r="J63" s="6">
        <v>17454</v>
      </c>
      <c r="K63" s="6">
        <v>8925</v>
      </c>
      <c r="L63" s="6">
        <v>8529</v>
      </c>
      <c r="M63" s="6"/>
      <c r="N63" s="6">
        <v>1127</v>
      </c>
      <c r="O63" s="6">
        <v>533</v>
      </c>
      <c r="P63" s="6">
        <v>594</v>
      </c>
    </row>
    <row r="64" spans="1:16" s="59" customFormat="1" ht="14.25" hidden="1" customHeight="1" x14ac:dyDescent="0.2">
      <c r="A64" s="66" t="s">
        <v>160</v>
      </c>
      <c r="B64" s="6">
        <v>457889</v>
      </c>
      <c r="C64" s="6">
        <v>235263</v>
      </c>
      <c r="D64" s="6">
        <v>222626</v>
      </c>
      <c r="E64" s="65"/>
      <c r="F64" s="65">
        <v>416321</v>
      </c>
      <c r="G64" s="65">
        <v>214290</v>
      </c>
      <c r="H64" s="65">
        <v>202031</v>
      </c>
      <c r="I64" s="65"/>
      <c r="J64" s="65">
        <v>36730</v>
      </c>
      <c r="K64" s="65">
        <v>18742</v>
      </c>
      <c r="L64" s="65">
        <v>17988</v>
      </c>
      <c r="M64" s="65">
        <v>457889</v>
      </c>
      <c r="N64" s="113">
        <v>4838</v>
      </c>
      <c r="O64" s="113">
        <v>2231</v>
      </c>
      <c r="P64" s="113">
        <v>2607</v>
      </c>
    </row>
    <row r="65" spans="1:16" s="59" customFormat="1" ht="14.25" hidden="1" customHeight="1" x14ac:dyDescent="0.2">
      <c r="A65" s="66" t="s">
        <v>162</v>
      </c>
      <c r="B65" s="6">
        <v>801</v>
      </c>
      <c r="C65" s="6">
        <v>472</v>
      </c>
      <c r="D65" s="6">
        <v>329</v>
      </c>
      <c r="E65" s="65"/>
      <c r="F65" s="65">
        <v>801</v>
      </c>
      <c r="G65" s="65">
        <v>472</v>
      </c>
      <c r="H65" s="65">
        <v>329</v>
      </c>
      <c r="I65" s="65"/>
      <c r="J65" s="69"/>
      <c r="K65" s="69"/>
      <c r="L65" s="69"/>
      <c r="M65" s="65"/>
      <c r="N65" s="69"/>
      <c r="O65" s="69"/>
      <c r="P65" s="69"/>
    </row>
    <row r="66" spans="1:16" s="59" customFormat="1" ht="14.25" hidden="1" customHeight="1" x14ac:dyDescent="0.2">
      <c r="A66" s="66" t="s">
        <v>161</v>
      </c>
      <c r="B66" s="6">
        <v>293</v>
      </c>
      <c r="C66" s="6">
        <v>90</v>
      </c>
      <c r="D66" s="6">
        <v>203</v>
      </c>
      <c r="E66" s="65"/>
      <c r="F66" s="65">
        <v>293</v>
      </c>
      <c r="G66" s="65">
        <v>90</v>
      </c>
      <c r="H66" s="65">
        <v>203</v>
      </c>
      <c r="I66" s="65"/>
      <c r="J66" s="69"/>
      <c r="K66" s="69"/>
      <c r="L66" s="69"/>
      <c r="M66" s="65"/>
      <c r="N66" s="69"/>
      <c r="O66" s="69"/>
      <c r="P66" s="69"/>
    </row>
    <row r="67" spans="1:16" s="59" customFormat="1" ht="14.25" hidden="1" customHeight="1" x14ac:dyDescent="0.2">
      <c r="A67" s="66" t="s">
        <v>191</v>
      </c>
      <c r="B67" s="6">
        <v>411532</v>
      </c>
      <c r="C67" s="6">
        <v>202285</v>
      </c>
      <c r="D67" s="6">
        <v>209247</v>
      </c>
      <c r="E67" s="67"/>
      <c r="F67" s="67">
        <v>371919</v>
      </c>
      <c r="G67" s="67">
        <v>182247</v>
      </c>
      <c r="H67" s="67">
        <v>189672</v>
      </c>
      <c r="I67" s="67"/>
      <c r="J67" s="67">
        <v>27255</v>
      </c>
      <c r="K67" s="67">
        <v>13794</v>
      </c>
      <c r="L67" s="67">
        <v>13461</v>
      </c>
      <c r="M67" s="67">
        <v>411532</v>
      </c>
      <c r="N67" s="67">
        <v>12358</v>
      </c>
      <c r="O67" s="67">
        <v>6244</v>
      </c>
      <c r="P67" s="67">
        <v>6114</v>
      </c>
    </row>
    <row r="68" spans="1:16" ht="14.25" hidden="1" customHeight="1" x14ac:dyDescent="0.2">
      <c r="A68" s="66" t="s">
        <v>158</v>
      </c>
      <c r="B68" s="6">
        <v>14748</v>
      </c>
      <c r="C68" s="6">
        <v>9200</v>
      </c>
      <c r="D68" s="6">
        <v>5548</v>
      </c>
      <c r="E68" s="6"/>
      <c r="F68" s="6">
        <v>14633</v>
      </c>
      <c r="G68" s="6">
        <v>9122</v>
      </c>
      <c r="H68" s="6">
        <v>5511</v>
      </c>
      <c r="I68" s="6"/>
      <c r="J68" s="65">
        <v>14</v>
      </c>
      <c r="K68" s="65">
        <v>11</v>
      </c>
      <c r="L68" s="65">
        <v>3</v>
      </c>
      <c r="M68" s="6">
        <v>9132</v>
      </c>
      <c r="N68" s="6">
        <v>101</v>
      </c>
      <c r="O68" s="6">
        <v>67</v>
      </c>
      <c r="P68" s="6">
        <v>34</v>
      </c>
    </row>
    <row r="69" spans="1:16" s="59" customFormat="1" ht="14.25" hidden="1" customHeight="1" x14ac:dyDescent="0.2">
      <c r="A69" s="66" t="s">
        <v>226</v>
      </c>
      <c r="B69" s="6">
        <v>8668</v>
      </c>
      <c r="C69" s="6">
        <v>4547</v>
      </c>
      <c r="D69" s="6">
        <v>4121</v>
      </c>
      <c r="E69" s="67"/>
      <c r="F69" s="67">
        <v>8668</v>
      </c>
      <c r="G69" s="67">
        <v>4547</v>
      </c>
      <c r="H69" s="67">
        <v>4121</v>
      </c>
      <c r="I69" s="67"/>
      <c r="J69" s="69"/>
      <c r="K69" s="69"/>
      <c r="L69" s="69"/>
      <c r="M69" s="65"/>
      <c r="N69" s="69"/>
      <c r="O69" s="69"/>
      <c r="P69" s="69"/>
    </row>
    <row r="70" spans="1:16" s="112" customFormat="1" ht="14.25" hidden="1" customHeight="1" x14ac:dyDescent="0.2">
      <c r="A70" s="66" t="s">
        <v>305</v>
      </c>
      <c r="B70" s="6">
        <v>9284</v>
      </c>
      <c r="C70" s="6">
        <v>3873</v>
      </c>
      <c r="D70" s="6">
        <v>5411</v>
      </c>
      <c r="E70" s="65"/>
      <c r="F70" s="65">
        <v>9284</v>
      </c>
      <c r="G70" s="65">
        <v>3873</v>
      </c>
      <c r="H70" s="65">
        <v>5411</v>
      </c>
      <c r="I70" s="6"/>
      <c r="J70" s="6"/>
      <c r="K70" s="6"/>
      <c r="L70" s="6"/>
      <c r="M70" s="6"/>
      <c r="N70" s="6"/>
      <c r="O70" s="6"/>
      <c r="P70" s="6"/>
    </row>
    <row r="71" spans="1:16" s="59" customFormat="1" ht="14.25" hidden="1" customHeight="1" x14ac:dyDescent="0.2">
      <c r="A71" s="66" t="s">
        <v>309</v>
      </c>
      <c r="B71" s="6">
        <v>61068</v>
      </c>
      <c r="C71" s="6">
        <v>26786</v>
      </c>
      <c r="D71" s="6">
        <v>34282</v>
      </c>
      <c r="E71" s="65">
        <v>0</v>
      </c>
      <c r="F71" s="65">
        <v>61046</v>
      </c>
      <c r="G71" s="65">
        <v>26784</v>
      </c>
      <c r="H71" s="65">
        <v>34262</v>
      </c>
      <c r="I71" s="65">
        <v>0</v>
      </c>
      <c r="J71" s="65">
        <v>22</v>
      </c>
      <c r="K71" s="65">
        <v>2</v>
      </c>
      <c r="L71" s="65">
        <v>20</v>
      </c>
      <c r="M71" s="65">
        <v>5335</v>
      </c>
      <c r="N71" s="69"/>
      <c r="O71" s="69"/>
      <c r="P71" s="69"/>
    </row>
    <row r="72" spans="1:16" s="59" customFormat="1" ht="14.25" hidden="1" customHeight="1" x14ac:dyDescent="0.2">
      <c r="A72" s="66" t="s">
        <v>166</v>
      </c>
      <c r="B72" s="65">
        <v>1231</v>
      </c>
      <c r="C72" s="65">
        <v>709</v>
      </c>
      <c r="D72" s="65">
        <v>522</v>
      </c>
      <c r="E72" s="65"/>
      <c r="F72" s="69"/>
      <c r="G72" s="69"/>
      <c r="H72" s="69"/>
      <c r="I72" s="65"/>
      <c r="J72" s="69"/>
      <c r="K72" s="69"/>
      <c r="L72" s="69"/>
      <c r="M72" s="65">
        <v>1231</v>
      </c>
      <c r="N72" s="65">
        <v>1231</v>
      </c>
      <c r="O72" s="65">
        <v>709</v>
      </c>
      <c r="P72" s="65">
        <v>522</v>
      </c>
    </row>
    <row r="73" spans="1:16" s="59" customFormat="1" ht="14.25" hidden="1" customHeight="1" x14ac:dyDescent="0.2">
      <c r="A73" s="66" t="s">
        <v>184</v>
      </c>
      <c r="B73" s="6">
        <v>3575</v>
      </c>
      <c r="C73" s="6">
        <v>1469</v>
      </c>
      <c r="D73" s="6">
        <v>2106</v>
      </c>
      <c r="E73" s="67"/>
      <c r="F73" s="67">
        <v>3575</v>
      </c>
      <c r="G73" s="67">
        <v>1469</v>
      </c>
      <c r="H73" s="67">
        <v>2106</v>
      </c>
      <c r="I73" s="67"/>
      <c r="J73" s="69"/>
      <c r="K73" s="69"/>
      <c r="L73" s="69"/>
      <c r="M73" s="65"/>
      <c r="N73" s="69"/>
      <c r="O73" s="69"/>
      <c r="P73" s="69"/>
    </row>
    <row r="74" spans="1:16" hidden="1" x14ac:dyDescent="0.2"/>
    <row r="75" spans="1:16" hidden="1" x14ac:dyDescent="0.2"/>
    <row r="76" spans="1:16" hidden="1" x14ac:dyDescent="0.2"/>
    <row r="77" spans="1:16" hidden="1" x14ac:dyDescent="0.2"/>
    <row r="78" spans="1:16" hidden="1" x14ac:dyDescent="0.2"/>
    <row r="79" spans="1:16" hidden="1" x14ac:dyDescent="0.2"/>
    <row r="80" spans="1:16" hidden="1" x14ac:dyDescent="0.2"/>
    <row r="81" hidden="1" x14ac:dyDescent="0.2"/>
    <row r="82" hidden="1" x14ac:dyDescent="0.2"/>
    <row r="83" hidden="1" x14ac:dyDescent="0.2"/>
  </sheetData>
  <mergeCells count="18">
    <mergeCell ref="B8:P8"/>
    <mergeCell ref="B23:P23"/>
    <mergeCell ref="A40:P40"/>
    <mergeCell ref="A37:P39"/>
    <mergeCell ref="A1:P1"/>
    <mergeCell ref="A2:P2"/>
    <mergeCell ref="A3:P3"/>
    <mergeCell ref="A4:P4"/>
    <mergeCell ref="A5:A6"/>
    <mergeCell ref="B5:D5"/>
    <mergeCell ref="F5:H5"/>
    <mergeCell ref="J5:L5"/>
    <mergeCell ref="N5:P5"/>
    <mergeCell ref="A58:A59"/>
    <mergeCell ref="B58:D58"/>
    <mergeCell ref="F58:H58"/>
    <mergeCell ref="J58:L58"/>
    <mergeCell ref="N58:P58"/>
  </mergeCells>
  <conditionalFormatting sqref="B9:P21">
    <cfRule type="cellIs" dxfId="16" priority="2" operator="equal">
      <formula>0</formula>
    </cfRule>
  </conditionalFormatting>
  <conditionalFormatting sqref="B24:P36">
    <cfRule type="cellIs" dxfId="15" priority="1" operator="equal">
      <formula>0</formula>
    </cfRule>
  </conditionalFormatting>
  <hyperlinks>
    <hyperlink ref="Q2" location="Contenido!A1" display="Contenido" xr:uid="{00000000-0004-0000-AA00-000000000000}"/>
  </hyperlinks>
  <printOptions horizontalCentered="1"/>
  <pageMargins left="0.59055118110236227" right="0.59055118110236227" top="0.39370078740157483" bottom="0" header="0" footer="0"/>
  <pageSetup scale="96" orientation="landscape" r:id="rId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Hoja171">
    <tabColor theme="5" tint="0.59999389629810485"/>
    <pageSetUpPr fitToPage="1"/>
  </sheetPr>
  <dimension ref="A1:P44"/>
  <sheetViews>
    <sheetView showGridLines="0" zoomScaleNormal="100" zoomScaleSheetLayoutView="100" workbookViewId="0">
      <selection activeCell="C32" sqref="C32"/>
    </sheetView>
  </sheetViews>
  <sheetFormatPr baseColWidth="10" defaultColWidth="11" defaultRowHeight="12.75" x14ac:dyDescent="0.2"/>
  <cols>
    <col min="1" max="1" width="22.875" style="138" customWidth="1"/>
    <col min="2" max="12" width="8.625" style="135" customWidth="1"/>
    <col min="13" max="16384" width="11" style="102"/>
  </cols>
  <sheetData>
    <row r="1" spans="1:13" s="137" customFormat="1" ht="15" x14ac:dyDescent="0.25">
      <c r="A1" s="611" t="s">
        <v>760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</row>
    <row r="2" spans="1:13" s="137" customFormat="1" ht="15" x14ac:dyDescent="0.25">
      <c r="A2" s="592" t="s">
        <v>332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212" t="s">
        <v>573</v>
      </c>
    </row>
    <row r="3" spans="1:13" s="137" customFormat="1" ht="15" x14ac:dyDescent="0.25">
      <c r="A3" s="611" t="s">
        <v>311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</row>
    <row r="4" spans="1:13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</row>
    <row r="5" spans="1:13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</row>
    <row r="6" spans="1:13" s="234" customFormat="1" ht="57.75" customHeight="1" x14ac:dyDescent="0.15">
      <c r="A6" s="423" t="s">
        <v>304</v>
      </c>
      <c r="B6" s="424" t="s">
        <v>0</v>
      </c>
      <c r="C6" s="425" t="s">
        <v>317</v>
      </c>
      <c r="D6" s="425" t="s">
        <v>322</v>
      </c>
      <c r="E6" s="425" t="s">
        <v>321</v>
      </c>
      <c r="F6" s="425" t="s">
        <v>916</v>
      </c>
      <c r="G6" s="425" t="s">
        <v>319</v>
      </c>
      <c r="H6" s="426" t="s">
        <v>595</v>
      </c>
      <c r="I6" s="425" t="s">
        <v>318</v>
      </c>
      <c r="J6" s="425" t="s">
        <v>596</v>
      </c>
      <c r="K6" s="426" t="s">
        <v>597</v>
      </c>
      <c r="L6" s="426" t="s">
        <v>166</v>
      </c>
    </row>
    <row r="7" spans="1:13" s="49" customFormat="1" ht="6.75" customHeight="1" x14ac:dyDescent="0.2">
      <c r="A7" s="151"/>
      <c r="B7" s="152"/>
      <c r="C7" s="153"/>
      <c r="D7" s="153"/>
      <c r="E7" s="153"/>
      <c r="F7" s="153"/>
      <c r="G7" s="153"/>
      <c r="H7" s="154"/>
      <c r="I7" s="153"/>
      <c r="J7" s="153"/>
      <c r="K7" s="154"/>
      <c r="L7" s="154"/>
    </row>
    <row r="8" spans="1:13" ht="15" customHeight="1" x14ac:dyDescent="0.2">
      <c r="A8" s="140" t="s">
        <v>0</v>
      </c>
      <c r="B8" s="369">
        <f>SUM(C8:L8)</f>
        <v>3522</v>
      </c>
      <c r="C8" s="369">
        <f>SUM(C10:C38)</f>
        <v>396</v>
      </c>
      <c r="D8" s="369">
        <f t="shared" ref="D8:L8" si="0">SUM(D10:D38)</f>
        <v>1530</v>
      </c>
      <c r="E8" s="369">
        <f t="shared" si="0"/>
        <v>28</v>
      </c>
      <c r="F8" s="369">
        <f t="shared" si="0"/>
        <v>1</v>
      </c>
      <c r="G8" s="369">
        <f t="shared" si="0"/>
        <v>1294</v>
      </c>
      <c r="H8" s="369">
        <f t="shared" si="0"/>
        <v>27</v>
      </c>
      <c r="I8" s="369">
        <f t="shared" si="0"/>
        <v>41</v>
      </c>
      <c r="J8" s="369">
        <f t="shared" si="0"/>
        <v>24</v>
      </c>
      <c r="K8" s="369">
        <f t="shared" si="0"/>
        <v>181</v>
      </c>
      <c r="L8" s="369">
        <f t="shared" si="0"/>
        <v>0</v>
      </c>
    </row>
    <row r="9" spans="1:13" ht="6.75" customHeight="1" x14ac:dyDescent="0.2">
      <c r="A9" s="131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</row>
    <row r="10" spans="1:13" x14ac:dyDescent="0.2">
      <c r="A10" s="131" t="s">
        <v>291</v>
      </c>
      <c r="B10" s="263">
        <f t="shared" ref="B10:B25" si="1">SUM(C10:L10)</f>
        <v>4</v>
      </c>
      <c r="C10" s="263">
        <v>1</v>
      </c>
      <c r="D10" s="263">
        <v>0</v>
      </c>
      <c r="E10" s="263">
        <v>0</v>
      </c>
      <c r="F10" s="263">
        <v>0</v>
      </c>
      <c r="G10" s="263">
        <v>3</v>
      </c>
      <c r="H10" s="263">
        <v>0</v>
      </c>
      <c r="I10" s="263">
        <v>0</v>
      </c>
      <c r="J10" s="263">
        <v>0</v>
      </c>
      <c r="K10" s="263">
        <v>0</v>
      </c>
      <c r="L10" s="263"/>
    </row>
    <row r="11" spans="1:13" x14ac:dyDescent="0.2">
      <c r="A11" s="131" t="s">
        <v>277</v>
      </c>
      <c r="B11" s="263">
        <f t="shared" si="1"/>
        <v>0</v>
      </c>
      <c r="C11" s="263">
        <v>0</v>
      </c>
      <c r="D11" s="263">
        <v>0</v>
      </c>
      <c r="E11" s="263">
        <v>0</v>
      </c>
      <c r="F11" s="263">
        <v>0</v>
      </c>
      <c r="G11" s="263">
        <v>0</v>
      </c>
      <c r="H11" s="263">
        <v>0</v>
      </c>
      <c r="I11" s="263">
        <v>0</v>
      </c>
      <c r="J11" s="263">
        <v>0</v>
      </c>
      <c r="K11" s="263">
        <v>0</v>
      </c>
      <c r="L11" s="263"/>
    </row>
    <row r="12" spans="1:13" x14ac:dyDescent="0.2">
      <c r="A12" s="131" t="s">
        <v>289</v>
      </c>
      <c r="B12" s="263">
        <f t="shared" si="1"/>
        <v>1</v>
      </c>
      <c r="C12" s="263">
        <v>0</v>
      </c>
      <c r="D12" s="263">
        <v>0</v>
      </c>
      <c r="E12" s="263">
        <v>0</v>
      </c>
      <c r="F12" s="263">
        <v>0</v>
      </c>
      <c r="G12" s="263">
        <v>1</v>
      </c>
      <c r="H12" s="263">
        <v>0</v>
      </c>
      <c r="I12" s="263">
        <v>0</v>
      </c>
      <c r="J12" s="263">
        <v>0</v>
      </c>
      <c r="K12" s="263">
        <v>0</v>
      </c>
      <c r="L12" s="263"/>
    </row>
    <row r="13" spans="1:13" x14ac:dyDescent="0.2">
      <c r="A13" s="131" t="s">
        <v>294</v>
      </c>
      <c r="B13" s="263">
        <f t="shared" si="1"/>
        <v>8</v>
      </c>
      <c r="C13" s="263">
        <v>3</v>
      </c>
      <c r="D13" s="263">
        <v>4</v>
      </c>
      <c r="E13" s="263">
        <v>0</v>
      </c>
      <c r="F13" s="263">
        <v>0</v>
      </c>
      <c r="G13" s="263">
        <v>1</v>
      </c>
      <c r="H13" s="263">
        <v>0</v>
      </c>
      <c r="I13" s="263">
        <v>0</v>
      </c>
      <c r="J13" s="263">
        <v>0</v>
      </c>
      <c r="K13" s="263">
        <v>0</v>
      </c>
      <c r="L13" s="263"/>
    </row>
    <row r="14" spans="1:13" x14ac:dyDescent="0.2">
      <c r="A14" s="131" t="s">
        <v>274</v>
      </c>
      <c r="B14" s="263">
        <f t="shared" si="1"/>
        <v>1</v>
      </c>
      <c r="C14" s="263">
        <v>0</v>
      </c>
      <c r="D14" s="263">
        <v>1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0</v>
      </c>
      <c r="K14" s="263">
        <v>0</v>
      </c>
      <c r="L14" s="263"/>
    </row>
    <row r="15" spans="1:13" x14ac:dyDescent="0.2">
      <c r="A15" s="131" t="s">
        <v>290</v>
      </c>
      <c r="B15" s="263">
        <f t="shared" si="1"/>
        <v>3</v>
      </c>
      <c r="C15" s="263">
        <v>0</v>
      </c>
      <c r="D15" s="263">
        <v>3</v>
      </c>
      <c r="E15" s="263">
        <v>0</v>
      </c>
      <c r="F15" s="263">
        <v>0</v>
      </c>
      <c r="G15" s="263">
        <v>0</v>
      </c>
      <c r="H15" s="263">
        <v>0</v>
      </c>
      <c r="I15" s="263">
        <v>0</v>
      </c>
      <c r="J15" s="263">
        <v>0</v>
      </c>
      <c r="K15" s="263">
        <v>0</v>
      </c>
      <c r="L15" s="263"/>
    </row>
    <row r="16" spans="1:13" x14ac:dyDescent="0.2">
      <c r="A16" s="131" t="s">
        <v>286</v>
      </c>
      <c r="B16" s="263">
        <f t="shared" si="1"/>
        <v>44</v>
      </c>
      <c r="C16" s="263">
        <v>7</v>
      </c>
      <c r="D16" s="263">
        <v>17</v>
      </c>
      <c r="E16" s="263">
        <v>0</v>
      </c>
      <c r="F16" s="263">
        <v>0</v>
      </c>
      <c r="G16" s="263">
        <v>20</v>
      </c>
      <c r="H16" s="263">
        <v>0</v>
      </c>
      <c r="I16" s="263">
        <v>0</v>
      </c>
      <c r="J16" s="263">
        <v>0</v>
      </c>
      <c r="K16" s="263">
        <v>0</v>
      </c>
      <c r="L16" s="263"/>
    </row>
    <row r="17" spans="1:12" x14ac:dyDescent="0.2">
      <c r="A17" s="131" t="s">
        <v>283</v>
      </c>
      <c r="B17" s="263">
        <f t="shared" si="1"/>
        <v>12</v>
      </c>
      <c r="C17" s="263">
        <v>3</v>
      </c>
      <c r="D17" s="263">
        <v>6</v>
      </c>
      <c r="E17" s="263">
        <v>0</v>
      </c>
      <c r="F17" s="263">
        <v>0</v>
      </c>
      <c r="G17" s="263">
        <v>3</v>
      </c>
      <c r="H17" s="263">
        <v>0</v>
      </c>
      <c r="I17" s="263">
        <v>0</v>
      </c>
      <c r="J17" s="263">
        <v>0</v>
      </c>
      <c r="K17" s="263">
        <v>0</v>
      </c>
      <c r="L17" s="263"/>
    </row>
    <row r="18" spans="1:12" x14ac:dyDescent="0.2">
      <c r="A18" s="131" t="s">
        <v>287</v>
      </c>
      <c r="B18" s="263">
        <f t="shared" si="1"/>
        <v>5</v>
      </c>
      <c r="C18" s="263">
        <v>2</v>
      </c>
      <c r="D18" s="263">
        <v>1</v>
      </c>
      <c r="E18" s="263">
        <v>0</v>
      </c>
      <c r="F18" s="263">
        <v>0</v>
      </c>
      <c r="G18" s="263">
        <v>2</v>
      </c>
      <c r="H18" s="263">
        <v>0</v>
      </c>
      <c r="I18" s="263">
        <v>0</v>
      </c>
      <c r="J18" s="263">
        <v>0</v>
      </c>
      <c r="K18" s="263">
        <v>0</v>
      </c>
      <c r="L18" s="263"/>
    </row>
    <row r="19" spans="1:12" x14ac:dyDescent="0.2">
      <c r="A19" s="131" t="s">
        <v>280</v>
      </c>
      <c r="B19" s="263">
        <f t="shared" si="1"/>
        <v>99</v>
      </c>
      <c r="C19" s="263">
        <v>10</v>
      </c>
      <c r="D19" s="263">
        <v>53</v>
      </c>
      <c r="E19" s="263">
        <v>0</v>
      </c>
      <c r="F19" s="263">
        <v>0</v>
      </c>
      <c r="G19" s="263">
        <v>36</v>
      </c>
      <c r="H19" s="263">
        <v>0</v>
      </c>
      <c r="I19" s="263">
        <v>0</v>
      </c>
      <c r="J19" s="263">
        <v>0</v>
      </c>
      <c r="K19" s="263">
        <v>0</v>
      </c>
      <c r="L19" s="263"/>
    </row>
    <row r="20" spans="1:12" x14ac:dyDescent="0.2">
      <c r="A20" s="131" t="s">
        <v>275</v>
      </c>
      <c r="B20" s="263">
        <f t="shared" si="1"/>
        <v>9</v>
      </c>
      <c r="C20" s="263">
        <v>0</v>
      </c>
      <c r="D20" s="263">
        <v>3</v>
      </c>
      <c r="E20" s="263">
        <v>0</v>
      </c>
      <c r="F20" s="263">
        <v>0</v>
      </c>
      <c r="G20" s="263">
        <v>5</v>
      </c>
      <c r="H20" s="263">
        <v>1</v>
      </c>
      <c r="I20" s="263">
        <v>0</v>
      </c>
      <c r="J20" s="263">
        <v>0</v>
      </c>
      <c r="K20" s="263">
        <v>0</v>
      </c>
      <c r="L20" s="263"/>
    </row>
    <row r="21" spans="1:12" x14ac:dyDescent="0.2">
      <c r="A21" s="131" t="s">
        <v>278</v>
      </c>
      <c r="B21" s="263">
        <f t="shared" si="1"/>
        <v>7</v>
      </c>
      <c r="C21" s="263">
        <v>1</v>
      </c>
      <c r="D21" s="263">
        <v>5</v>
      </c>
      <c r="E21" s="263">
        <v>0</v>
      </c>
      <c r="F21" s="263">
        <v>0</v>
      </c>
      <c r="G21" s="263">
        <v>1</v>
      </c>
      <c r="H21" s="263">
        <v>0</v>
      </c>
      <c r="I21" s="263">
        <v>0</v>
      </c>
      <c r="J21" s="263">
        <v>0</v>
      </c>
      <c r="K21" s="263">
        <v>0</v>
      </c>
      <c r="L21" s="263"/>
    </row>
    <row r="22" spans="1:12" x14ac:dyDescent="0.2">
      <c r="A22" s="131" t="s">
        <v>296</v>
      </c>
      <c r="B22" s="263">
        <f t="shared" si="1"/>
        <v>0</v>
      </c>
      <c r="C22" s="263">
        <v>0</v>
      </c>
      <c r="D22" s="263">
        <v>0</v>
      </c>
      <c r="E22" s="263">
        <v>0</v>
      </c>
      <c r="F22" s="263">
        <v>0</v>
      </c>
      <c r="G22" s="263">
        <v>0</v>
      </c>
      <c r="H22" s="263">
        <v>0</v>
      </c>
      <c r="I22" s="263">
        <v>0</v>
      </c>
      <c r="J22" s="263">
        <v>0</v>
      </c>
      <c r="K22" s="263">
        <v>0</v>
      </c>
      <c r="L22" s="263"/>
    </row>
    <row r="23" spans="1:12" x14ac:dyDescent="0.2">
      <c r="A23" s="131" t="s">
        <v>284</v>
      </c>
      <c r="B23" s="263">
        <f t="shared" si="1"/>
        <v>6</v>
      </c>
      <c r="C23" s="263">
        <v>1</v>
      </c>
      <c r="D23" s="263">
        <v>2</v>
      </c>
      <c r="E23" s="263">
        <v>2</v>
      </c>
      <c r="F23" s="263">
        <v>0</v>
      </c>
      <c r="G23" s="263">
        <v>1</v>
      </c>
      <c r="H23" s="263">
        <v>0</v>
      </c>
      <c r="I23" s="263">
        <v>0</v>
      </c>
      <c r="J23" s="263">
        <v>0</v>
      </c>
      <c r="K23" s="263">
        <v>0</v>
      </c>
      <c r="L23" s="263"/>
    </row>
    <row r="24" spans="1:12" x14ac:dyDescent="0.2">
      <c r="A24" s="131" t="s">
        <v>279</v>
      </c>
      <c r="B24" s="263">
        <f t="shared" si="1"/>
        <v>35</v>
      </c>
      <c r="C24" s="263">
        <v>3</v>
      </c>
      <c r="D24" s="263">
        <v>19</v>
      </c>
      <c r="E24" s="263">
        <v>0</v>
      </c>
      <c r="F24" s="263">
        <v>0</v>
      </c>
      <c r="G24" s="263">
        <v>11</v>
      </c>
      <c r="H24" s="263">
        <v>1</v>
      </c>
      <c r="I24" s="263">
        <v>1</v>
      </c>
      <c r="J24" s="263">
        <v>0</v>
      </c>
      <c r="K24" s="263">
        <v>0</v>
      </c>
      <c r="L24" s="263"/>
    </row>
    <row r="25" spans="1:12" x14ac:dyDescent="0.2">
      <c r="A25" s="131" t="s">
        <v>276</v>
      </c>
      <c r="B25" s="263">
        <f t="shared" si="1"/>
        <v>11</v>
      </c>
      <c r="C25" s="263">
        <v>0</v>
      </c>
      <c r="D25" s="263">
        <v>8</v>
      </c>
      <c r="E25" s="263">
        <v>0</v>
      </c>
      <c r="F25" s="263">
        <v>0</v>
      </c>
      <c r="G25" s="263">
        <v>3</v>
      </c>
      <c r="H25" s="263">
        <v>0</v>
      </c>
      <c r="I25" s="263">
        <v>0</v>
      </c>
      <c r="J25" s="263">
        <v>0</v>
      </c>
      <c r="K25" s="263">
        <v>0</v>
      </c>
      <c r="L25" s="263"/>
    </row>
    <row r="26" spans="1:12" x14ac:dyDescent="0.2">
      <c r="A26" s="131" t="s">
        <v>281</v>
      </c>
      <c r="B26" s="263">
        <f t="shared" ref="B26:B38" si="2">SUM(C26:L26)</f>
        <v>2954</v>
      </c>
      <c r="C26" s="263">
        <v>321</v>
      </c>
      <c r="D26" s="263">
        <v>1236</v>
      </c>
      <c r="E26" s="263">
        <v>26</v>
      </c>
      <c r="F26" s="263">
        <v>1</v>
      </c>
      <c r="G26" s="263">
        <v>1104</v>
      </c>
      <c r="H26" s="263">
        <v>24</v>
      </c>
      <c r="I26" s="263">
        <v>40</v>
      </c>
      <c r="J26" s="265">
        <v>24</v>
      </c>
      <c r="K26" s="263">
        <v>178</v>
      </c>
      <c r="L26" s="263"/>
    </row>
    <row r="27" spans="1:12" x14ac:dyDescent="0.2">
      <c r="A27" s="131" t="s">
        <v>282</v>
      </c>
      <c r="B27" s="263">
        <f t="shared" si="2"/>
        <v>14</v>
      </c>
      <c r="C27" s="263">
        <v>3</v>
      </c>
      <c r="D27" s="263">
        <v>5</v>
      </c>
      <c r="E27" s="263">
        <v>0</v>
      </c>
      <c r="F27" s="263">
        <v>0</v>
      </c>
      <c r="G27" s="263">
        <v>5</v>
      </c>
      <c r="H27" s="263">
        <v>0</v>
      </c>
      <c r="I27" s="263">
        <v>0</v>
      </c>
      <c r="J27" s="265">
        <v>0</v>
      </c>
      <c r="K27" s="263">
        <v>1</v>
      </c>
      <c r="L27" s="263"/>
    </row>
    <row r="28" spans="1:12" x14ac:dyDescent="0.2">
      <c r="A28" s="131" t="s">
        <v>292</v>
      </c>
      <c r="B28" s="263">
        <f t="shared" si="2"/>
        <v>0</v>
      </c>
      <c r="C28" s="263">
        <v>0</v>
      </c>
      <c r="D28" s="263">
        <v>0</v>
      </c>
      <c r="E28" s="263">
        <v>0</v>
      </c>
      <c r="F28" s="263">
        <v>0</v>
      </c>
      <c r="G28" s="263">
        <v>0</v>
      </c>
      <c r="H28" s="263">
        <v>0</v>
      </c>
      <c r="I28" s="263">
        <v>0</v>
      </c>
      <c r="J28" s="265">
        <v>0</v>
      </c>
      <c r="K28" s="263">
        <v>0</v>
      </c>
      <c r="L28" s="263"/>
    </row>
    <row r="29" spans="1:12" x14ac:dyDescent="0.2">
      <c r="A29" s="142" t="s">
        <v>288</v>
      </c>
      <c r="B29" s="263">
        <f t="shared" si="2"/>
        <v>4</v>
      </c>
      <c r="C29" s="263">
        <v>0</v>
      </c>
      <c r="D29" s="263">
        <v>2</v>
      </c>
      <c r="E29" s="263">
        <v>0</v>
      </c>
      <c r="F29" s="263">
        <v>0</v>
      </c>
      <c r="G29" s="263">
        <v>2</v>
      </c>
      <c r="H29" s="263">
        <v>0</v>
      </c>
      <c r="I29" s="263">
        <v>0</v>
      </c>
      <c r="J29" s="265">
        <v>0</v>
      </c>
      <c r="K29" s="263">
        <v>0</v>
      </c>
      <c r="L29" s="263"/>
    </row>
    <row r="30" spans="1:12" x14ac:dyDescent="0.2">
      <c r="A30" s="131" t="s">
        <v>285</v>
      </c>
      <c r="B30" s="263">
        <f t="shared" si="2"/>
        <v>1</v>
      </c>
      <c r="C30" s="263">
        <v>0</v>
      </c>
      <c r="D30" s="263">
        <v>0</v>
      </c>
      <c r="E30" s="263">
        <v>0</v>
      </c>
      <c r="F30" s="263">
        <v>0</v>
      </c>
      <c r="G30" s="263">
        <v>1</v>
      </c>
      <c r="H30" s="263">
        <v>0</v>
      </c>
      <c r="I30" s="263">
        <v>0</v>
      </c>
      <c r="J30" s="265">
        <v>0</v>
      </c>
      <c r="K30" s="263">
        <v>0</v>
      </c>
      <c r="L30" s="263"/>
    </row>
    <row r="31" spans="1:12" x14ac:dyDescent="0.2">
      <c r="A31" s="142" t="s">
        <v>293</v>
      </c>
      <c r="B31" s="263">
        <f t="shared" si="2"/>
        <v>2</v>
      </c>
      <c r="C31" s="263">
        <v>0</v>
      </c>
      <c r="D31" s="263">
        <v>1</v>
      </c>
      <c r="E31" s="263">
        <v>0</v>
      </c>
      <c r="F31" s="263">
        <v>0</v>
      </c>
      <c r="G31" s="263">
        <v>1</v>
      </c>
      <c r="H31" s="263">
        <v>0</v>
      </c>
      <c r="I31" s="263">
        <v>0</v>
      </c>
      <c r="J31" s="265">
        <v>0</v>
      </c>
      <c r="K31" s="263">
        <v>0</v>
      </c>
      <c r="L31" s="263"/>
    </row>
    <row r="32" spans="1:12" x14ac:dyDescent="0.2">
      <c r="A32" s="131" t="s">
        <v>295</v>
      </c>
      <c r="B32" s="263">
        <f t="shared" si="2"/>
        <v>289</v>
      </c>
      <c r="C32" s="263">
        <v>40</v>
      </c>
      <c r="D32" s="263">
        <v>157</v>
      </c>
      <c r="E32" s="263">
        <v>0</v>
      </c>
      <c r="F32" s="263">
        <v>0</v>
      </c>
      <c r="G32" s="263">
        <v>91</v>
      </c>
      <c r="H32" s="263">
        <v>1</v>
      </c>
      <c r="I32" s="263">
        <v>0</v>
      </c>
      <c r="J32" s="265">
        <v>0</v>
      </c>
      <c r="K32" s="263">
        <v>0</v>
      </c>
      <c r="L32" s="263"/>
    </row>
    <row r="33" spans="1:16" x14ac:dyDescent="0.2">
      <c r="A33" s="142" t="s">
        <v>302</v>
      </c>
      <c r="B33" s="263">
        <f t="shared" si="2"/>
        <v>5</v>
      </c>
      <c r="C33" s="263">
        <v>0</v>
      </c>
      <c r="D33" s="263">
        <v>4</v>
      </c>
      <c r="E33" s="263">
        <v>0</v>
      </c>
      <c r="F33" s="263">
        <v>0</v>
      </c>
      <c r="G33" s="263">
        <v>1</v>
      </c>
      <c r="H33" s="263">
        <v>0</v>
      </c>
      <c r="I33" s="263">
        <v>0</v>
      </c>
      <c r="J33" s="265">
        <v>0</v>
      </c>
      <c r="K33" s="263">
        <v>0</v>
      </c>
      <c r="L33" s="263"/>
    </row>
    <row r="34" spans="1:16" x14ac:dyDescent="0.2">
      <c r="A34" s="131" t="s">
        <v>299</v>
      </c>
      <c r="B34" s="263">
        <f t="shared" si="2"/>
        <v>0</v>
      </c>
      <c r="C34" s="263">
        <v>0</v>
      </c>
      <c r="D34" s="263">
        <v>0</v>
      </c>
      <c r="E34" s="263">
        <v>0</v>
      </c>
      <c r="F34" s="263">
        <v>0</v>
      </c>
      <c r="G34" s="263">
        <v>0</v>
      </c>
      <c r="H34" s="263">
        <v>0</v>
      </c>
      <c r="I34" s="263">
        <v>0</v>
      </c>
      <c r="J34" s="265">
        <v>0</v>
      </c>
      <c r="K34" s="263">
        <v>0</v>
      </c>
      <c r="L34" s="263"/>
    </row>
    <row r="35" spans="1:16" x14ac:dyDescent="0.2">
      <c r="A35" s="131" t="s">
        <v>297</v>
      </c>
      <c r="B35" s="263">
        <f t="shared" si="2"/>
        <v>7</v>
      </c>
      <c r="C35" s="263">
        <v>1</v>
      </c>
      <c r="D35" s="263">
        <v>3</v>
      </c>
      <c r="E35" s="263">
        <v>0</v>
      </c>
      <c r="F35" s="263">
        <v>0</v>
      </c>
      <c r="G35" s="263">
        <v>2</v>
      </c>
      <c r="H35" s="263">
        <v>0</v>
      </c>
      <c r="I35" s="263">
        <v>0</v>
      </c>
      <c r="J35" s="265">
        <v>0</v>
      </c>
      <c r="K35" s="263">
        <v>1</v>
      </c>
      <c r="L35" s="263"/>
    </row>
    <row r="36" spans="1:16" x14ac:dyDescent="0.2">
      <c r="A36" s="131" t="s">
        <v>298</v>
      </c>
      <c r="B36" s="263">
        <f t="shared" si="2"/>
        <v>1</v>
      </c>
      <c r="C36" s="263">
        <v>0</v>
      </c>
      <c r="D36" s="263">
        <v>0</v>
      </c>
      <c r="E36" s="263">
        <v>0</v>
      </c>
      <c r="F36" s="263">
        <v>0</v>
      </c>
      <c r="G36" s="263">
        <v>0</v>
      </c>
      <c r="H36" s="263">
        <v>0</v>
      </c>
      <c r="I36" s="263">
        <v>0</v>
      </c>
      <c r="J36" s="265">
        <v>0</v>
      </c>
      <c r="K36" s="263">
        <v>1</v>
      </c>
      <c r="L36" s="263"/>
    </row>
    <row r="37" spans="1:16" x14ac:dyDescent="0.2">
      <c r="A37" s="131" t="s">
        <v>300</v>
      </c>
      <c r="B37" s="263">
        <f t="shared" si="2"/>
        <v>0</v>
      </c>
      <c r="C37" s="263">
        <v>0</v>
      </c>
      <c r="D37" s="263">
        <v>0</v>
      </c>
      <c r="E37" s="263">
        <v>0</v>
      </c>
      <c r="F37" s="263">
        <v>0</v>
      </c>
      <c r="G37" s="263">
        <v>0</v>
      </c>
      <c r="H37" s="263">
        <v>0</v>
      </c>
      <c r="I37" s="263">
        <v>0</v>
      </c>
      <c r="J37" s="265">
        <v>0</v>
      </c>
      <c r="K37" s="263">
        <v>0</v>
      </c>
      <c r="L37" s="263"/>
    </row>
    <row r="38" spans="1:16" ht="13.5" thickBot="1" x14ac:dyDescent="0.25">
      <c r="A38" s="131" t="s">
        <v>301</v>
      </c>
      <c r="B38" s="263">
        <f t="shared" si="2"/>
        <v>0</v>
      </c>
      <c r="C38" s="263">
        <v>0</v>
      </c>
      <c r="D38" s="263">
        <v>0</v>
      </c>
      <c r="E38" s="263">
        <v>0</v>
      </c>
      <c r="F38" s="263">
        <v>0</v>
      </c>
      <c r="G38" s="263">
        <v>0</v>
      </c>
      <c r="H38" s="263">
        <v>0</v>
      </c>
      <c r="I38" s="263">
        <v>0</v>
      </c>
      <c r="J38" s="265">
        <v>0</v>
      </c>
      <c r="K38" s="263">
        <v>0</v>
      </c>
      <c r="L38" s="263"/>
    </row>
    <row r="39" spans="1:16" s="59" customFormat="1" x14ac:dyDescent="0.2">
      <c r="A39" s="682" t="s">
        <v>915</v>
      </c>
      <c r="B39" s="682"/>
      <c r="C39" s="682"/>
      <c r="D39" s="682"/>
      <c r="E39" s="682"/>
      <c r="F39" s="682"/>
      <c r="G39" s="682"/>
      <c r="H39" s="682"/>
      <c r="I39" s="682"/>
      <c r="J39" s="682"/>
      <c r="K39" s="682"/>
      <c r="L39" s="682"/>
      <c r="M39" s="372"/>
      <c r="N39" s="372"/>
      <c r="O39" s="372"/>
      <c r="P39" s="372"/>
    </row>
    <row r="40" spans="1:16" s="59" customFormat="1" x14ac:dyDescent="0.2">
      <c r="A40" s="660"/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372"/>
      <c r="N40" s="372"/>
      <c r="O40" s="372"/>
      <c r="P40" s="372"/>
    </row>
    <row r="41" spans="1:16" s="59" customFormat="1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660"/>
      <c r="M41" s="372"/>
      <c r="N41" s="372"/>
      <c r="O41" s="372"/>
      <c r="P41" s="372"/>
    </row>
    <row r="42" spans="1:16" s="59" customFormat="1" x14ac:dyDescent="0.2">
      <c r="A42" s="660" t="s">
        <v>734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</row>
    <row r="43" spans="1:16" s="73" customFormat="1" ht="12" x14ac:dyDescent="0.2">
      <c r="A43" s="549" t="s">
        <v>327</v>
      </c>
      <c r="B43" s="548"/>
      <c r="C43" s="548"/>
      <c r="D43" s="548"/>
      <c r="E43" s="548"/>
      <c r="F43" s="548"/>
      <c r="G43" s="548"/>
      <c r="H43" s="548"/>
      <c r="I43" s="548"/>
      <c r="J43" s="548"/>
      <c r="K43" s="548"/>
      <c r="L43" s="548"/>
    </row>
    <row r="44" spans="1:16" ht="12" x14ac:dyDescent="0.2">
      <c r="A44" s="553" t="s">
        <v>929</v>
      </c>
      <c r="B44" s="554"/>
      <c r="C44" s="554"/>
      <c r="D44" s="554"/>
      <c r="E44" s="554"/>
      <c r="F44" s="554"/>
      <c r="G44" s="554"/>
      <c r="H44" s="554"/>
      <c r="I44" s="554"/>
      <c r="J44" s="554"/>
      <c r="K44" s="554"/>
      <c r="L44" s="554"/>
    </row>
  </sheetData>
  <mergeCells count="7">
    <mergeCell ref="A1:L1"/>
    <mergeCell ref="A3:L3"/>
    <mergeCell ref="A4:L4"/>
    <mergeCell ref="A5:L5"/>
    <mergeCell ref="A42:L42"/>
    <mergeCell ref="A2:L2"/>
    <mergeCell ref="A39:L41"/>
  </mergeCells>
  <conditionalFormatting sqref="B10:B38 C26:L38">
    <cfRule type="cellIs" dxfId="14" priority="1" operator="equal">
      <formula>0</formula>
    </cfRule>
  </conditionalFormatting>
  <hyperlinks>
    <hyperlink ref="M2" location="Contenido!A1" display="Contenido" xr:uid="{00000000-0004-0000-AB00-000000000000}"/>
  </hyperlinks>
  <printOptions horizontalCentered="1"/>
  <pageMargins left="0.59055118110236227" right="0.59055118110236227" top="0.19685039370078741" bottom="0" header="0" footer="0"/>
  <pageSetup scale="93" orientation="landscape" r:id="rId1"/>
  <headerFooter alignWithMargins="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Hoja172">
    <tabColor theme="5" tint="0.59999389629810485"/>
    <pageSetUpPr fitToPage="1"/>
  </sheetPr>
  <dimension ref="A1:O39"/>
  <sheetViews>
    <sheetView showGridLines="0" topLeftCell="A5" zoomScaleNormal="100" zoomScaleSheetLayoutView="100" workbookViewId="0">
      <selection activeCell="C32" sqref="C32"/>
    </sheetView>
  </sheetViews>
  <sheetFormatPr baseColWidth="10" defaultColWidth="11" defaultRowHeight="12.75" x14ac:dyDescent="0.2"/>
  <cols>
    <col min="1" max="1" width="16" style="138" customWidth="1"/>
    <col min="2" max="5" width="8.625" style="135" customWidth="1"/>
    <col min="6" max="7" width="10" style="135" customWidth="1"/>
    <col min="8" max="12" width="8.625" style="135" customWidth="1"/>
    <col min="13" max="16384" width="11" style="102"/>
  </cols>
  <sheetData>
    <row r="1" spans="1:13" s="137" customFormat="1" ht="15" x14ac:dyDescent="0.25">
      <c r="A1" s="611" t="s">
        <v>759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</row>
    <row r="2" spans="1:13" s="137" customFormat="1" ht="15" x14ac:dyDescent="0.25">
      <c r="A2" s="592" t="s">
        <v>332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212" t="s">
        <v>573</v>
      </c>
    </row>
    <row r="3" spans="1:13" s="137" customFormat="1" ht="15" x14ac:dyDescent="0.25">
      <c r="A3" s="611" t="s">
        <v>323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</row>
    <row r="4" spans="1:13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</row>
    <row r="5" spans="1:13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</row>
    <row r="6" spans="1:13" s="234" customFormat="1" ht="57.75" customHeight="1" x14ac:dyDescent="0.15">
      <c r="A6" s="430" t="s">
        <v>28</v>
      </c>
      <c r="B6" s="424" t="s">
        <v>0</v>
      </c>
      <c r="C6" s="425" t="s">
        <v>317</v>
      </c>
      <c r="D6" s="425" t="s">
        <v>322</v>
      </c>
      <c r="E6" s="425" t="s">
        <v>321</v>
      </c>
      <c r="F6" s="425" t="s">
        <v>209</v>
      </c>
      <c r="G6" s="425" t="s">
        <v>319</v>
      </c>
      <c r="H6" s="426" t="s">
        <v>595</v>
      </c>
      <c r="I6" s="425" t="s">
        <v>318</v>
      </c>
      <c r="J6" s="425" t="s">
        <v>596</v>
      </c>
      <c r="K6" s="426" t="s">
        <v>597</v>
      </c>
      <c r="L6" s="426" t="s">
        <v>166</v>
      </c>
    </row>
    <row r="7" spans="1:13" s="49" customFormat="1" ht="6.75" customHeight="1" x14ac:dyDescent="0.2">
      <c r="A7" s="151"/>
      <c r="B7" s="152"/>
      <c r="C7" s="153"/>
      <c r="D7" s="153"/>
      <c r="E7" s="153"/>
      <c r="F7" s="153"/>
      <c r="G7" s="153"/>
      <c r="H7" s="154"/>
      <c r="I7" s="153"/>
      <c r="J7" s="153"/>
      <c r="K7" s="154"/>
      <c r="L7" s="154"/>
    </row>
    <row r="8" spans="1:13" ht="15" customHeight="1" x14ac:dyDescent="0.2">
      <c r="A8" s="140" t="s">
        <v>0</v>
      </c>
      <c r="B8" s="141">
        <f>SUM(C8:L8)</f>
        <v>3522</v>
      </c>
      <c r="C8" s="141">
        <f t="shared" ref="C8:L8" si="0">SUM(C10:C36)</f>
        <v>396</v>
      </c>
      <c r="D8" s="141">
        <f t="shared" si="0"/>
        <v>1530</v>
      </c>
      <c r="E8" s="141">
        <f t="shared" si="0"/>
        <v>28</v>
      </c>
      <c r="F8" s="141">
        <f t="shared" si="0"/>
        <v>1</v>
      </c>
      <c r="G8" s="141">
        <f t="shared" si="0"/>
        <v>1294</v>
      </c>
      <c r="H8" s="141">
        <f t="shared" si="0"/>
        <v>27</v>
      </c>
      <c r="I8" s="141">
        <f t="shared" si="0"/>
        <v>41</v>
      </c>
      <c r="J8" s="141">
        <f t="shared" si="0"/>
        <v>24</v>
      </c>
      <c r="K8" s="141">
        <f t="shared" si="0"/>
        <v>181</v>
      </c>
      <c r="L8" s="141">
        <f t="shared" si="0"/>
        <v>0</v>
      </c>
    </row>
    <row r="9" spans="1:13" ht="6.75" customHeight="1" x14ac:dyDescent="0.2">
      <c r="A9" s="131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3" x14ac:dyDescent="0.2">
      <c r="A10" s="42" t="s">
        <v>51</v>
      </c>
      <c r="B10" s="133">
        <f t="shared" ref="B10:B36" si="1">SUM(C10:L10)</f>
        <v>411</v>
      </c>
      <c r="C10" s="133">
        <v>56</v>
      </c>
      <c r="D10" s="133">
        <v>235</v>
      </c>
      <c r="E10" s="133">
        <v>15</v>
      </c>
      <c r="F10" s="133"/>
      <c r="G10" s="133">
        <v>90</v>
      </c>
      <c r="H10" s="133">
        <v>5</v>
      </c>
      <c r="I10" s="133">
        <v>0</v>
      </c>
      <c r="J10" s="133">
        <v>2</v>
      </c>
      <c r="K10" s="133">
        <v>8</v>
      </c>
      <c r="L10" s="133"/>
    </row>
    <row r="11" spans="1:13" x14ac:dyDescent="0.2">
      <c r="A11" s="42" t="s">
        <v>58</v>
      </c>
      <c r="B11" s="133">
        <f t="shared" si="1"/>
        <v>163</v>
      </c>
      <c r="C11" s="133">
        <v>23</v>
      </c>
      <c r="D11" s="133">
        <v>57</v>
      </c>
      <c r="E11" s="133"/>
      <c r="F11" s="133"/>
      <c r="G11" s="133">
        <v>78</v>
      </c>
      <c r="H11" s="133">
        <v>4</v>
      </c>
      <c r="I11" s="133">
        <v>0</v>
      </c>
      <c r="J11" s="133"/>
      <c r="K11" s="133">
        <v>1</v>
      </c>
      <c r="L11" s="133"/>
    </row>
    <row r="12" spans="1:13" x14ac:dyDescent="0.2">
      <c r="A12" s="42" t="s">
        <v>29</v>
      </c>
      <c r="B12" s="133">
        <f t="shared" si="1"/>
        <v>390</v>
      </c>
      <c r="C12" s="133">
        <v>49</v>
      </c>
      <c r="D12" s="133">
        <v>167</v>
      </c>
      <c r="E12" s="133">
        <v>2</v>
      </c>
      <c r="F12" s="133">
        <v>0</v>
      </c>
      <c r="G12" s="133">
        <v>150</v>
      </c>
      <c r="H12" s="133">
        <v>3</v>
      </c>
      <c r="I12" s="133">
        <v>1</v>
      </c>
      <c r="J12" s="133">
        <v>18</v>
      </c>
      <c r="K12" s="133">
        <v>0</v>
      </c>
      <c r="L12" s="133"/>
    </row>
    <row r="13" spans="1:13" x14ac:dyDescent="0.2">
      <c r="A13" s="42" t="s">
        <v>59</v>
      </c>
      <c r="B13" s="133">
        <f t="shared" si="1"/>
        <v>185</v>
      </c>
      <c r="C13" s="133">
        <v>24</v>
      </c>
      <c r="D13" s="133">
        <v>94</v>
      </c>
      <c r="E13" s="133">
        <v>6</v>
      </c>
      <c r="F13" s="133"/>
      <c r="G13" s="133">
        <v>57</v>
      </c>
      <c r="H13" s="133">
        <v>4</v>
      </c>
      <c r="I13" s="133">
        <v>0</v>
      </c>
      <c r="J13" s="133"/>
      <c r="K13" s="133">
        <v>0</v>
      </c>
      <c r="L13" s="133"/>
    </row>
    <row r="14" spans="1:13" x14ac:dyDescent="0.2">
      <c r="A14" s="42" t="s">
        <v>60</v>
      </c>
      <c r="B14" s="133">
        <f t="shared" si="1"/>
        <v>21</v>
      </c>
      <c r="C14" s="133">
        <v>5</v>
      </c>
      <c r="D14" s="133">
        <v>13</v>
      </c>
      <c r="E14" s="133"/>
      <c r="F14" s="133"/>
      <c r="G14" s="133">
        <v>3</v>
      </c>
      <c r="H14" s="133">
        <v>0</v>
      </c>
      <c r="I14" s="133"/>
      <c r="J14" s="133"/>
      <c r="K14" s="133">
        <v>0</v>
      </c>
      <c r="L14" s="133"/>
    </row>
    <row r="15" spans="1:13" x14ac:dyDescent="0.2">
      <c r="A15" s="42" t="s">
        <v>61</v>
      </c>
      <c r="B15" s="133">
        <f t="shared" si="1"/>
        <v>18</v>
      </c>
      <c r="C15" s="133">
        <v>2</v>
      </c>
      <c r="D15" s="133">
        <v>13</v>
      </c>
      <c r="E15" s="133"/>
      <c r="F15" s="133"/>
      <c r="G15" s="133">
        <v>3</v>
      </c>
      <c r="H15" s="133">
        <v>0</v>
      </c>
      <c r="I15" s="133"/>
      <c r="J15" s="133"/>
      <c r="K15" s="133">
        <v>0</v>
      </c>
      <c r="L15" s="133"/>
    </row>
    <row r="16" spans="1:13" x14ac:dyDescent="0.2">
      <c r="A16" s="42" t="s">
        <v>81</v>
      </c>
      <c r="B16" s="133">
        <f t="shared" si="1"/>
        <v>11</v>
      </c>
      <c r="C16" s="133">
        <v>0</v>
      </c>
      <c r="D16" s="133">
        <v>3</v>
      </c>
      <c r="E16" s="133"/>
      <c r="F16" s="133"/>
      <c r="G16" s="133">
        <v>8</v>
      </c>
      <c r="H16" s="133">
        <v>0</v>
      </c>
      <c r="I16" s="133"/>
      <c r="J16" s="133"/>
      <c r="K16" s="133"/>
      <c r="L16" s="133"/>
    </row>
    <row r="17" spans="1:12" x14ac:dyDescent="0.2">
      <c r="A17" s="42" t="s">
        <v>52</v>
      </c>
      <c r="B17" s="133">
        <f t="shared" si="1"/>
        <v>485</v>
      </c>
      <c r="C17" s="133">
        <v>58</v>
      </c>
      <c r="D17" s="133">
        <v>186</v>
      </c>
      <c r="E17" s="133"/>
      <c r="F17" s="133"/>
      <c r="G17" s="133">
        <v>191</v>
      </c>
      <c r="H17" s="133">
        <v>7</v>
      </c>
      <c r="I17" s="133">
        <v>40</v>
      </c>
      <c r="J17" s="133">
        <v>3</v>
      </c>
      <c r="K17" s="133">
        <v>0</v>
      </c>
      <c r="L17" s="133"/>
    </row>
    <row r="18" spans="1:12" x14ac:dyDescent="0.2">
      <c r="A18" s="42" t="s">
        <v>62</v>
      </c>
      <c r="B18" s="133">
        <f t="shared" si="1"/>
        <v>32</v>
      </c>
      <c r="C18" s="133">
        <v>2</v>
      </c>
      <c r="D18" s="133">
        <v>15</v>
      </c>
      <c r="E18" s="133"/>
      <c r="F18" s="133"/>
      <c r="G18" s="133">
        <v>14</v>
      </c>
      <c r="H18" s="133">
        <v>0</v>
      </c>
      <c r="I18" s="133">
        <v>0</v>
      </c>
      <c r="J18" s="133"/>
      <c r="K18" s="133">
        <v>1</v>
      </c>
      <c r="L18" s="133"/>
    </row>
    <row r="19" spans="1:12" x14ac:dyDescent="0.2">
      <c r="A19" s="42" t="s">
        <v>63</v>
      </c>
      <c r="B19" s="133">
        <f t="shared" si="1"/>
        <v>296</v>
      </c>
      <c r="C19" s="133">
        <v>19</v>
      </c>
      <c r="D19" s="133">
        <v>67</v>
      </c>
      <c r="E19" s="133"/>
      <c r="F19" s="133"/>
      <c r="G19" s="133">
        <v>119</v>
      </c>
      <c r="H19" s="133">
        <v>2</v>
      </c>
      <c r="I19" s="133">
        <v>0</v>
      </c>
      <c r="J19" s="133"/>
      <c r="K19" s="133">
        <v>89</v>
      </c>
      <c r="L19" s="133"/>
    </row>
    <row r="20" spans="1:12" x14ac:dyDescent="0.2">
      <c r="A20" s="42" t="s">
        <v>64</v>
      </c>
      <c r="B20" s="133">
        <f t="shared" si="1"/>
        <v>130</v>
      </c>
      <c r="C20" s="133">
        <v>6</v>
      </c>
      <c r="D20" s="133">
        <v>59</v>
      </c>
      <c r="E20" s="133"/>
      <c r="F20" s="133"/>
      <c r="G20" s="133">
        <v>48</v>
      </c>
      <c r="H20" s="133">
        <v>0</v>
      </c>
      <c r="I20" s="133">
        <v>0</v>
      </c>
      <c r="J20" s="133"/>
      <c r="K20" s="133">
        <v>17</v>
      </c>
      <c r="L20" s="133"/>
    </row>
    <row r="21" spans="1:12" x14ac:dyDescent="0.2">
      <c r="A21" s="41" t="s">
        <v>30</v>
      </c>
      <c r="B21" s="133">
        <f t="shared" si="1"/>
        <v>203</v>
      </c>
      <c r="C21" s="133">
        <v>25</v>
      </c>
      <c r="D21" s="133">
        <v>86</v>
      </c>
      <c r="E21" s="133"/>
      <c r="F21" s="133">
        <v>0</v>
      </c>
      <c r="G21" s="133">
        <v>92</v>
      </c>
      <c r="H21" s="133">
        <v>0</v>
      </c>
      <c r="I21" s="133">
        <v>0</v>
      </c>
      <c r="J21" s="133">
        <v>0</v>
      </c>
      <c r="K21" s="133"/>
      <c r="L21" s="133"/>
    </row>
    <row r="22" spans="1:12" x14ac:dyDescent="0.2">
      <c r="A22" s="42" t="s">
        <v>65</v>
      </c>
      <c r="B22" s="133">
        <f t="shared" si="1"/>
        <v>19</v>
      </c>
      <c r="C22" s="133">
        <v>1</v>
      </c>
      <c r="D22" s="133">
        <v>18</v>
      </c>
      <c r="E22" s="133"/>
      <c r="F22" s="133"/>
      <c r="G22" s="133">
        <v>0</v>
      </c>
      <c r="H22" s="133">
        <v>0</v>
      </c>
      <c r="I22" s="133">
        <v>0</v>
      </c>
      <c r="J22" s="133"/>
      <c r="K22" s="133">
        <v>0</v>
      </c>
      <c r="L22" s="133"/>
    </row>
    <row r="23" spans="1:12" x14ac:dyDescent="0.2">
      <c r="A23" s="42" t="s">
        <v>31</v>
      </c>
      <c r="B23" s="133">
        <f t="shared" si="1"/>
        <v>346</v>
      </c>
      <c r="C23" s="133">
        <v>38</v>
      </c>
      <c r="D23" s="133">
        <v>153</v>
      </c>
      <c r="E23" s="133">
        <v>3</v>
      </c>
      <c r="F23" s="133">
        <v>1</v>
      </c>
      <c r="G23" s="133">
        <v>151</v>
      </c>
      <c r="H23" s="133">
        <v>0</v>
      </c>
      <c r="I23" s="133">
        <v>0</v>
      </c>
      <c r="J23" s="133">
        <v>0</v>
      </c>
      <c r="K23" s="133"/>
      <c r="L23" s="133"/>
    </row>
    <row r="24" spans="1:12" x14ac:dyDescent="0.2">
      <c r="A24" s="42" t="s">
        <v>210</v>
      </c>
      <c r="B24" s="133">
        <f t="shared" si="1"/>
        <v>75</v>
      </c>
      <c r="C24" s="133">
        <v>8</v>
      </c>
      <c r="D24" s="133">
        <v>23</v>
      </c>
      <c r="E24" s="133"/>
      <c r="F24" s="133"/>
      <c r="G24" s="133">
        <v>44</v>
      </c>
      <c r="H24" s="133">
        <v>0</v>
      </c>
      <c r="I24" s="133"/>
      <c r="J24" s="133"/>
      <c r="K24" s="133">
        <v>0</v>
      </c>
      <c r="L24" s="133"/>
    </row>
    <row r="25" spans="1:12" x14ac:dyDescent="0.2">
      <c r="A25" s="42" t="s">
        <v>53</v>
      </c>
      <c r="B25" s="133">
        <f t="shared" si="1"/>
        <v>58</v>
      </c>
      <c r="C25" s="133">
        <v>8</v>
      </c>
      <c r="D25" s="133">
        <v>32</v>
      </c>
      <c r="E25" s="133">
        <v>2</v>
      </c>
      <c r="F25" s="133"/>
      <c r="G25" s="133">
        <v>13</v>
      </c>
      <c r="H25" s="133">
        <v>2</v>
      </c>
      <c r="I25" s="133">
        <v>0</v>
      </c>
      <c r="J25" s="133">
        <v>1</v>
      </c>
      <c r="K25" s="133"/>
      <c r="L25" s="133"/>
    </row>
    <row r="26" spans="1:12" x14ac:dyDescent="0.2">
      <c r="A26" s="42" t="s">
        <v>67</v>
      </c>
      <c r="B26" s="133">
        <f t="shared" si="1"/>
        <v>60</v>
      </c>
      <c r="C26" s="133">
        <v>5</v>
      </c>
      <c r="D26" s="133">
        <v>44</v>
      </c>
      <c r="E26" s="133"/>
      <c r="F26" s="133"/>
      <c r="G26" s="133">
        <v>4</v>
      </c>
      <c r="H26" s="133">
        <v>0</v>
      </c>
      <c r="I26" s="133"/>
      <c r="J26" s="133"/>
      <c r="K26" s="133">
        <v>7</v>
      </c>
      <c r="L26" s="133"/>
    </row>
    <row r="27" spans="1:12" x14ac:dyDescent="0.2">
      <c r="A27" s="42" t="s">
        <v>68</v>
      </c>
      <c r="B27" s="133">
        <f t="shared" si="1"/>
        <v>312</v>
      </c>
      <c r="C27" s="133">
        <v>22</v>
      </c>
      <c r="D27" s="133">
        <v>134</v>
      </c>
      <c r="E27" s="133"/>
      <c r="F27" s="133"/>
      <c r="G27" s="133">
        <v>120</v>
      </c>
      <c r="H27" s="133">
        <v>0</v>
      </c>
      <c r="I27" s="133"/>
      <c r="J27" s="133"/>
      <c r="K27" s="133">
        <v>36</v>
      </c>
      <c r="L27" s="133"/>
    </row>
    <row r="28" spans="1:12" x14ac:dyDescent="0.2">
      <c r="A28" s="42" t="s">
        <v>54</v>
      </c>
      <c r="B28" s="133">
        <f t="shared" si="1"/>
        <v>26</v>
      </c>
      <c r="C28" s="133">
        <v>3</v>
      </c>
      <c r="D28" s="133">
        <v>14</v>
      </c>
      <c r="E28" s="133"/>
      <c r="F28" s="133"/>
      <c r="G28" s="133">
        <v>5</v>
      </c>
      <c r="H28" s="133">
        <v>0</v>
      </c>
      <c r="I28" s="133">
        <v>0</v>
      </c>
      <c r="J28" s="133">
        <v>0</v>
      </c>
      <c r="K28" s="133">
        <v>4</v>
      </c>
      <c r="L28" s="133"/>
    </row>
    <row r="29" spans="1:12" x14ac:dyDescent="0.2">
      <c r="A29" s="42" t="s">
        <v>55</v>
      </c>
      <c r="B29" s="133">
        <f t="shared" si="1"/>
        <v>28</v>
      </c>
      <c r="C29" s="133">
        <v>4</v>
      </c>
      <c r="D29" s="133">
        <v>9</v>
      </c>
      <c r="E29" s="133"/>
      <c r="F29" s="133"/>
      <c r="G29" s="133">
        <v>15</v>
      </c>
      <c r="H29" s="133">
        <v>0</v>
      </c>
      <c r="I29" s="133">
        <v>0</v>
      </c>
      <c r="J29" s="133">
        <v>0</v>
      </c>
      <c r="K29" s="133">
        <v>0</v>
      </c>
      <c r="L29" s="133"/>
    </row>
    <row r="30" spans="1:12" x14ac:dyDescent="0.2">
      <c r="A30" s="42" t="s">
        <v>56</v>
      </c>
      <c r="B30" s="133">
        <f t="shared" si="1"/>
        <v>33</v>
      </c>
      <c r="C30" s="133">
        <v>3</v>
      </c>
      <c r="D30" s="133">
        <v>25</v>
      </c>
      <c r="E30" s="133"/>
      <c r="F30" s="133"/>
      <c r="G30" s="133">
        <v>5</v>
      </c>
      <c r="H30" s="133">
        <v>0</v>
      </c>
      <c r="I30" s="133"/>
      <c r="J30" s="133">
        <v>0</v>
      </c>
      <c r="K30" s="133">
        <v>0</v>
      </c>
      <c r="L30" s="133"/>
    </row>
    <row r="31" spans="1:12" x14ac:dyDescent="0.2">
      <c r="A31" s="42" t="s">
        <v>82</v>
      </c>
      <c r="B31" s="133">
        <f t="shared" si="1"/>
        <v>47</v>
      </c>
      <c r="C31" s="133">
        <v>8</v>
      </c>
      <c r="D31" s="133">
        <v>16</v>
      </c>
      <c r="E31" s="133"/>
      <c r="F31" s="133"/>
      <c r="G31" s="133">
        <v>23</v>
      </c>
      <c r="H31" s="133">
        <v>0</v>
      </c>
      <c r="I31" s="133"/>
      <c r="J31" s="133"/>
      <c r="K31" s="133"/>
      <c r="L31" s="133"/>
    </row>
    <row r="32" spans="1:12" x14ac:dyDescent="0.2">
      <c r="A32" s="42" t="s">
        <v>69</v>
      </c>
      <c r="B32" s="133">
        <f t="shared" si="1"/>
        <v>18</v>
      </c>
      <c r="C32" s="133">
        <v>2</v>
      </c>
      <c r="D32" s="133">
        <v>11</v>
      </c>
      <c r="E32" s="133"/>
      <c r="F32" s="133"/>
      <c r="G32" s="133">
        <v>5</v>
      </c>
      <c r="H32" s="133">
        <v>0</v>
      </c>
      <c r="I32" s="133">
        <v>0</v>
      </c>
      <c r="J32" s="133"/>
      <c r="K32" s="133">
        <v>0</v>
      </c>
      <c r="L32" s="133"/>
    </row>
    <row r="33" spans="1:15" x14ac:dyDescent="0.2">
      <c r="A33" s="42" t="s">
        <v>70</v>
      </c>
      <c r="B33" s="133">
        <f t="shared" si="1"/>
        <v>2</v>
      </c>
      <c r="C33" s="133">
        <v>0</v>
      </c>
      <c r="D33" s="133">
        <v>1</v>
      </c>
      <c r="E33" s="133"/>
      <c r="F33" s="133"/>
      <c r="G33" s="133">
        <v>1</v>
      </c>
      <c r="H33" s="133">
        <v>0</v>
      </c>
      <c r="I33" s="133"/>
      <c r="J33" s="133"/>
      <c r="K33" s="133">
        <v>0</v>
      </c>
      <c r="L33" s="133"/>
    </row>
    <row r="34" spans="1:15" x14ac:dyDescent="0.2">
      <c r="A34" s="42" t="s">
        <v>71</v>
      </c>
      <c r="B34" s="133">
        <f t="shared" si="1"/>
        <v>73</v>
      </c>
      <c r="C34" s="133">
        <v>20</v>
      </c>
      <c r="D34" s="133">
        <v>42</v>
      </c>
      <c r="E34" s="133"/>
      <c r="F34" s="133"/>
      <c r="G34" s="133">
        <v>11</v>
      </c>
      <c r="H34" s="133">
        <v>0</v>
      </c>
      <c r="I34" s="133">
        <v>0</v>
      </c>
      <c r="J34" s="133"/>
      <c r="K34" s="133">
        <v>0</v>
      </c>
      <c r="L34" s="133"/>
    </row>
    <row r="35" spans="1:15" x14ac:dyDescent="0.2">
      <c r="A35" s="42" t="s">
        <v>72</v>
      </c>
      <c r="B35" s="133">
        <f t="shared" si="1"/>
        <v>65</v>
      </c>
      <c r="C35" s="133">
        <v>5</v>
      </c>
      <c r="D35" s="133">
        <v>12</v>
      </c>
      <c r="E35" s="133"/>
      <c r="F35" s="133"/>
      <c r="G35" s="133">
        <v>38</v>
      </c>
      <c r="H35" s="133">
        <v>0</v>
      </c>
      <c r="I35" s="133"/>
      <c r="J35" s="133"/>
      <c r="K35" s="133">
        <v>10</v>
      </c>
      <c r="L35" s="133"/>
    </row>
    <row r="36" spans="1:15" ht="13.5" thickBot="1" x14ac:dyDescent="0.25">
      <c r="A36" s="46" t="s">
        <v>73</v>
      </c>
      <c r="B36" s="133">
        <f t="shared" si="1"/>
        <v>15</v>
      </c>
      <c r="C36" s="144">
        <v>0</v>
      </c>
      <c r="D36" s="144">
        <v>1</v>
      </c>
      <c r="E36" s="144"/>
      <c r="F36" s="144"/>
      <c r="G36" s="144">
        <v>6</v>
      </c>
      <c r="H36" s="144">
        <v>0</v>
      </c>
      <c r="I36" s="144"/>
      <c r="J36" s="144"/>
      <c r="K36" s="144">
        <v>8</v>
      </c>
      <c r="L36" s="144"/>
    </row>
    <row r="37" spans="1:15" s="59" customFormat="1" ht="18.75" customHeight="1" x14ac:dyDescent="0.2">
      <c r="A37" s="680" t="s">
        <v>734</v>
      </c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</row>
    <row r="38" spans="1:15" s="59" customFormat="1" x14ac:dyDescent="0.2">
      <c r="A38" s="555" t="s">
        <v>327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52"/>
      <c r="M38" s="156"/>
      <c r="N38" s="156"/>
      <c r="O38" s="156"/>
    </row>
    <row r="39" spans="1:15" ht="12" x14ac:dyDescent="0.2">
      <c r="A39" s="556" t="s">
        <v>929</v>
      </c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</row>
  </sheetData>
  <mergeCells count="6">
    <mergeCell ref="A37:L37"/>
    <mergeCell ref="A1:L1"/>
    <mergeCell ref="A2:L2"/>
    <mergeCell ref="A3:L3"/>
    <mergeCell ref="A4:L4"/>
    <mergeCell ref="A5:L5"/>
  </mergeCells>
  <conditionalFormatting sqref="C10:L36">
    <cfRule type="cellIs" dxfId="13" priority="1" operator="equal">
      <formula>0</formula>
    </cfRule>
  </conditionalFormatting>
  <hyperlinks>
    <hyperlink ref="M2" location="Contenido!A1" display="Contenido" xr:uid="{00000000-0004-0000-AC00-000000000000}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Hoja173">
    <tabColor theme="5" tint="-0.249977111117893"/>
  </sheetPr>
  <dimension ref="A2:I17"/>
  <sheetViews>
    <sheetView showGridLines="0" zoomScaleNormal="100" zoomScaleSheetLayoutView="80" workbookViewId="0">
      <selection activeCell="K14" sqref="K14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2.75" customHeight="1" x14ac:dyDescent="0.2">
      <c r="A7" s="616" t="s">
        <v>599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AD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syncVertical="1" syncRef="A1" transitionEvaluation="1" codeName="Hoja174">
    <tabColor theme="5" tint="0.59999389629810485"/>
    <pageSetUpPr fitToPage="1"/>
  </sheetPr>
  <dimension ref="A1:Q71"/>
  <sheetViews>
    <sheetView showGridLines="0" zoomScaleNormal="100" zoomScaleSheetLayoutView="100" workbookViewId="0">
      <selection activeCell="B51" sqref="A51:XFD71"/>
    </sheetView>
  </sheetViews>
  <sheetFormatPr baseColWidth="10" defaultColWidth="7.625" defaultRowHeight="12.75" x14ac:dyDescent="0.2"/>
  <cols>
    <col min="1" max="1" width="37.25" style="3" customWidth="1"/>
    <col min="2" max="2" width="7.75" style="1" customWidth="1"/>
    <col min="3" max="4" width="7.625" style="1" customWidth="1"/>
    <col min="5" max="5" width="1" style="1" customWidth="1"/>
    <col min="6" max="8" width="7.625" style="1" customWidth="1"/>
    <col min="9" max="9" width="1" style="1" customWidth="1"/>
    <col min="10" max="12" width="7.625" style="1" customWidth="1"/>
    <col min="13" max="13" width="1" style="1" customWidth="1"/>
    <col min="14" max="16" width="7.625" style="1" customWidth="1"/>
    <col min="17" max="17" width="9" style="1" customWidth="1"/>
    <col min="18" max="16384" width="7.625" style="1"/>
  </cols>
  <sheetData>
    <row r="1" spans="1:17" ht="15" x14ac:dyDescent="0.25">
      <c r="A1" s="591" t="s">
        <v>758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17" ht="15" x14ac:dyDescent="0.25">
      <c r="A2" s="592" t="s">
        <v>333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212" t="s">
        <v>573</v>
      </c>
    </row>
    <row r="3" spans="1:17" ht="15" x14ac:dyDescent="0.25">
      <c r="A3" s="592" t="s">
        <v>89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7" ht="15" x14ac:dyDescent="0.25">
      <c r="A4" s="591" t="s">
        <v>928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</row>
    <row r="5" spans="1:17" s="79" customFormat="1" ht="16.5" customHeight="1" x14ac:dyDescent="0.15">
      <c r="A5" s="593" t="s">
        <v>217</v>
      </c>
      <c r="B5" s="677" t="s">
        <v>0</v>
      </c>
      <c r="C5" s="677"/>
      <c r="D5" s="677"/>
      <c r="E5" s="416"/>
      <c r="F5" s="677" t="s">
        <v>1</v>
      </c>
      <c r="G5" s="677"/>
      <c r="H5" s="677"/>
      <c r="I5" s="416"/>
      <c r="J5" s="677" t="s">
        <v>2</v>
      </c>
      <c r="K5" s="677"/>
      <c r="L5" s="677"/>
      <c r="M5" s="416"/>
      <c r="N5" s="677" t="s">
        <v>20</v>
      </c>
      <c r="O5" s="677"/>
      <c r="P5" s="677"/>
    </row>
    <row r="6" spans="1:17" s="79" customFormat="1" ht="18.75" customHeight="1" x14ac:dyDescent="0.15">
      <c r="A6" s="594"/>
      <c r="B6" s="417" t="s">
        <v>0</v>
      </c>
      <c r="C6" s="418" t="s">
        <v>35</v>
      </c>
      <c r="D6" s="418" t="s">
        <v>36</v>
      </c>
      <c r="E6" s="419"/>
      <c r="F6" s="417" t="s">
        <v>0</v>
      </c>
      <c r="G6" s="418" t="s">
        <v>35</v>
      </c>
      <c r="H6" s="418" t="s">
        <v>36</v>
      </c>
      <c r="I6" s="419"/>
      <c r="J6" s="417" t="s">
        <v>0</v>
      </c>
      <c r="K6" s="418" t="s">
        <v>35</v>
      </c>
      <c r="L6" s="418" t="s">
        <v>36</v>
      </c>
      <c r="M6" s="419"/>
      <c r="N6" s="417" t="s">
        <v>0</v>
      </c>
      <c r="O6" s="418" t="s">
        <v>35</v>
      </c>
      <c r="P6" s="418" t="s">
        <v>36</v>
      </c>
    </row>
    <row r="7" spans="1:17" ht="6.95" customHeight="1" x14ac:dyDescent="0.2"/>
    <row r="8" spans="1:17" x14ac:dyDescent="0.2">
      <c r="B8" s="676" t="s">
        <v>306</v>
      </c>
      <c r="C8" s="676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676"/>
      <c r="P8" s="676"/>
    </row>
    <row r="9" spans="1:17" s="112" customFormat="1" ht="14.25" customHeight="1" x14ac:dyDescent="0.2">
      <c r="A9" s="4" t="s">
        <v>0</v>
      </c>
      <c r="B9" s="111">
        <f>SUM(C9:D9)</f>
        <v>718</v>
      </c>
      <c r="C9" s="111">
        <f t="shared" ref="C9" si="0">G9+K9+O9</f>
        <v>355</v>
      </c>
      <c r="D9" s="111">
        <f t="shared" ref="D9" si="1">H9+L9+P9</f>
        <v>363</v>
      </c>
      <c r="E9" s="111"/>
      <c r="F9" s="111">
        <f>+G9+H9</f>
        <v>713</v>
      </c>
      <c r="G9" s="111">
        <f>SUM(G11:G21)</f>
        <v>352</v>
      </c>
      <c r="H9" s="111">
        <f>SUM(H11:H21)</f>
        <v>361</v>
      </c>
      <c r="I9" s="111"/>
      <c r="J9" s="111">
        <f>+K9+L9</f>
        <v>4</v>
      </c>
      <c r="K9" s="111">
        <f>SUM(K11:K21)</f>
        <v>2</v>
      </c>
      <c r="L9" s="111">
        <f>SUM(L11:L21)</f>
        <v>2</v>
      </c>
      <c r="M9" s="111"/>
      <c r="N9" s="111">
        <f>+O9+P9</f>
        <v>1</v>
      </c>
      <c r="O9" s="111">
        <f>SUM(O11:O21)</f>
        <v>1</v>
      </c>
      <c r="P9" s="111">
        <f>SUM(P11:P21)</f>
        <v>0</v>
      </c>
    </row>
    <row r="10" spans="1:17" s="112" customFormat="1" ht="6" customHeight="1" x14ac:dyDescent="0.2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112" customFormat="1" ht="14.25" customHeight="1" x14ac:dyDescent="0.2">
      <c r="A11" s="538" t="s">
        <v>156</v>
      </c>
      <c r="B11" s="537">
        <f>SUM(C11:D11)</f>
        <v>104</v>
      </c>
      <c r="C11" s="537">
        <f t="shared" ref="C11:C15" si="2">G11+K11+O11</f>
        <v>53</v>
      </c>
      <c r="D11" s="537">
        <f t="shared" ref="D11:D15" si="3">H11+L11+P11</f>
        <v>51</v>
      </c>
      <c r="E11" s="537"/>
      <c r="F11" s="537">
        <v>103</v>
      </c>
      <c r="G11" s="537">
        <v>53</v>
      </c>
      <c r="H11" s="537">
        <v>50</v>
      </c>
      <c r="I11" s="537"/>
      <c r="J11" s="537">
        <v>1</v>
      </c>
      <c r="K11" s="537">
        <v>0</v>
      </c>
      <c r="L11" s="537">
        <v>1</v>
      </c>
      <c r="M11" s="537"/>
      <c r="N11" s="537">
        <v>0</v>
      </c>
      <c r="O11" s="537">
        <v>0</v>
      </c>
      <c r="P11" s="537">
        <v>0</v>
      </c>
    </row>
    <row r="12" spans="1:17" s="59" customFormat="1" ht="14.25" customHeight="1" x14ac:dyDescent="0.2">
      <c r="A12" s="538" t="s">
        <v>6</v>
      </c>
      <c r="B12" s="537">
        <f t="shared" ref="B12:B15" si="4">SUM(C12:D12)</f>
        <v>386</v>
      </c>
      <c r="C12" s="537">
        <f t="shared" si="2"/>
        <v>194</v>
      </c>
      <c r="D12" s="537">
        <f t="shared" si="3"/>
        <v>192</v>
      </c>
      <c r="E12" s="537"/>
      <c r="F12" s="537">
        <v>385</v>
      </c>
      <c r="G12" s="537">
        <v>193</v>
      </c>
      <c r="H12" s="537">
        <v>192</v>
      </c>
      <c r="I12" s="537"/>
      <c r="J12" s="537">
        <v>0</v>
      </c>
      <c r="K12" s="537">
        <v>0</v>
      </c>
      <c r="L12" s="537">
        <v>0</v>
      </c>
      <c r="M12" s="537"/>
      <c r="N12" s="537">
        <v>1</v>
      </c>
      <c r="O12" s="537">
        <v>1</v>
      </c>
      <c r="P12" s="537">
        <v>0</v>
      </c>
    </row>
    <row r="13" spans="1:17" s="59" customFormat="1" ht="14.25" customHeight="1" x14ac:dyDescent="0.2">
      <c r="A13" s="538" t="s">
        <v>162</v>
      </c>
      <c r="B13" s="537">
        <f t="shared" si="4"/>
        <v>10</v>
      </c>
      <c r="C13" s="537">
        <f t="shared" si="2"/>
        <v>10</v>
      </c>
      <c r="D13" s="537">
        <f t="shared" si="3"/>
        <v>0</v>
      </c>
      <c r="E13" s="537"/>
      <c r="F13" s="537">
        <v>10</v>
      </c>
      <c r="G13" s="537">
        <v>10</v>
      </c>
      <c r="H13" s="537">
        <v>0</v>
      </c>
      <c r="I13" s="537"/>
      <c r="J13" s="539" t="s">
        <v>8</v>
      </c>
      <c r="K13" s="539" t="s">
        <v>8</v>
      </c>
      <c r="L13" s="539" t="s">
        <v>8</v>
      </c>
      <c r="M13" s="540"/>
      <c r="N13" s="539" t="s">
        <v>8</v>
      </c>
      <c r="O13" s="539" t="s">
        <v>8</v>
      </c>
      <c r="P13" s="539" t="s">
        <v>8</v>
      </c>
    </row>
    <row r="14" spans="1:17" s="59" customFormat="1" ht="14.25" customHeight="1" x14ac:dyDescent="0.2">
      <c r="A14" s="538" t="s">
        <v>161</v>
      </c>
      <c r="B14" s="537">
        <f t="shared" si="4"/>
        <v>0</v>
      </c>
      <c r="C14" s="537">
        <f t="shared" si="2"/>
        <v>0</v>
      </c>
      <c r="D14" s="537">
        <f t="shared" si="3"/>
        <v>0</v>
      </c>
      <c r="E14" s="540"/>
      <c r="F14" s="537">
        <v>0</v>
      </c>
      <c r="G14" s="537">
        <v>0</v>
      </c>
      <c r="H14" s="537">
        <v>0</v>
      </c>
      <c r="I14" s="540"/>
      <c r="J14" s="539" t="s">
        <v>8</v>
      </c>
      <c r="K14" s="539" t="s">
        <v>8</v>
      </c>
      <c r="L14" s="539" t="s">
        <v>8</v>
      </c>
      <c r="M14" s="540"/>
      <c r="N14" s="539" t="s">
        <v>8</v>
      </c>
      <c r="O14" s="539" t="s">
        <v>8</v>
      </c>
      <c r="P14" s="539" t="s">
        <v>8</v>
      </c>
    </row>
    <row r="15" spans="1:17" s="59" customFormat="1" ht="14.25" customHeight="1" x14ac:dyDescent="0.2">
      <c r="A15" s="538" t="s">
        <v>99</v>
      </c>
      <c r="B15" s="537">
        <f t="shared" si="4"/>
        <v>187</v>
      </c>
      <c r="C15" s="537">
        <f t="shared" si="2"/>
        <v>89</v>
      </c>
      <c r="D15" s="537">
        <f t="shared" si="3"/>
        <v>98</v>
      </c>
      <c r="E15" s="540"/>
      <c r="F15" s="537">
        <v>184</v>
      </c>
      <c r="G15" s="537">
        <v>87</v>
      </c>
      <c r="H15" s="537">
        <v>97</v>
      </c>
      <c r="I15" s="540"/>
      <c r="J15" s="540">
        <v>3</v>
      </c>
      <c r="K15" s="540">
        <v>2</v>
      </c>
      <c r="L15" s="540">
        <v>1</v>
      </c>
      <c r="M15" s="540"/>
      <c r="N15" s="539" t="s">
        <v>8</v>
      </c>
      <c r="O15" s="539" t="s">
        <v>8</v>
      </c>
      <c r="P15" s="539" t="s">
        <v>8</v>
      </c>
    </row>
    <row r="16" spans="1:17" s="59" customFormat="1" ht="15.75" customHeight="1" x14ac:dyDescent="0.2">
      <c r="A16" s="538" t="s">
        <v>1041</v>
      </c>
      <c r="B16" s="537">
        <f>SUM(C16:D16)</f>
        <v>7</v>
      </c>
      <c r="C16" s="537">
        <f>G16+K16+O16</f>
        <v>2</v>
      </c>
      <c r="D16" s="537">
        <f>H16+L16+P16</f>
        <v>5</v>
      </c>
      <c r="E16" s="540"/>
      <c r="F16" s="537">
        <v>7</v>
      </c>
      <c r="G16" s="537">
        <v>2</v>
      </c>
      <c r="H16" s="537">
        <v>5</v>
      </c>
      <c r="I16" s="540"/>
      <c r="J16" s="539" t="s">
        <v>8</v>
      </c>
      <c r="K16" s="539" t="s">
        <v>8</v>
      </c>
      <c r="L16" s="539" t="s">
        <v>8</v>
      </c>
      <c r="M16" s="540"/>
      <c r="N16" s="539" t="s">
        <v>8</v>
      </c>
      <c r="O16" s="539" t="s">
        <v>8</v>
      </c>
      <c r="P16" s="539" t="s">
        <v>8</v>
      </c>
    </row>
    <row r="17" spans="1:16" s="59" customFormat="1" ht="14.25" customHeight="1" x14ac:dyDescent="0.2">
      <c r="A17" s="538" t="s">
        <v>226</v>
      </c>
      <c r="B17" s="537">
        <f t="shared" ref="B17:B21" si="5">SUM(C17:D17)</f>
        <v>2</v>
      </c>
      <c r="C17" s="537">
        <f t="shared" ref="C17:C21" si="6">G17+K17+O17</f>
        <v>0</v>
      </c>
      <c r="D17" s="537">
        <f t="shared" ref="D17:D21" si="7">H17+L17+P17</f>
        <v>2</v>
      </c>
      <c r="E17" s="540"/>
      <c r="F17" s="537">
        <v>2</v>
      </c>
      <c r="G17" s="537">
        <v>0</v>
      </c>
      <c r="H17" s="537">
        <v>2</v>
      </c>
      <c r="I17" s="540"/>
      <c r="J17" s="539" t="s">
        <v>8</v>
      </c>
      <c r="K17" s="539" t="s">
        <v>8</v>
      </c>
      <c r="L17" s="539" t="s">
        <v>8</v>
      </c>
      <c r="M17" s="540"/>
      <c r="N17" s="539" t="s">
        <v>8</v>
      </c>
      <c r="O17" s="539" t="s">
        <v>8</v>
      </c>
      <c r="P17" s="539" t="s">
        <v>8</v>
      </c>
    </row>
    <row r="18" spans="1:16" s="59" customFormat="1" ht="15.75" customHeight="1" x14ac:dyDescent="0.2">
      <c r="A18" s="538" t="s">
        <v>1042</v>
      </c>
      <c r="B18" s="537">
        <f t="shared" si="5"/>
        <v>0</v>
      </c>
      <c r="C18" s="537">
        <f t="shared" si="6"/>
        <v>0</v>
      </c>
      <c r="D18" s="537">
        <f t="shared" si="7"/>
        <v>0</v>
      </c>
      <c r="E18" s="540"/>
      <c r="F18" s="537">
        <v>0</v>
      </c>
      <c r="G18" s="537">
        <v>0</v>
      </c>
      <c r="H18" s="537">
        <v>0</v>
      </c>
      <c r="I18" s="540"/>
      <c r="J18" s="539" t="s">
        <v>8</v>
      </c>
      <c r="K18" s="539" t="s">
        <v>8</v>
      </c>
      <c r="L18" s="539" t="s">
        <v>8</v>
      </c>
      <c r="M18" s="540"/>
      <c r="N18" s="539" t="s">
        <v>8</v>
      </c>
      <c r="O18" s="539" t="s">
        <v>8</v>
      </c>
      <c r="P18" s="539" t="s">
        <v>8</v>
      </c>
    </row>
    <row r="19" spans="1:16" s="59" customFormat="1" ht="15.75" customHeight="1" x14ac:dyDescent="0.2">
      <c r="A19" s="538" t="s">
        <v>1043</v>
      </c>
      <c r="B19" s="537">
        <f t="shared" si="5"/>
        <v>22</v>
      </c>
      <c r="C19" s="537">
        <f t="shared" si="6"/>
        <v>7</v>
      </c>
      <c r="D19" s="537">
        <f t="shared" si="7"/>
        <v>15</v>
      </c>
      <c r="E19" s="540"/>
      <c r="F19" s="537">
        <v>22</v>
      </c>
      <c r="G19" s="537">
        <v>7</v>
      </c>
      <c r="H19" s="537">
        <v>15</v>
      </c>
      <c r="I19" s="540"/>
      <c r="J19" s="537">
        <v>0</v>
      </c>
      <c r="K19" s="537">
        <v>0</v>
      </c>
      <c r="L19" s="537">
        <v>0</v>
      </c>
      <c r="M19" s="540">
        <v>276</v>
      </c>
      <c r="N19" s="539" t="s">
        <v>8</v>
      </c>
      <c r="O19" s="539" t="s">
        <v>8</v>
      </c>
      <c r="P19" s="539" t="s">
        <v>8</v>
      </c>
    </row>
    <row r="20" spans="1:16" s="59" customFormat="1" ht="14.25" customHeight="1" x14ac:dyDescent="0.2">
      <c r="A20" s="538" t="s">
        <v>166</v>
      </c>
      <c r="B20" s="537">
        <f t="shared" si="5"/>
        <v>0</v>
      </c>
      <c r="C20" s="537">
        <f t="shared" si="6"/>
        <v>0</v>
      </c>
      <c r="D20" s="537">
        <f t="shared" si="7"/>
        <v>0</v>
      </c>
      <c r="E20" s="540"/>
      <c r="F20" s="539" t="s">
        <v>8</v>
      </c>
      <c r="G20" s="539" t="s">
        <v>8</v>
      </c>
      <c r="H20" s="539" t="s">
        <v>8</v>
      </c>
      <c r="I20" s="539"/>
      <c r="J20" s="539" t="s">
        <v>8</v>
      </c>
      <c r="K20" s="539" t="s">
        <v>8</v>
      </c>
      <c r="L20" s="539" t="s">
        <v>8</v>
      </c>
      <c r="M20" s="540">
        <v>2305</v>
      </c>
      <c r="N20" s="537">
        <v>0</v>
      </c>
      <c r="O20" s="537">
        <v>0</v>
      </c>
      <c r="P20" s="537">
        <v>0</v>
      </c>
    </row>
    <row r="21" spans="1:16" s="59" customFormat="1" x14ac:dyDescent="0.2">
      <c r="A21" s="538" t="s">
        <v>184</v>
      </c>
      <c r="B21" s="537">
        <f t="shared" si="5"/>
        <v>0</v>
      </c>
      <c r="C21" s="537">
        <f t="shared" si="6"/>
        <v>0</v>
      </c>
      <c r="D21" s="537">
        <f t="shared" si="7"/>
        <v>0</v>
      </c>
      <c r="E21" s="540"/>
      <c r="F21" s="537">
        <v>0</v>
      </c>
      <c r="G21" s="537">
        <v>0</v>
      </c>
      <c r="H21" s="537">
        <v>0</v>
      </c>
      <c r="I21" s="540"/>
      <c r="J21" s="539" t="s">
        <v>8</v>
      </c>
      <c r="K21" s="539" t="s">
        <v>8</v>
      </c>
      <c r="L21" s="539" t="s">
        <v>8</v>
      </c>
      <c r="M21" s="540"/>
      <c r="N21" s="539" t="s">
        <v>8</v>
      </c>
      <c r="O21" s="539" t="s">
        <v>8</v>
      </c>
      <c r="P21" s="539" t="s">
        <v>8</v>
      </c>
    </row>
    <row r="22" spans="1:16" s="60" customFormat="1" ht="6.95" customHeight="1" x14ac:dyDescent="0.2">
      <c r="A22" s="541"/>
      <c r="B22" s="542"/>
      <c r="C22" s="542"/>
      <c r="D22" s="542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</row>
    <row r="23" spans="1:16" x14ac:dyDescent="0.2">
      <c r="B23" s="676" t="s">
        <v>308</v>
      </c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</row>
    <row r="24" spans="1:16" s="112" customFormat="1" ht="14.25" customHeight="1" x14ac:dyDescent="0.2">
      <c r="A24" s="4" t="s">
        <v>0</v>
      </c>
      <c r="B24" s="363">
        <v>6.4783084938022983E-2</v>
      </c>
      <c r="C24" s="363">
        <v>6.3899488804089563E-2</v>
      </c>
      <c r="D24" s="363">
        <v>6.5671166558722321E-2</v>
      </c>
      <c r="E24" s="363"/>
      <c r="F24" s="363">
        <v>7.0791434335732095E-2</v>
      </c>
      <c r="G24" s="363">
        <v>6.9799445570313021E-2</v>
      </c>
      <c r="H24" s="363">
        <v>7.1786224203689936E-2</v>
      </c>
      <c r="I24" s="363"/>
      <c r="J24" s="573">
        <v>4.9094814360233201E-3</v>
      </c>
      <c r="K24" s="573">
        <v>4.8222983073732944E-3</v>
      </c>
      <c r="L24" s="573">
        <v>4.9998750031249213E-3</v>
      </c>
      <c r="M24" s="371"/>
      <c r="N24" s="371">
        <v>5.0877639277537526E-3</v>
      </c>
      <c r="O24" s="371">
        <v>1.0220768601798855E-2</v>
      </c>
      <c r="P24" s="363">
        <v>0</v>
      </c>
    </row>
    <row r="25" spans="1:16" s="112" customFormat="1" ht="6" customHeight="1" x14ac:dyDescent="0.2">
      <c r="A25" s="2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s="112" customFormat="1" ht="14.25" customHeight="1" x14ac:dyDescent="0.2">
      <c r="A26" s="66" t="s">
        <v>156</v>
      </c>
      <c r="B26" s="146">
        <v>7.4699227868558093E-2</v>
      </c>
      <c r="C26" s="146">
        <v>7.4789038466965815E-2</v>
      </c>
      <c r="D26" s="146">
        <v>7.4606123553592057E-2</v>
      </c>
      <c r="E26" s="146"/>
      <c r="F26" s="146">
        <v>8.5375153343722018E-2</v>
      </c>
      <c r="G26" s="146">
        <v>8.6307972902553418E-2</v>
      </c>
      <c r="H26" s="146">
        <v>8.4408130191100009E-2</v>
      </c>
      <c r="I26" s="146"/>
      <c r="J26" s="165">
        <v>5.7293457087200647E-3</v>
      </c>
      <c r="K26" s="165">
        <v>0</v>
      </c>
      <c r="L26" s="165">
        <v>1.1724703951225232E-2</v>
      </c>
      <c r="M26" s="165"/>
      <c r="N26" s="165">
        <v>0</v>
      </c>
      <c r="O26" s="165">
        <v>0</v>
      </c>
      <c r="P26" s="146">
        <v>0</v>
      </c>
    </row>
    <row r="27" spans="1:16" s="59" customFormat="1" ht="14.25" customHeight="1" x14ac:dyDescent="0.2">
      <c r="A27" s="66" t="s">
        <v>6</v>
      </c>
      <c r="B27" s="146">
        <v>8.4299906745958081E-2</v>
      </c>
      <c r="C27" s="146">
        <v>8.2460905454746394E-2</v>
      </c>
      <c r="D27" s="146">
        <v>8.6243295931292832E-2</v>
      </c>
      <c r="E27" s="146"/>
      <c r="F27" s="146">
        <v>9.247671868582176E-2</v>
      </c>
      <c r="G27" s="146">
        <v>9.0064865369359287E-2</v>
      </c>
      <c r="H27" s="146">
        <v>9.50349203835055E-2</v>
      </c>
      <c r="I27" s="146"/>
      <c r="J27" s="165">
        <v>0</v>
      </c>
      <c r="K27" s="165">
        <v>0</v>
      </c>
      <c r="L27" s="165">
        <v>0</v>
      </c>
      <c r="M27" s="165"/>
      <c r="N27" s="165">
        <v>2.0669698222405952E-2</v>
      </c>
      <c r="O27" s="165">
        <v>4.482294935006724E-2</v>
      </c>
      <c r="P27" s="146">
        <v>0</v>
      </c>
    </row>
    <row r="28" spans="1:16" s="59" customFormat="1" ht="14.25" customHeight="1" x14ac:dyDescent="0.2">
      <c r="A28" s="66" t="s">
        <v>162</v>
      </c>
      <c r="B28" s="146">
        <v>1.2484394506866416</v>
      </c>
      <c r="C28" s="146">
        <v>2.1186440677966099</v>
      </c>
      <c r="D28" s="146">
        <v>0</v>
      </c>
      <c r="E28" s="146"/>
      <c r="F28" s="146">
        <v>1.2484394506866416</v>
      </c>
      <c r="G28" s="146">
        <v>2.1186440677966099</v>
      </c>
      <c r="H28" s="146">
        <v>0</v>
      </c>
      <c r="I28" s="146"/>
      <c r="J28" s="376" t="s">
        <v>8</v>
      </c>
      <c r="K28" s="376" t="s">
        <v>8</v>
      </c>
      <c r="L28" s="376" t="s">
        <v>8</v>
      </c>
      <c r="M28" s="201"/>
      <c r="N28" s="376" t="s">
        <v>8</v>
      </c>
      <c r="O28" s="376" t="s">
        <v>8</v>
      </c>
      <c r="P28" s="376" t="s">
        <v>8</v>
      </c>
    </row>
    <row r="29" spans="1:16" s="59" customFormat="1" ht="14.25" customHeight="1" x14ac:dyDescent="0.2">
      <c r="A29" s="66" t="s">
        <v>161</v>
      </c>
      <c r="B29" s="146">
        <v>0</v>
      </c>
      <c r="C29" s="146">
        <v>0</v>
      </c>
      <c r="D29" s="146">
        <v>0</v>
      </c>
      <c r="E29" s="201"/>
      <c r="F29" s="146">
        <v>0</v>
      </c>
      <c r="G29" s="146">
        <v>0</v>
      </c>
      <c r="H29" s="146">
        <v>0</v>
      </c>
      <c r="I29" s="201"/>
      <c r="J29" s="376" t="s">
        <v>8</v>
      </c>
      <c r="K29" s="376" t="s">
        <v>8</v>
      </c>
      <c r="L29" s="376" t="s">
        <v>8</v>
      </c>
      <c r="M29" s="201"/>
      <c r="N29" s="376" t="s">
        <v>8</v>
      </c>
      <c r="O29" s="376" t="s">
        <v>8</v>
      </c>
      <c r="P29" s="376" t="s">
        <v>8</v>
      </c>
    </row>
    <row r="30" spans="1:16" s="59" customFormat="1" ht="14.25" customHeight="1" x14ac:dyDescent="0.2">
      <c r="A30" s="66" t="s">
        <v>99</v>
      </c>
      <c r="B30" s="165">
        <v>4.5439965786378704E-2</v>
      </c>
      <c r="C30" s="165">
        <v>4.3997330499048373E-2</v>
      </c>
      <c r="D30" s="165">
        <v>4.6834602168728819E-2</v>
      </c>
      <c r="E30" s="166"/>
      <c r="F30" s="165">
        <v>4.947313796821351E-2</v>
      </c>
      <c r="G30" s="165">
        <v>4.7737411315412599E-2</v>
      </c>
      <c r="H30" s="146">
        <v>5.114091695136868E-2</v>
      </c>
      <c r="I30" s="201"/>
      <c r="J30" s="376" t="s">
        <v>8</v>
      </c>
      <c r="K30" s="376" t="s">
        <v>8</v>
      </c>
      <c r="L30" s="376" t="s">
        <v>8</v>
      </c>
      <c r="M30" s="201"/>
      <c r="N30" s="376" t="s">
        <v>8</v>
      </c>
      <c r="O30" s="376" t="s">
        <v>8</v>
      </c>
      <c r="P30" s="376" t="s">
        <v>8</v>
      </c>
    </row>
    <row r="31" spans="1:16" s="59" customFormat="1" ht="15.75" customHeight="1" x14ac:dyDescent="0.2">
      <c r="A31" s="66" t="s">
        <v>310</v>
      </c>
      <c r="B31" s="165">
        <v>4.7464062923786271E-2</v>
      </c>
      <c r="C31" s="165">
        <v>2.1739130434782608E-2</v>
      </c>
      <c r="D31" s="146">
        <v>9.0122566690699346E-2</v>
      </c>
      <c r="E31" s="201"/>
      <c r="F31" s="165">
        <v>4.7837080571311419E-2</v>
      </c>
      <c r="G31" s="165">
        <v>2.1925016443762334E-2</v>
      </c>
      <c r="H31" s="146">
        <v>9.0727635637815288E-2</v>
      </c>
      <c r="I31" s="201"/>
      <c r="J31" s="376" t="s">
        <v>8</v>
      </c>
      <c r="K31" s="376" t="s">
        <v>8</v>
      </c>
      <c r="L31" s="376" t="s">
        <v>8</v>
      </c>
      <c r="M31" s="201"/>
      <c r="N31" s="376" t="s">
        <v>8</v>
      </c>
      <c r="O31" s="376" t="s">
        <v>8</v>
      </c>
      <c r="P31" s="376" t="s">
        <v>8</v>
      </c>
    </row>
    <row r="32" spans="1:16" s="59" customFormat="1" ht="14.25" customHeight="1" x14ac:dyDescent="0.2">
      <c r="A32" s="66" t="s">
        <v>226</v>
      </c>
      <c r="B32" s="165">
        <v>2.3073373327180433E-2</v>
      </c>
      <c r="C32" s="165">
        <v>0</v>
      </c>
      <c r="D32" s="165">
        <v>4.8531909730647901E-2</v>
      </c>
      <c r="E32" s="166"/>
      <c r="F32" s="165">
        <v>2.3073373327180433E-2</v>
      </c>
      <c r="G32" s="165">
        <v>0</v>
      </c>
      <c r="H32" s="165">
        <v>4.8531909730647901E-2</v>
      </c>
      <c r="I32" s="201"/>
      <c r="J32" s="376" t="s">
        <v>8</v>
      </c>
      <c r="K32" s="376" t="s">
        <v>8</v>
      </c>
      <c r="L32" s="376" t="s">
        <v>8</v>
      </c>
      <c r="M32" s="201"/>
      <c r="N32" s="376" t="s">
        <v>8</v>
      </c>
      <c r="O32" s="376" t="s">
        <v>8</v>
      </c>
      <c r="P32" s="376" t="s">
        <v>8</v>
      </c>
    </row>
    <row r="33" spans="1:16" s="59" customFormat="1" ht="15.75" customHeight="1" x14ac:dyDescent="0.2">
      <c r="A33" s="66" t="s">
        <v>325</v>
      </c>
      <c r="B33" s="165">
        <v>0</v>
      </c>
      <c r="C33" s="165">
        <v>0</v>
      </c>
      <c r="D33" s="146">
        <v>0</v>
      </c>
      <c r="E33" s="201"/>
      <c r="F33" s="146">
        <v>0</v>
      </c>
      <c r="G33" s="146">
        <v>0</v>
      </c>
      <c r="H33" s="146">
        <v>0</v>
      </c>
      <c r="I33" s="201"/>
      <c r="J33" s="376" t="s">
        <v>8</v>
      </c>
      <c r="K33" s="376" t="s">
        <v>8</v>
      </c>
      <c r="L33" s="376" t="s">
        <v>8</v>
      </c>
      <c r="M33" s="201"/>
      <c r="N33" s="376" t="s">
        <v>8</v>
      </c>
      <c r="O33" s="376" t="s">
        <v>8</v>
      </c>
      <c r="P33" s="376" t="s">
        <v>8</v>
      </c>
    </row>
    <row r="34" spans="1:16" s="59" customFormat="1" ht="15.75" customHeight="1" x14ac:dyDescent="0.2">
      <c r="A34" s="66" t="s">
        <v>326</v>
      </c>
      <c r="B34" s="165">
        <v>3.6025414292264364E-2</v>
      </c>
      <c r="C34" s="165">
        <v>2.6133054580751137E-2</v>
      </c>
      <c r="D34" s="165">
        <v>4.3754740096843825E-2</v>
      </c>
      <c r="E34" s="166"/>
      <c r="F34" s="165">
        <v>3.603839727418668E-2</v>
      </c>
      <c r="G34" s="165">
        <v>2.6135005973715649E-2</v>
      </c>
      <c r="H34" s="165">
        <v>4.3780281361274882E-2</v>
      </c>
      <c r="I34" s="201"/>
      <c r="J34" s="146">
        <v>0</v>
      </c>
      <c r="K34" s="146">
        <v>0</v>
      </c>
      <c r="L34" s="146">
        <v>0</v>
      </c>
      <c r="M34" s="201">
        <v>276</v>
      </c>
      <c r="N34" s="376" t="s">
        <v>8</v>
      </c>
      <c r="O34" s="376" t="s">
        <v>8</v>
      </c>
      <c r="P34" s="376" t="s">
        <v>8</v>
      </c>
    </row>
    <row r="35" spans="1:16" s="59" customFormat="1" ht="14.25" customHeight="1" x14ac:dyDescent="0.2">
      <c r="A35" s="66" t="s">
        <v>166</v>
      </c>
      <c r="B35" s="146">
        <v>0</v>
      </c>
      <c r="C35" s="146">
        <v>0</v>
      </c>
      <c r="D35" s="146">
        <v>0</v>
      </c>
      <c r="E35" s="201"/>
      <c r="F35" s="376" t="s">
        <v>8</v>
      </c>
      <c r="G35" s="376" t="s">
        <v>8</v>
      </c>
      <c r="H35" s="376" t="s">
        <v>8</v>
      </c>
      <c r="I35" s="376"/>
      <c r="J35" s="376" t="s">
        <v>8</v>
      </c>
      <c r="K35" s="376" t="s">
        <v>8</v>
      </c>
      <c r="L35" s="376" t="s">
        <v>8</v>
      </c>
      <c r="M35" s="201">
        <v>2305</v>
      </c>
      <c r="N35" s="146">
        <v>0</v>
      </c>
      <c r="O35" s="146">
        <v>0</v>
      </c>
      <c r="P35" s="146">
        <v>0</v>
      </c>
    </row>
    <row r="36" spans="1:16" s="59" customFormat="1" ht="13.5" thickBot="1" x14ac:dyDescent="0.25">
      <c r="A36" s="70" t="s">
        <v>184</v>
      </c>
      <c r="B36" s="147">
        <v>0</v>
      </c>
      <c r="C36" s="147">
        <v>0</v>
      </c>
      <c r="D36" s="147">
        <v>0</v>
      </c>
      <c r="E36" s="574"/>
      <c r="F36" s="147">
        <v>0</v>
      </c>
      <c r="G36" s="147">
        <v>0</v>
      </c>
      <c r="H36" s="147">
        <v>0</v>
      </c>
      <c r="I36" s="574"/>
      <c r="J36" s="575" t="s">
        <v>8</v>
      </c>
      <c r="K36" s="575" t="s">
        <v>8</v>
      </c>
      <c r="L36" s="575" t="s">
        <v>8</v>
      </c>
      <c r="M36" s="574"/>
      <c r="N36" s="575" t="s">
        <v>8</v>
      </c>
      <c r="O36" s="575" t="s">
        <v>8</v>
      </c>
      <c r="P36" s="575" t="s">
        <v>8</v>
      </c>
    </row>
    <row r="37" spans="1:16" s="59" customFormat="1" x14ac:dyDescent="0.2">
      <c r="A37" s="682" t="s">
        <v>917</v>
      </c>
      <c r="B37" s="682"/>
      <c r="C37" s="682"/>
      <c r="D37" s="682"/>
      <c r="E37" s="682"/>
      <c r="F37" s="682"/>
      <c r="G37" s="682"/>
      <c r="H37" s="682"/>
      <c r="I37" s="682"/>
      <c r="J37" s="682"/>
      <c r="K37" s="682"/>
      <c r="L37" s="682"/>
      <c r="M37" s="682"/>
      <c r="N37" s="682"/>
      <c r="O37" s="682"/>
      <c r="P37" s="682"/>
    </row>
    <row r="38" spans="1:16" s="160" customFormat="1" ht="12" x14ac:dyDescent="0.2">
      <c r="A38" s="660"/>
      <c r="B38" s="660"/>
      <c r="C38" s="660"/>
      <c r="D38" s="660"/>
      <c r="E38" s="660"/>
      <c r="F38" s="660"/>
      <c r="G38" s="660"/>
      <c r="H38" s="660"/>
      <c r="I38" s="660"/>
      <c r="J38" s="660"/>
      <c r="K38" s="660"/>
      <c r="L38" s="660"/>
      <c r="M38" s="660"/>
      <c r="N38" s="660"/>
      <c r="O38" s="660"/>
      <c r="P38" s="660"/>
    </row>
    <row r="39" spans="1:16" s="160" customFormat="1" ht="12" x14ac:dyDescent="0.2">
      <c r="A39" s="660"/>
      <c r="B39" s="660"/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0"/>
      <c r="O39" s="660"/>
      <c r="P39" s="660"/>
    </row>
    <row r="40" spans="1:16" s="59" customFormat="1" x14ac:dyDescent="0.2">
      <c r="A40" s="660" t="s">
        <v>734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</row>
    <row r="41" spans="1:16" s="59" customFormat="1" ht="15" customHeight="1" x14ac:dyDescent="0.2">
      <c r="A41" s="549" t="s">
        <v>327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</row>
    <row r="42" spans="1:16" ht="15" customHeight="1" x14ac:dyDescent="0.2">
      <c r="A42" s="550" t="s">
        <v>929</v>
      </c>
      <c r="B42" s="551"/>
      <c r="C42" s="551"/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1"/>
      <c r="P42" s="551"/>
    </row>
    <row r="43" spans="1:16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51" spans="1:16" s="79" customFormat="1" ht="16.5" hidden="1" customHeight="1" x14ac:dyDescent="0.15">
      <c r="A51" s="673" t="s">
        <v>219</v>
      </c>
      <c r="B51" s="675" t="s">
        <v>0</v>
      </c>
      <c r="C51" s="675"/>
      <c r="D51" s="675"/>
      <c r="F51" s="675" t="s">
        <v>1</v>
      </c>
      <c r="G51" s="675"/>
      <c r="H51" s="675"/>
      <c r="J51" s="675" t="s">
        <v>2</v>
      </c>
      <c r="K51" s="675"/>
      <c r="L51" s="675"/>
      <c r="N51" s="675" t="s">
        <v>20</v>
      </c>
      <c r="O51" s="675"/>
      <c r="P51" s="675"/>
    </row>
    <row r="52" spans="1:16" s="2" customFormat="1" ht="18.75" hidden="1" customHeight="1" thickBot="1" x14ac:dyDescent="0.25">
      <c r="A52" s="674"/>
      <c r="B52" s="108" t="s">
        <v>0</v>
      </c>
      <c r="C52" s="109" t="s">
        <v>35</v>
      </c>
      <c r="D52" s="109" t="s">
        <v>36</v>
      </c>
      <c r="E52" s="110"/>
      <c r="F52" s="108" t="s">
        <v>0</v>
      </c>
      <c r="G52" s="109" t="s">
        <v>35</v>
      </c>
      <c r="H52" s="109" t="s">
        <v>36</v>
      </c>
      <c r="I52" s="110"/>
      <c r="J52" s="108" t="s">
        <v>0</v>
      </c>
      <c r="K52" s="109" t="s">
        <v>35</v>
      </c>
      <c r="L52" s="109" t="s">
        <v>36</v>
      </c>
      <c r="M52" s="110"/>
      <c r="N52" s="108" t="s">
        <v>0</v>
      </c>
      <c r="O52" s="109" t="s">
        <v>35</v>
      </c>
      <c r="P52" s="109" t="s">
        <v>36</v>
      </c>
    </row>
    <row r="53" spans="1:16" ht="6" hidden="1" customHeight="1" x14ac:dyDescent="0.2"/>
    <row r="54" spans="1:16" s="112" customFormat="1" ht="14.25" hidden="1" customHeight="1" x14ac:dyDescent="0.2">
      <c r="A54" s="4" t="s">
        <v>0</v>
      </c>
      <c r="B54" s="111">
        <f>SUM(B56:B66)</f>
        <v>1108314</v>
      </c>
      <c r="C54" s="111">
        <f t="shared" ref="C54:D54" si="8">SUM(C56:C66)</f>
        <v>555560</v>
      </c>
      <c r="D54" s="111">
        <f t="shared" si="8"/>
        <v>552754</v>
      </c>
      <c r="E54" s="111">
        <f>SUM(E56:E65)</f>
        <v>0</v>
      </c>
      <c r="F54" s="111">
        <f>SUM(F56:F66)</f>
        <v>1007184</v>
      </c>
      <c r="G54" s="111">
        <f t="shared" ref="G54:H54" si="9">SUM(G56:G66)</f>
        <v>504302</v>
      </c>
      <c r="H54" s="111">
        <f t="shared" si="9"/>
        <v>502882</v>
      </c>
      <c r="I54" s="111">
        <f>SUM(I56:I65)</f>
        <v>0</v>
      </c>
      <c r="J54" s="111">
        <f>SUM(J56:J66)</f>
        <v>81475</v>
      </c>
      <c r="K54" s="111">
        <f t="shared" ref="K54:L54" si="10">SUM(K56:K66)</f>
        <v>41474</v>
      </c>
      <c r="L54" s="111">
        <f t="shared" si="10"/>
        <v>40001</v>
      </c>
      <c r="M54" s="111">
        <f>SUM(M56:M65)</f>
        <v>885119</v>
      </c>
      <c r="N54" s="111">
        <f>SUM(N56:N66)</f>
        <v>19655</v>
      </c>
      <c r="O54" s="111">
        <f t="shared" ref="O54:P54" si="11">SUM(O56:O66)</f>
        <v>9784</v>
      </c>
      <c r="P54" s="111">
        <f t="shared" si="11"/>
        <v>9871</v>
      </c>
    </row>
    <row r="55" spans="1:16" s="112" customFormat="1" ht="6" hidden="1" customHeight="1" x14ac:dyDescent="0.2">
      <c r="A55" s="66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</row>
    <row r="56" spans="1:16" s="112" customFormat="1" ht="14.25" hidden="1" customHeight="1" x14ac:dyDescent="0.2">
      <c r="A56" s="66" t="s">
        <v>156</v>
      </c>
      <c r="B56" s="6">
        <v>139225</v>
      </c>
      <c r="C56" s="6">
        <v>70866</v>
      </c>
      <c r="D56" s="6">
        <v>68359</v>
      </c>
      <c r="E56" s="6"/>
      <c r="F56" s="6">
        <v>120644</v>
      </c>
      <c r="G56" s="6">
        <v>61408</v>
      </c>
      <c r="H56" s="6">
        <v>59236</v>
      </c>
      <c r="I56" s="6"/>
      <c r="J56" s="6">
        <v>17454</v>
      </c>
      <c r="K56" s="6">
        <v>8925</v>
      </c>
      <c r="L56" s="6">
        <v>8529</v>
      </c>
      <c r="M56" s="6"/>
      <c r="N56" s="6">
        <v>1127</v>
      </c>
      <c r="O56" s="6">
        <v>533</v>
      </c>
      <c r="P56" s="6">
        <v>594</v>
      </c>
    </row>
    <row r="57" spans="1:16" s="59" customFormat="1" ht="14.25" hidden="1" customHeight="1" x14ac:dyDescent="0.2">
      <c r="A57" s="66" t="s">
        <v>160</v>
      </c>
      <c r="B57" s="6">
        <v>457889</v>
      </c>
      <c r="C57" s="6">
        <v>235263</v>
      </c>
      <c r="D57" s="6">
        <v>222626</v>
      </c>
      <c r="E57" s="65"/>
      <c r="F57" s="65">
        <v>416321</v>
      </c>
      <c r="G57" s="65">
        <v>214290</v>
      </c>
      <c r="H57" s="65">
        <v>202031</v>
      </c>
      <c r="I57" s="65"/>
      <c r="J57" s="65">
        <v>36730</v>
      </c>
      <c r="K57" s="65">
        <v>18742</v>
      </c>
      <c r="L57" s="65">
        <v>17988</v>
      </c>
      <c r="M57" s="65">
        <v>457889</v>
      </c>
      <c r="N57" s="113">
        <v>4838</v>
      </c>
      <c r="O57" s="113">
        <v>2231</v>
      </c>
      <c r="P57" s="113">
        <v>2607</v>
      </c>
    </row>
    <row r="58" spans="1:16" s="59" customFormat="1" ht="14.25" hidden="1" customHeight="1" x14ac:dyDescent="0.2">
      <c r="A58" s="66" t="s">
        <v>162</v>
      </c>
      <c r="B58" s="6">
        <v>801</v>
      </c>
      <c r="C58" s="6">
        <v>472</v>
      </c>
      <c r="D58" s="6">
        <v>329</v>
      </c>
      <c r="E58" s="65"/>
      <c r="F58" s="65">
        <v>801</v>
      </c>
      <c r="G58" s="65">
        <v>472</v>
      </c>
      <c r="H58" s="65">
        <v>329</v>
      </c>
      <c r="I58" s="65"/>
      <c r="J58" s="69"/>
      <c r="K58" s="69"/>
      <c r="L58" s="69"/>
      <c r="M58" s="65"/>
      <c r="N58" s="69"/>
      <c r="O58" s="69"/>
      <c r="P58" s="69"/>
    </row>
    <row r="59" spans="1:16" s="59" customFormat="1" ht="14.25" hidden="1" customHeight="1" x14ac:dyDescent="0.2">
      <c r="A59" s="66" t="s">
        <v>161</v>
      </c>
      <c r="B59" s="6">
        <v>293</v>
      </c>
      <c r="C59" s="6">
        <v>90</v>
      </c>
      <c r="D59" s="6">
        <v>203</v>
      </c>
      <c r="E59" s="65"/>
      <c r="F59" s="65">
        <v>293</v>
      </c>
      <c r="G59" s="65">
        <v>90</v>
      </c>
      <c r="H59" s="65">
        <v>203</v>
      </c>
      <c r="I59" s="65"/>
      <c r="J59" s="69"/>
      <c r="K59" s="69"/>
      <c r="L59" s="69"/>
      <c r="M59" s="65"/>
      <c r="N59" s="69"/>
      <c r="O59" s="69"/>
      <c r="P59" s="69"/>
    </row>
    <row r="60" spans="1:16" s="59" customFormat="1" ht="14.25" hidden="1" customHeight="1" x14ac:dyDescent="0.2">
      <c r="A60" s="66" t="s">
        <v>191</v>
      </c>
      <c r="B60" s="6">
        <v>411532</v>
      </c>
      <c r="C60" s="6">
        <v>202285</v>
      </c>
      <c r="D60" s="6">
        <v>209247</v>
      </c>
      <c r="E60" s="67"/>
      <c r="F60" s="67">
        <v>371919</v>
      </c>
      <c r="G60" s="67">
        <v>182247</v>
      </c>
      <c r="H60" s="67">
        <v>189672</v>
      </c>
      <c r="I60" s="67"/>
      <c r="J60" s="67">
        <v>27255</v>
      </c>
      <c r="K60" s="67">
        <v>13794</v>
      </c>
      <c r="L60" s="67">
        <v>13461</v>
      </c>
      <c r="M60" s="67">
        <v>411532</v>
      </c>
      <c r="N60" s="67">
        <v>12358</v>
      </c>
      <c r="O60" s="67">
        <v>6244</v>
      </c>
      <c r="P60" s="67">
        <v>6114</v>
      </c>
    </row>
    <row r="61" spans="1:16" ht="14.25" hidden="1" customHeight="1" x14ac:dyDescent="0.2">
      <c r="A61" s="66" t="s">
        <v>158</v>
      </c>
      <c r="B61" s="6">
        <v>14748</v>
      </c>
      <c r="C61" s="6">
        <v>9200</v>
      </c>
      <c r="D61" s="6">
        <v>5548</v>
      </c>
      <c r="E61" s="6"/>
      <c r="F61" s="6">
        <v>14633</v>
      </c>
      <c r="G61" s="6">
        <v>9122</v>
      </c>
      <c r="H61" s="6">
        <v>5511</v>
      </c>
      <c r="I61" s="6"/>
      <c r="J61" s="65">
        <v>14</v>
      </c>
      <c r="K61" s="65">
        <v>11</v>
      </c>
      <c r="L61" s="65">
        <v>3</v>
      </c>
      <c r="M61" s="6">
        <v>9132</v>
      </c>
      <c r="N61" s="6">
        <v>101</v>
      </c>
      <c r="O61" s="6">
        <v>67</v>
      </c>
      <c r="P61" s="6">
        <v>34</v>
      </c>
    </row>
    <row r="62" spans="1:16" s="59" customFormat="1" ht="14.25" hidden="1" customHeight="1" x14ac:dyDescent="0.2">
      <c r="A62" s="66" t="s">
        <v>226</v>
      </c>
      <c r="B62" s="6">
        <v>8668</v>
      </c>
      <c r="C62" s="6">
        <v>4547</v>
      </c>
      <c r="D62" s="6">
        <v>4121</v>
      </c>
      <c r="E62" s="67"/>
      <c r="F62" s="67">
        <v>8668</v>
      </c>
      <c r="G62" s="67">
        <v>4547</v>
      </c>
      <c r="H62" s="67">
        <v>4121</v>
      </c>
      <c r="I62" s="67"/>
      <c r="J62" s="69"/>
      <c r="K62" s="69"/>
      <c r="L62" s="69"/>
      <c r="M62" s="65"/>
      <c r="N62" s="69"/>
      <c r="O62" s="69"/>
      <c r="P62" s="69"/>
    </row>
    <row r="63" spans="1:16" s="112" customFormat="1" ht="14.25" hidden="1" customHeight="1" x14ac:dyDescent="0.2">
      <c r="A63" s="66" t="s">
        <v>305</v>
      </c>
      <c r="B63" s="6">
        <v>9284</v>
      </c>
      <c r="C63" s="6">
        <v>3873</v>
      </c>
      <c r="D63" s="6">
        <v>5411</v>
      </c>
      <c r="E63" s="65"/>
      <c r="F63" s="65">
        <v>9284</v>
      </c>
      <c r="G63" s="65">
        <v>3873</v>
      </c>
      <c r="H63" s="65">
        <v>5411</v>
      </c>
      <c r="I63" s="6"/>
      <c r="J63" s="6"/>
      <c r="K63" s="6"/>
      <c r="L63" s="6"/>
      <c r="M63" s="6"/>
      <c r="N63" s="6"/>
      <c r="O63" s="6"/>
      <c r="P63" s="6"/>
    </row>
    <row r="64" spans="1:16" s="59" customFormat="1" ht="14.25" hidden="1" customHeight="1" x14ac:dyDescent="0.2">
      <c r="A64" s="66" t="s">
        <v>309</v>
      </c>
      <c r="B64" s="6">
        <v>61068</v>
      </c>
      <c r="C64" s="6">
        <v>26786</v>
      </c>
      <c r="D64" s="6">
        <v>34282</v>
      </c>
      <c r="E64" s="65">
        <v>0</v>
      </c>
      <c r="F64" s="65">
        <v>61046</v>
      </c>
      <c r="G64" s="65">
        <v>26784</v>
      </c>
      <c r="H64" s="65">
        <v>34262</v>
      </c>
      <c r="I64" s="65">
        <v>0</v>
      </c>
      <c r="J64" s="65">
        <v>22</v>
      </c>
      <c r="K64" s="65">
        <v>2</v>
      </c>
      <c r="L64" s="65">
        <v>20</v>
      </c>
      <c r="M64" s="65">
        <v>5335</v>
      </c>
      <c r="N64" s="69"/>
      <c r="O64" s="69"/>
      <c r="P64" s="69"/>
    </row>
    <row r="65" spans="1:16" s="59" customFormat="1" ht="14.25" hidden="1" customHeight="1" x14ac:dyDescent="0.2">
      <c r="A65" s="66" t="s">
        <v>166</v>
      </c>
      <c r="B65" s="65">
        <v>1231</v>
      </c>
      <c r="C65" s="65">
        <v>709</v>
      </c>
      <c r="D65" s="65">
        <v>522</v>
      </c>
      <c r="E65" s="65"/>
      <c r="F65" s="69"/>
      <c r="G65" s="69"/>
      <c r="H65" s="69"/>
      <c r="I65" s="65"/>
      <c r="J65" s="69"/>
      <c r="K65" s="69"/>
      <c r="L65" s="69"/>
      <c r="M65" s="65">
        <v>1231</v>
      </c>
      <c r="N65" s="65">
        <v>1231</v>
      </c>
      <c r="O65" s="65">
        <v>709</v>
      </c>
      <c r="P65" s="65">
        <v>522</v>
      </c>
    </row>
    <row r="66" spans="1:16" s="59" customFormat="1" ht="14.25" hidden="1" customHeight="1" x14ac:dyDescent="0.2">
      <c r="A66" s="66" t="s">
        <v>184</v>
      </c>
      <c r="B66" s="6">
        <v>3575</v>
      </c>
      <c r="C66" s="6">
        <v>1469</v>
      </c>
      <c r="D66" s="6">
        <v>2106</v>
      </c>
      <c r="E66" s="67"/>
      <c r="F66" s="67">
        <v>3575</v>
      </c>
      <c r="G66" s="67">
        <v>1469</v>
      </c>
      <c r="H66" s="67">
        <v>2106</v>
      </c>
      <c r="I66" s="67"/>
      <c r="J66" s="69"/>
      <c r="K66" s="69"/>
      <c r="L66" s="69"/>
      <c r="M66" s="65"/>
      <c r="N66" s="69"/>
      <c r="O66" s="69"/>
      <c r="P66" s="69"/>
    </row>
    <row r="67" spans="1:16" hidden="1" x14ac:dyDescent="0.2"/>
    <row r="68" spans="1:16" hidden="1" x14ac:dyDescent="0.2"/>
    <row r="69" spans="1:16" hidden="1" x14ac:dyDescent="0.2"/>
    <row r="70" spans="1:16" hidden="1" x14ac:dyDescent="0.2"/>
    <row r="71" spans="1:16" hidden="1" x14ac:dyDescent="0.2"/>
  </sheetData>
  <mergeCells count="18">
    <mergeCell ref="A1:P1"/>
    <mergeCell ref="A2:P2"/>
    <mergeCell ref="A3:P3"/>
    <mergeCell ref="A4:P4"/>
    <mergeCell ref="A5:A6"/>
    <mergeCell ref="B5:D5"/>
    <mergeCell ref="F5:H5"/>
    <mergeCell ref="J5:L5"/>
    <mergeCell ref="N5:P5"/>
    <mergeCell ref="B8:P8"/>
    <mergeCell ref="B23:P23"/>
    <mergeCell ref="A40:P40"/>
    <mergeCell ref="A37:P39"/>
    <mergeCell ref="A51:A52"/>
    <mergeCell ref="B51:D51"/>
    <mergeCell ref="F51:H51"/>
    <mergeCell ref="J51:L51"/>
    <mergeCell ref="N51:P51"/>
  </mergeCells>
  <conditionalFormatting sqref="B9:P21 B24:P36">
    <cfRule type="cellIs" dxfId="12" priority="1" operator="equal">
      <formula>0</formula>
    </cfRule>
  </conditionalFormatting>
  <hyperlinks>
    <hyperlink ref="Q2" location="Contenido!A1" display="Contenido" xr:uid="{00000000-0004-0000-AE00-000000000000}"/>
  </hyperlinks>
  <printOptions horizontalCentered="1"/>
  <pageMargins left="0.59055118110236227" right="0.59055118110236227" top="0.39370078740157483" bottom="0" header="0" footer="0"/>
  <pageSetup scale="96" orientation="landscape" r:id="rId1"/>
  <headerFooter alignWithMargins="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Hoja175">
    <tabColor theme="5" tint="0.59999389629810485"/>
    <pageSetUpPr fitToPage="1"/>
  </sheetPr>
  <dimension ref="A1:J24"/>
  <sheetViews>
    <sheetView showGridLines="0" topLeftCell="A3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17.375" style="138" customWidth="1"/>
    <col min="2" max="2" width="7.5" style="135" customWidth="1"/>
    <col min="3" max="3" width="9.5" style="135" customWidth="1"/>
    <col min="4" max="5" width="7.5" style="135" customWidth="1"/>
    <col min="6" max="6" width="10.875" style="135" customWidth="1"/>
    <col min="7" max="7" width="9" style="135" customWidth="1"/>
    <col min="8" max="8" width="9.5" style="135" customWidth="1"/>
    <col min="9" max="9" width="7.5" style="135" customWidth="1"/>
    <col min="10" max="16384" width="11" style="102"/>
  </cols>
  <sheetData>
    <row r="1" spans="1:10" s="137" customFormat="1" ht="15" x14ac:dyDescent="0.25">
      <c r="A1" s="611" t="s">
        <v>757</v>
      </c>
      <c r="B1" s="611"/>
      <c r="C1" s="611"/>
      <c r="D1" s="611"/>
      <c r="E1" s="611"/>
      <c r="F1" s="611"/>
      <c r="G1" s="611"/>
      <c r="H1" s="611"/>
      <c r="I1" s="611"/>
    </row>
    <row r="2" spans="1:10" s="137" customFormat="1" ht="15" x14ac:dyDescent="0.25">
      <c r="A2" s="592" t="s">
        <v>333</v>
      </c>
      <c r="B2" s="592"/>
      <c r="C2" s="592"/>
      <c r="D2" s="592"/>
      <c r="E2" s="592"/>
      <c r="F2" s="592"/>
      <c r="G2" s="592"/>
      <c r="H2" s="592"/>
      <c r="I2" s="592"/>
      <c r="J2" s="212" t="s">
        <v>573</v>
      </c>
    </row>
    <row r="3" spans="1:10" s="137" customFormat="1" ht="15" x14ac:dyDescent="0.25">
      <c r="A3" s="611" t="s">
        <v>311</v>
      </c>
      <c r="B3" s="611"/>
      <c r="C3" s="611"/>
      <c r="D3" s="611"/>
      <c r="E3" s="611"/>
      <c r="F3" s="611"/>
      <c r="G3" s="611"/>
      <c r="H3" s="611"/>
      <c r="I3" s="611"/>
    </row>
    <row r="4" spans="1:10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</row>
    <row r="5" spans="1:10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</row>
    <row r="6" spans="1:10" s="234" customFormat="1" ht="38.25" x14ac:dyDescent="0.15">
      <c r="A6" s="423" t="s">
        <v>304</v>
      </c>
      <c r="B6" s="424" t="s">
        <v>0</v>
      </c>
      <c r="C6" s="425" t="s">
        <v>3</v>
      </c>
      <c r="D6" s="425" t="s">
        <v>6</v>
      </c>
      <c r="E6" s="425" t="s">
        <v>162</v>
      </c>
      <c r="F6" s="425" t="s">
        <v>319</v>
      </c>
      <c r="G6" s="426" t="s">
        <v>595</v>
      </c>
      <c r="H6" s="425" t="s">
        <v>318</v>
      </c>
      <c r="I6" s="426" t="s">
        <v>597</v>
      </c>
    </row>
    <row r="7" spans="1:10" s="49" customFormat="1" ht="6.75" customHeight="1" x14ac:dyDescent="0.2">
      <c r="A7" s="151"/>
      <c r="B7" s="152"/>
      <c r="C7" s="153"/>
      <c r="D7" s="153"/>
      <c r="E7" s="153"/>
      <c r="F7" s="153"/>
      <c r="G7" s="154"/>
      <c r="H7" s="153"/>
      <c r="I7" s="154"/>
    </row>
    <row r="8" spans="1:10" ht="15" customHeight="1" x14ac:dyDescent="0.2">
      <c r="A8" s="140" t="s">
        <v>0</v>
      </c>
      <c r="B8" s="141">
        <f>SUM(C8:I8)</f>
        <v>718</v>
      </c>
      <c r="C8" s="141">
        <f t="shared" ref="C8:I8" si="0">SUM(C10:C21)</f>
        <v>104</v>
      </c>
      <c r="D8" s="141">
        <f t="shared" si="0"/>
        <v>386</v>
      </c>
      <c r="E8" s="141">
        <f t="shared" si="0"/>
        <v>10</v>
      </c>
      <c r="F8" s="141">
        <f t="shared" si="0"/>
        <v>187</v>
      </c>
      <c r="G8" s="141">
        <f t="shared" si="0"/>
        <v>7</v>
      </c>
      <c r="H8" s="141">
        <f t="shared" si="0"/>
        <v>2</v>
      </c>
      <c r="I8" s="141">
        <f t="shared" si="0"/>
        <v>22</v>
      </c>
    </row>
    <row r="9" spans="1:10" ht="6.75" customHeight="1" x14ac:dyDescent="0.2">
      <c r="A9" s="131"/>
      <c r="B9" s="133"/>
      <c r="C9" s="133"/>
      <c r="D9" s="133"/>
      <c r="E9" s="133"/>
      <c r="F9" s="133"/>
      <c r="G9" s="133"/>
      <c r="H9" s="133"/>
      <c r="I9" s="133"/>
    </row>
    <row r="10" spans="1:10" x14ac:dyDescent="0.2">
      <c r="A10" s="142" t="s">
        <v>294</v>
      </c>
      <c r="B10" s="133">
        <v>2</v>
      </c>
      <c r="C10" s="133">
        <v>1</v>
      </c>
      <c r="D10" s="133">
        <v>1</v>
      </c>
      <c r="E10" s="133"/>
      <c r="F10" s="133">
        <v>0</v>
      </c>
      <c r="G10" s="133">
        <v>0</v>
      </c>
      <c r="H10" s="133">
        <v>0</v>
      </c>
      <c r="I10" s="133">
        <v>0</v>
      </c>
    </row>
    <row r="11" spans="1:10" x14ac:dyDescent="0.2">
      <c r="A11" s="142" t="s">
        <v>286</v>
      </c>
      <c r="B11" s="133">
        <v>12</v>
      </c>
      <c r="C11" s="133">
        <v>4</v>
      </c>
      <c r="D11" s="133">
        <v>6</v>
      </c>
      <c r="E11" s="133"/>
      <c r="F11" s="133">
        <v>2</v>
      </c>
      <c r="G11" s="133">
        <v>0</v>
      </c>
      <c r="H11" s="133">
        <v>0</v>
      </c>
      <c r="I11" s="133">
        <v>0</v>
      </c>
    </row>
    <row r="12" spans="1:10" x14ac:dyDescent="0.2">
      <c r="A12" s="142" t="s">
        <v>287</v>
      </c>
      <c r="B12" s="133">
        <v>8</v>
      </c>
      <c r="C12" s="133">
        <v>0</v>
      </c>
      <c r="D12" s="133">
        <v>4</v>
      </c>
      <c r="E12" s="133"/>
      <c r="F12" s="133">
        <v>4</v>
      </c>
      <c r="G12" s="133">
        <v>0</v>
      </c>
      <c r="H12" s="133">
        <v>0</v>
      </c>
      <c r="I12" s="133">
        <v>0</v>
      </c>
    </row>
    <row r="13" spans="1:10" x14ac:dyDescent="0.2">
      <c r="A13" s="142" t="s">
        <v>280</v>
      </c>
      <c r="B13" s="133">
        <v>1</v>
      </c>
      <c r="C13" s="133">
        <v>0</v>
      </c>
      <c r="D13" s="133">
        <v>1</v>
      </c>
      <c r="E13" s="133"/>
      <c r="F13" s="133">
        <v>0</v>
      </c>
      <c r="G13" s="133">
        <v>0</v>
      </c>
      <c r="H13" s="133">
        <v>0</v>
      </c>
      <c r="I13" s="133">
        <v>0</v>
      </c>
    </row>
    <row r="14" spans="1:10" x14ac:dyDescent="0.2">
      <c r="A14" s="142" t="s">
        <v>284</v>
      </c>
      <c r="B14" s="133">
        <v>8</v>
      </c>
      <c r="C14" s="133">
        <v>0</v>
      </c>
      <c r="D14" s="133">
        <v>4</v>
      </c>
      <c r="E14" s="133">
        <v>2</v>
      </c>
      <c r="F14" s="133">
        <v>2</v>
      </c>
      <c r="G14" s="133">
        <v>0</v>
      </c>
      <c r="H14" s="133">
        <v>0</v>
      </c>
      <c r="I14" s="133">
        <v>0</v>
      </c>
    </row>
    <row r="15" spans="1:10" x14ac:dyDescent="0.2">
      <c r="A15" s="131" t="s">
        <v>276</v>
      </c>
      <c r="B15" s="133">
        <v>590</v>
      </c>
      <c r="C15" s="133">
        <v>87</v>
      </c>
      <c r="D15" s="133">
        <v>328</v>
      </c>
      <c r="E15" s="133"/>
      <c r="F15" s="133">
        <v>144</v>
      </c>
      <c r="G15" s="133">
        <v>7</v>
      </c>
      <c r="H15" s="133">
        <v>2</v>
      </c>
      <c r="I15" s="133">
        <v>22</v>
      </c>
    </row>
    <row r="16" spans="1:10" x14ac:dyDescent="0.2">
      <c r="A16" s="131" t="s">
        <v>281</v>
      </c>
      <c r="B16" s="133">
        <v>13</v>
      </c>
      <c r="C16" s="133">
        <v>2</v>
      </c>
      <c r="D16" s="133">
        <v>1</v>
      </c>
      <c r="E16" s="133">
        <v>8</v>
      </c>
      <c r="F16" s="133">
        <v>2</v>
      </c>
      <c r="G16" s="133">
        <v>0</v>
      </c>
      <c r="H16" s="133">
        <v>0</v>
      </c>
      <c r="I16" s="133">
        <v>0</v>
      </c>
    </row>
    <row r="17" spans="1:9" x14ac:dyDescent="0.2">
      <c r="A17" s="142" t="s">
        <v>288</v>
      </c>
      <c r="B17" s="133">
        <v>1</v>
      </c>
      <c r="C17" s="133">
        <v>0</v>
      </c>
      <c r="D17" s="133">
        <v>0</v>
      </c>
      <c r="E17" s="133"/>
      <c r="F17" s="133">
        <v>1</v>
      </c>
      <c r="G17" s="133">
        <v>0</v>
      </c>
      <c r="H17" s="133">
        <v>0</v>
      </c>
      <c r="I17" s="133">
        <v>0</v>
      </c>
    </row>
    <row r="18" spans="1:9" x14ac:dyDescent="0.2">
      <c r="A18" s="131" t="s">
        <v>285</v>
      </c>
      <c r="B18" s="133">
        <v>1</v>
      </c>
      <c r="C18" s="133">
        <v>0</v>
      </c>
      <c r="D18" s="133">
        <v>1</v>
      </c>
      <c r="E18" s="133"/>
      <c r="F18" s="133">
        <v>0</v>
      </c>
      <c r="G18" s="133">
        <v>0</v>
      </c>
      <c r="H18" s="133">
        <v>0</v>
      </c>
      <c r="I18" s="133">
        <v>0</v>
      </c>
    </row>
    <row r="19" spans="1:9" x14ac:dyDescent="0.2">
      <c r="A19" s="131" t="s">
        <v>293</v>
      </c>
      <c r="B19" s="133">
        <v>79</v>
      </c>
      <c r="C19" s="133">
        <v>10</v>
      </c>
      <c r="D19" s="133">
        <v>38</v>
      </c>
      <c r="E19" s="133"/>
      <c r="F19" s="133">
        <v>31</v>
      </c>
      <c r="G19" s="133">
        <v>0</v>
      </c>
      <c r="H19" s="133">
        <v>0</v>
      </c>
      <c r="I19" s="133">
        <v>0</v>
      </c>
    </row>
    <row r="20" spans="1:9" x14ac:dyDescent="0.2">
      <c r="A20" s="131" t="s">
        <v>295</v>
      </c>
      <c r="B20" s="133">
        <v>2</v>
      </c>
      <c r="C20" s="133">
        <v>0</v>
      </c>
      <c r="D20" s="133">
        <v>2</v>
      </c>
      <c r="E20" s="133"/>
      <c r="F20" s="133">
        <v>0</v>
      </c>
      <c r="G20" s="133">
        <v>0</v>
      </c>
      <c r="H20" s="133">
        <v>0</v>
      </c>
      <c r="I20" s="133">
        <v>0</v>
      </c>
    </row>
    <row r="21" spans="1:9" ht="13.5" thickBot="1" x14ac:dyDescent="0.25">
      <c r="A21" s="131" t="s">
        <v>299</v>
      </c>
      <c r="B21" s="133">
        <v>1</v>
      </c>
      <c r="C21" s="133">
        <v>0</v>
      </c>
      <c r="D21" s="133">
        <v>0</v>
      </c>
      <c r="E21" s="133"/>
      <c r="F21" s="133">
        <v>1</v>
      </c>
      <c r="G21" s="133">
        <v>0</v>
      </c>
      <c r="H21" s="133">
        <v>0</v>
      </c>
      <c r="I21" s="133">
        <v>0</v>
      </c>
    </row>
    <row r="22" spans="1:9" s="59" customFormat="1" ht="28.5" customHeight="1" x14ac:dyDescent="0.2">
      <c r="A22" s="672" t="s">
        <v>334</v>
      </c>
      <c r="B22" s="672"/>
      <c r="C22" s="672"/>
      <c r="D22" s="672"/>
      <c r="E22" s="672"/>
      <c r="F22" s="672"/>
      <c r="G22" s="672"/>
      <c r="H22" s="672"/>
      <c r="I22" s="672"/>
    </row>
    <row r="23" spans="1:9" s="59" customFormat="1" ht="15" customHeight="1" x14ac:dyDescent="0.2">
      <c r="A23" s="103" t="s">
        <v>327</v>
      </c>
      <c r="B23" s="220"/>
      <c r="C23" s="220"/>
      <c r="D23" s="220"/>
      <c r="E23" s="220"/>
      <c r="F23" s="220"/>
      <c r="G23" s="220"/>
      <c r="H23" s="220"/>
      <c r="I23" s="220"/>
    </row>
    <row r="24" spans="1:9" ht="15" customHeight="1" x14ac:dyDescent="0.2">
      <c r="A24" s="28" t="s">
        <v>929</v>
      </c>
    </row>
  </sheetData>
  <mergeCells count="6">
    <mergeCell ref="A22:I22"/>
    <mergeCell ref="A1:I1"/>
    <mergeCell ref="A2:I2"/>
    <mergeCell ref="A3:I3"/>
    <mergeCell ref="A4:I4"/>
    <mergeCell ref="A5:I5"/>
  </mergeCells>
  <conditionalFormatting sqref="B10:I21">
    <cfRule type="cellIs" dxfId="11" priority="1" operator="equal">
      <formula>0</formula>
    </cfRule>
  </conditionalFormatting>
  <hyperlinks>
    <hyperlink ref="J2" location="Contenido!A1" display="Contenido" xr:uid="{00000000-0004-0000-AF00-000000000000}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Hoja176">
    <tabColor theme="5" tint="0.59999389629810485"/>
    <pageSetUpPr fitToPage="1"/>
  </sheetPr>
  <dimension ref="A1:L39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17.25" style="138" customWidth="1"/>
    <col min="2" max="2" width="7.5" style="135" customWidth="1"/>
    <col min="3" max="3" width="9.625" style="135" customWidth="1"/>
    <col min="4" max="5" width="7.5" style="135" customWidth="1"/>
    <col min="6" max="6" width="10" style="135" customWidth="1"/>
    <col min="7" max="7" width="9.875" style="135" customWidth="1"/>
    <col min="8" max="8" width="10.5" style="135" customWidth="1"/>
    <col min="9" max="9" width="8.5" style="135" customWidth="1"/>
    <col min="10" max="16384" width="11" style="102"/>
  </cols>
  <sheetData>
    <row r="1" spans="1:10" s="137" customFormat="1" ht="15" x14ac:dyDescent="0.25">
      <c r="A1" s="611" t="s">
        <v>756</v>
      </c>
      <c r="B1" s="611"/>
      <c r="C1" s="611"/>
      <c r="D1" s="611"/>
      <c r="E1" s="611"/>
      <c r="F1" s="611"/>
      <c r="G1" s="611"/>
      <c r="H1" s="611"/>
      <c r="I1" s="611"/>
    </row>
    <row r="2" spans="1:10" s="137" customFormat="1" ht="15" x14ac:dyDescent="0.25">
      <c r="A2" s="592" t="s">
        <v>333</v>
      </c>
      <c r="B2" s="592"/>
      <c r="C2" s="592"/>
      <c r="D2" s="592"/>
      <c r="E2" s="592"/>
      <c r="F2" s="592"/>
      <c r="G2" s="592"/>
      <c r="H2" s="592"/>
      <c r="I2" s="592"/>
      <c r="J2" s="212" t="s">
        <v>573</v>
      </c>
    </row>
    <row r="3" spans="1:10" s="137" customFormat="1" ht="15" x14ac:dyDescent="0.25">
      <c r="A3" s="611" t="s">
        <v>323</v>
      </c>
      <c r="B3" s="611"/>
      <c r="C3" s="611"/>
      <c r="D3" s="611"/>
      <c r="E3" s="611"/>
      <c r="F3" s="611"/>
      <c r="G3" s="611"/>
      <c r="H3" s="611"/>
      <c r="I3" s="611"/>
    </row>
    <row r="4" spans="1:10" s="137" customFormat="1" ht="15" x14ac:dyDescent="0.25">
      <c r="A4" s="610" t="s">
        <v>98</v>
      </c>
      <c r="B4" s="610"/>
      <c r="C4" s="610"/>
      <c r="D4" s="610"/>
      <c r="E4" s="610"/>
      <c r="F4" s="610"/>
      <c r="G4" s="610"/>
      <c r="H4" s="610"/>
      <c r="I4" s="610"/>
    </row>
    <row r="5" spans="1:10" s="137" customFormat="1" ht="15" x14ac:dyDescent="0.25">
      <c r="A5" s="610" t="s">
        <v>928</v>
      </c>
      <c r="B5" s="610"/>
      <c r="C5" s="610"/>
      <c r="D5" s="610"/>
      <c r="E5" s="610"/>
      <c r="F5" s="610"/>
      <c r="G5" s="610"/>
      <c r="H5" s="610"/>
      <c r="I5" s="610"/>
    </row>
    <row r="6" spans="1:10" s="234" customFormat="1" ht="57.75" customHeight="1" x14ac:dyDescent="0.15">
      <c r="A6" s="430" t="s">
        <v>46</v>
      </c>
      <c r="B6" s="424" t="s">
        <v>0</v>
      </c>
      <c r="C6" s="425" t="s">
        <v>3</v>
      </c>
      <c r="D6" s="425" t="s">
        <v>6</v>
      </c>
      <c r="E6" s="425" t="s">
        <v>162</v>
      </c>
      <c r="F6" s="425" t="s">
        <v>319</v>
      </c>
      <c r="G6" s="426" t="s">
        <v>595</v>
      </c>
      <c r="H6" s="425" t="s">
        <v>318</v>
      </c>
      <c r="I6" s="426" t="s">
        <v>597</v>
      </c>
    </row>
    <row r="7" spans="1:10" s="49" customFormat="1" ht="6.75" customHeight="1" x14ac:dyDescent="0.2">
      <c r="A7" s="151"/>
      <c r="B7" s="152"/>
      <c r="C7" s="153"/>
      <c r="D7" s="153"/>
      <c r="E7" s="153"/>
      <c r="F7" s="153"/>
      <c r="G7" s="154"/>
      <c r="H7" s="153"/>
      <c r="I7" s="154"/>
    </row>
    <row r="8" spans="1:10" ht="15" customHeight="1" x14ac:dyDescent="0.2">
      <c r="A8" s="140" t="s">
        <v>0</v>
      </c>
      <c r="B8" s="141">
        <f>SUM(C8:I8)</f>
        <v>718</v>
      </c>
      <c r="C8" s="141">
        <f t="shared" ref="C8:I8" si="0">SUM(C10:C36)</f>
        <v>104</v>
      </c>
      <c r="D8" s="141">
        <f t="shared" si="0"/>
        <v>386</v>
      </c>
      <c r="E8" s="141">
        <f t="shared" si="0"/>
        <v>10</v>
      </c>
      <c r="F8" s="141">
        <f t="shared" si="0"/>
        <v>187</v>
      </c>
      <c r="G8" s="141">
        <f t="shared" si="0"/>
        <v>7</v>
      </c>
      <c r="H8" s="141">
        <f t="shared" si="0"/>
        <v>2</v>
      </c>
      <c r="I8" s="141">
        <f t="shared" si="0"/>
        <v>22</v>
      </c>
    </row>
    <row r="9" spans="1:10" ht="6.75" customHeight="1" x14ac:dyDescent="0.2">
      <c r="A9" s="131"/>
      <c r="B9" s="133"/>
      <c r="C9" s="133"/>
      <c r="D9" s="133"/>
      <c r="E9" s="133"/>
      <c r="F9" s="133"/>
      <c r="G9" s="133"/>
      <c r="H9" s="133"/>
      <c r="I9" s="133"/>
    </row>
    <row r="10" spans="1:10" x14ac:dyDescent="0.2">
      <c r="A10" s="42" t="s">
        <v>1044</v>
      </c>
      <c r="B10" s="133">
        <f t="shared" ref="B10:B36" si="1">SUM(C10:I10)</f>
        <v>103</v>
      </c>
      <c r="C10" s="133">
        <v>16</v>
      </c>
      <c r="D10" s="133">
        <v>40</v>
      </c>
      <c r="E10" s="133">
        <v>10</v>
      </c>
      <c r="F10" s="133">
        <v>37</v>
      </c>
      <c r="G10" s="133">
        <v>0</v>
      </c>
      <c r="H10" s="133">
        <v>0</v>
      </c>
      <c r="I10" s="133">
        <v>0</v>
      </c>
    </row>
    <row r="11" spans="1:10" x14ac:dyDescent="0.2">
      <c r="A11" s="42" t="s">
        <v>1045</v>
      </c>
      <c r="B11" s="133">
        <f t="shared" si="1"/>
        <v>41</v>
      </c>
      <c r="C11" s="133">
        <v>4</v>
      </c>
      <c r="D11" s="133">
        <v>23</v>
      </c>
      <c r="E11" s="133"/>
      <c r="F11" s="133">
        <v>10</v>
      </c>
      <c r="G11" s="133">
        <v>4</v>
      </c>
      <c r="H11" s="133">
        <v>0</v>
      </c>
      <c r="I11" s="133">
        <v>0</v>
      </c>
    </row>
    <row r="12" spans="1:10" x14ac:dyDescent="0.2">
      <c r="A12" s="42" t="s">
        <v>1046</v>
      </c>
      <c r="B12" s="133">
        <f t="shared" si="1"/>
        <v>93</v>
      </c>
      <c r="C12" s="133">
        <v>9</v>
      </c>
      <c r="D12" s="133">
        <v>65</v>
      </c>
      <c r="E12" s="133"/>
      <c r="F12" s="133">
        <v>19</v>
      </c>
      <c r="G12" s="133">
        <v>0</v>
      </c>
      <c r="H12" s="133">
        <v>0</v>
      </c>
      <c r="I12" s="133">
        <v>0</v>
      </c>
    </row>
    <row r="13" spans="1:10" x14ac:dyDescent="0.2">
      <c r="A13" s="42" t="s">
        <v>1047</v>
      </c>
      <c r="B13" s="133">
        <f t="shared" si="1"/>
        <v>56</v>
      </c>
      <c r="C13" s="133">
        <v>7</v>
      </c>
      <c r="D13" s="133">
        <v>36</v>
      </c>
      <c r="E13" s="133"/>
      <c r="F13" s="133">
        <v>13</v>
      </c>
      <c r="G13" s="133">
        <v>0</v>
      </c>
      <c r="H13" s="133">
        <v>0</v>
      </c>
      <c r="I13" s="133">
        <v>0</v>
      </c>
    </row>
    <row r="14" spans="1:10" x14ac:dyDescent="0.2">
      <c r="A14" s="42" t="s">
        <v>1048</v>
      </c>
      <c r="B14" s="133">
        <f t="shared" si="1"/>
        <v>3</v>
      </c>
      <c r="C14" s="133">
        <v>1</v>
      </c>
      <c r="D14" s="133">
        <v>0</v>
      </c>
      <c r="E14" s="133"/>
      <c r="F14" s="133">
        <v>2</v>
      </c>
      <c r="G14" s="133">
        <v>0</v>
      </c>
      <c r="H14" s="133"/>
      <c r="I14" s="133">
        <v>0</v>
      </c>
    </row>
    <row r="15" spans="1:10" x14ac:dyDescent="0.2">
      <c r="A15" s="42" t="s">
        <v>1049</v>
      </c>
      <c r="B15" s="133">
        <f t="shared" si="1"/>
        <v>4</v>
      </c>
      <c r="C15" s="133">
        <v>0</v>
      </c>
      <c r="D15" s="133">
        <v>0</v>
      </c>
      <c r="E15" s="133"/>
      <c r="F15" s="133">
        <v>4</v>
      </c>
      <c r="G15" s="133">
        <v>0</v>
      </c>
      <c r="H15" s="133"/>
      <c r="I15" s="133">
        <v>0</v>
      </c>
    </row>
    <row r="16" spans="1:10" x14ac:dyDescent="0.2">
      <c r="A16" s="42" t="s">
        <v>1050</v>
      </c>
      <c r="B16" s="133">
        <f t="shared" si="1"/>
        <v>1</v>
      </c>
      <c r="C16" s="133">
        <v>0</v>
      </c>
      <c r="D16" s="133">
        <v>1</v>
      </c>
      <c r="E16" s="133"/>
      <c r="F16" s="133">
        <v>0</v>
      </c>
      <c r="G16" s="133">
        <v>0</v>
      </c>
      <c r="H16" s="133"/>
      <c r="I16" s="133"/>
    </row>
    <row r="17" spans="1:9" x14ac:dyDescent="0.2">
      <c r="A17" s="42" t="s">
        <v>1051</v>
      </c>
      <c r="B17" s="133">
        <f t="shared" si="1"/>
        <v>106</v>
      </c>
      <c r="C17" s="133">
        <v>21</v>
      </c>
      <c r="D17" s="133">
        <v>54</v>
      </c>
      <c r="E17" s="133"/>
      <c r="F17" s="133">
        <v>31</v>
      </c>
      <c r="G17" s="133">
        <v>0</v>
      </c>
      <c r="H17" s="133">
        <v>0</v>
      </c>
      <c r="I17" s="133">
        <v>0</v>
      </c>
    </row>
    <row r="18" spans="1:9" x14ac:dyDescent="0.2">
      <c r="A18" s="42" t="s">
        <v>1052</v>
      </c>
      <c r="B18" s="133">
        <f t="shared" si="1"/>
        <v>15</v>
      </c>
      <c r="C18" s="133">
        <v>0</v>
      </c>
      <c r="D18" s="133">
        <v>5</v>
      </c>
      <c r="E18" s="133"/>
      <c r="F18" s="133">
        <v>8</v>
      </c>
      <c r="G18" s="133">
        <v>2</v>
      </c>
      <c r="H18" s="133">
        <v>0</v>
      </c>
      <c r="I18" s="133">
        <v>0</v>
      </c>
    </row>
    <row r="19" spans="1:9" x14ac:dyDescent="0.2">
      <c r="A19" s="42" t="s">
        <v>1053</v>
      </c>
      <c r="B19" s="133">
        <f t="shared" si="1"/>
        <v>44</v>
      </c>
      <c r="C19" s="133">
        <v>4</v>
      </c>
      <c r="D19" s="133">
        <v>20</v>
      </c>
      <c r="E19" s="133"/>
      <c r="F19" s="133">
        <v>15</v>
      </c>
      <c r="G19" s="133">
        <v>0</v>
      </c>
      <c r="H19" s="133">
        <v>0</v>
      </c>
      <c r="I19" s="133">
        <v>5</v>
      </c>
    </row>
    <row r="20" spans="1:9" x14ac:dyDescent="0.2">
      <c r="A20" s="42" t="s">
        <v>1054</v>
      </c>
      <c r="B20" s="133">
        <f t="shared" si="1"/>
        <v>19</v>
      </c>
      <c r="C20" s="133">
        <v>0</v>
      </c>
      <c r="D20" s="133">
        <v>0</v>
      </c>
      <c r="E20" s="133"/>
      <c r="F20" s="133">
        <v>13</v>
      </c>
      <c r="G20" s="133">
        <v>0</v>
      </c>
      <c r="H20" s="133">
        <v>0</v>
      </c>
      <c r="I20" s="133">
        <v>6</v>
      </c>
    </row>
    <row r="21" spans="1:9" x14ac:dyDescent="0.2">
      <c r="A21" s="42" t="s">
        <v>1055</v>
      </c>
      <c r="B21" s="133">
        <f t="shared" si="1"/>
        <v>39</v>
      </c>
      <c r="C21" s="133">
        <v>9</v>
      </c>
      <c r="D21" s="133">
        <v>29</v>
      </c>
      <c r="E21" s="133"/>
      <c r="F21" s="133">
        <v>1</v>
      </c>
      <c r="G21" s="133">
        <v>0</v>
      </c>
      <c r="H21" s="133">
        <v>0</v>
      </c>
      <c r="I21" s="133"/>
    </row>
    <row r="22" spans="1:9" x14ac:dyDescent="0.2">
      <c r="A22" s="42" t="s">
        <v>1056</v>
      </c>
      <c r="B22" s="133">
        <f t="shared" si="1"/>
        <v>1</v>
      </c>
      <c r="C22" s="133">
        <v>1</v>
      </c>
      <c r="D22" s="133">
        <v>0</v>
      </c>
      <c r="E22" s="133"/>
      <c r="F22" s="133">
        <v>0</v>
      </c>
      <c r="G22" s="133">
        <v>0</v>
      </c>
      <c r="H22" s="133">
        <v>0</v>
      </c>
      <c r="I22" s="133">
        <v>0</v>
      </c>
    </row>
    <row r="23" spans="1:9" x14ac:dyDescent="0.2">
      <c r="A23" s="42" t="s">
        <v>1057</v>
      </c>
      <c r="B23" s="133">
        <f t="shared" si="1"/>
        <v>72</v>
      </c>
      <c r="C23" s="133">
        <v>22</v>
      </c>
      <c r="D23" s="133">
        <v>26</v>
      </c>
      <c r="E23" s="133"/>
      <c r="F23" s="133">
        <v>24</v>
      </c>
      <c r="G23" s="133">
        <v>0</v>
      </c>
      <c r="H23" s="133">
        <v>0</v>
      </c>
      <c r="I23" s="133"/>
    </row>
    <row r="24" spans="1:9" x14ac:dyDescent="0.2">
      <c r="A24" s="42" t="s">
        <v>1058</v>
      </c>
      <c r="B24" s="133">
        <f t="shared" si="1"/>
        <v>33</v>
      </c>
      <c r="C24" s="133">
        <v>3</v>
      </c>
      <c r="D24" s="133">
        <v>29</v>
      </c>
      <c r="E24" s="133"/>
      <c r="F24" s="133">
        <v>1</v>
      </c>
      <c r="G24" s="133">
        <v>0</v>
      </c>
      <c r="H24" s="133"/>
      <c r="I24" s="133">
        <v>0</v>
      </c>
    </row>
    <row r="25" spans="1:9" x14ac:dyDescent="0.2">
      <c r="A25" s="41" t="s">
        <v>1059</v>
      </c>
      <c r="B25" s="133">
        <f t="shared" si="1"/>
        <v>7</v>
      </c>
      <c r="C25" s="133">
        <v>2</v>
      </c>
      <c r="D25" s="133">
        <v>2</v>
      </c>
      <c r="E25" s="133"/>
      <c r="F25" s="133">
        <v>0</v>
      </c>
      <c r="G25" s="133">
        <v>1</v>
      </c>
      <c r="H25" s="133">
        <v>2</v>
      </c>
      <c r="I25" s="133"/>
    </row>
    <row r="26" spans="1:9" x14ac:dyDescent="0.2">
      <c r="A26" s="42" t="s">
        <v>1060</v>
      </c>
      <c r="B26" s="133">
        <f t="shared" si="1"/>
        <v>9</v>
      </c>
      <c r="C26" s="133">
        <v>0</v>
      </c>
      <c r="D26" s="133">
        <v>9</v>
      </c>
      <c r="E26" s="133"/>
      <c r="F26" s="133">
        <v>0</v>
      </c>
      <c r="G26" s="133">
        <v>0</v>
      </c>
      <c r="H26" s="133"/>
      <c r="I26" s="133">
        <v>0</v>
      </c>
    </row>
    <row r="27" spans="1:9" x14ac:dyDescent="0.2">
      <c r="A27" s="42" t="s">
        <v>1061</v>
      </c>
      <c r="B27" s="133">
        <f t="shared" si="1"/>
        <v>6</v>
      </c>
      <c r="C27" s="133">
        <v>2</v>
      </c>
      <c r="D27" s="133">
        <v>4</v>
      </c>
      <c r="E27" s="133"/>
      <c r="F27" s="133">
        <v>0</v>
      </c>
      <c r="G27" s="133">
        <v>0</v>
      </c>
      <c r="H27" s="133"/>
      <c r="I27" s="133">
        <v>0</v>
      </c>
    </row>
    <row r="28" spans="1:9" x14ac:dyDescent="0.2">
      <c r="A28" s="42" t="s">
        <v>1062</v>
      </c>
      <c r="B28" s="133">
        <f t="shared" si="1"/>
        <v>8</v>
      </c>
      <c r="C28" s="133">
        <v>2</v>
      </c>
      <c r="D28" s="133">
        <v>1</v>
      </c>
      <c r="E28" s="133"/>
      <c r="F28" s="133">
        <v>5</v>
      </c>
      <c r="G28" s="133">
        <v>0</v>
      </c>
      <c r="H28" s="133">
        <v>0</v>
      </c>
      <c r="I28" s="133">
        <v>0</v>
      </c>
    </row>
    <row r="29" spans="1:9" x14ac:dyDescent="0.2">
      <c r="A29" s="42" t="s">
        <v>1063</v>
      </c>
      <c r="B29" s="133">
        <f t="shared" si="1"/>
        <v>3</v>
      </c>
      <c r="C29" s="133">
        <v>0</v>
      </c>
      <c r="D29" s="133">
        <v>3</v>
      </c>
      <c r="E29" s="133"/>
      <c r="F29" s="133">
        <v>0</v>
      </c>
      <c r="G29" s="133">
        <v>0</v>
      </c>
      <c r="H29" s="133">
        <v>0</v>
      </c>
      <c r="I29" s="133">
        <v>0</v>
      </c>
    </row>
    <row r="30" spans="1:9" x14ac:dyDescent="0.2">
      <c r="A30" s="42" t="s">
        <v>1064</v>
      </c>
      <c r="B30" s="133">
        <f t="shared" si="1"/>
        <v>1</v>
      </c>
      <c r="C30" s="133">
        <v>0</v>
      </c>
      <c r="D30" s="133">
        <v>0</v>
      </c>
      <c r="E30" s="133"/>
      <c r="F30" s="133">
        <v>1</v>
      </c>
      <c r="G30" s="133">
        <v>0</v>
      </c>
      <c r="H30" s="133"/>
      <c r="I30" s="133">
        <v>0</v>
      </c>
    </row>
    <row r="31" spans="1:9" x14ac:dyDescent="0.2">
      <c r="A31" s="42" t="s">
        <v>1065</v>
      </c>
      <c r="B31" s="133">
        <f t="shared" si="1"/>
        <v>2</v>
      </c>
      <c r="C31" s="133">
        <v>0</v>
      </c>
      <c r="D31" s="133">
        <v>1</v>
      </c>
      <c r="E31" s="133"/>
      <c r="F31" s="133">
        <v>1</v>
      </c>
      <c r="G31" s="133">
        <v>0</v>
      </c>
      <c r="H31" s="133"/>
      <c r="I31" s="133"/>
    </row>
    <row r="32" spans="1:9" x14ac:dyDescent="0.2">
      <c r="A32" s="42" t="s">
        <v>1066</v>
      </c>
      <c r="B32" s="133">
        <f t="shared" si="1"/>
        <v>6</v>
      </c>
      <c r="C32" s="133">
        <v>0</v>
      </c>
      <c r="D32" s="133">
        <v>4</v>
      </c>
      <c r="E32" s="133"/>
      <c r="F32" s="133">
        <v>2</v>
      </c>
      <c r="G32" s="133">
        <v>0</v>
      </c>
      <c r="H32" s="133">
        <v>0</v>
      </c>
      <c r="I32" s="133">
        <v>0</v>
      </c>
    </row>
    <row r="33" spans="1:12" x14ac:dyDescent="0.2">
      <c r="A33" s="42" t="s">
        <v>1067</v>
      </c>
      <c r="B33" s="133">
        <f t="shared" si="1"/>
        <v>0</v>
      </c>
      <c r="C33" s="133">
        <v>0</v>
      </c>
      <c r="D33" s="133">
        <v>0</v>
      </c>
      <c r="E33" s="133"/>
      <c r="F33" s="133">
        <v>0</v>
      </c>
      <c r="G33" s="133">
        <v>0</v>
      </c>
      <c r="H33" s="133"/>
      <c r="I33" s="133">
        <v>0</v>
      </c>
    </row>
    <row r="34" spans="1:12" x14ac:dyDescent="0.2">
      <c r="A34" s="42" t="s">
        <v>1068</v>
      </c>
      <c r="B34" s="133">
        <f t="shared" si="1"/>
        <v>32</v>
      </c>
      <c r="C34" s="133">
        <v>0</v>
      </c>
      <c r="D34" s="133">
        <v>32</v>
      </c>
      <c r="E34" s="133"/>
      <c r="F34" s="133">
        <v>0</v>
      </c>
      <c r="G34" s="133">
        <v>0</v>
      </c>
      <c r="H34" s="133">
        <v>0</v>
      </c>
      <c r="I34" s="133">
        <v>0</v>
      </c>
    </row>
    <row r="35" spans="1:12" x14ac:dyDescent="0.2">
      <c r="A35" s="42" t="s">
        <v>1069</v>
      </c>
      <c r="B35" s="133">
        <f t="shared" si="1"/>
        <v>3</v>
      </c>
      <c r="C35" s="133">
        <v>1</v>
      </c>
      <c r="D35" s="133">
        <v>1</v>
      </c>
      <c r="E35" s="133"/>
      <c r="F35" s="133">
        <v>0</v>
      </c>
      <c r="G35" s="133">
        <v>0</v>
      </c>
      <c r="H35" s="133"/>
      <c r="I35" s="133">
        <v>1</v>
      </c>
    </row>
    <row r="36" spans="1:12" ht="13.5" thickBot="1" x14ac:dyDescent="0.25">
      <c r="A36" s="46" t="s">
        <v>1070</v>
      </c>
      <c r="B36" s="133">
        <f t="shared" si="1"/>
        <v>11</v>
      </c>
      <c r="C36" s="144">
        <v>0</v>
      </c>
      <c r="D36" s="144">
        <v>1</v>
      </c>
      <c r="E36" s="144"/>
      <c r="F36" s="144">
        <v>0</v>
      </c>
      <c r="G36" s="144">
        <v>0</v>
      </c>
      <c r="H36" s="144"/>
      <c r="I36" s="144">
        <v>10</v>
      </c>
    </row>
    <row r="37" spans="1:12" s="59" customFormat="1" ht="28.5" customHeight="1" x14ac:dyDescent="0.2">
      <c r="A37" s="672" t="s">
        <v>335</v>
      </c>
      <c r="B37" s="672"/>
      <c r="C37" s="672"/>
      <c r="D37" s="672"/>
      <c r="E37" s="672"/>
      <c r="F37" s="672"/>
      <c r="G37" s="672"/>
      <c r="H37" s="672"/>
      <c r="I37" s="672"/>
    </row>
    <row r="38" spans="1:12" s="73" customFormat="1" ht="15" customHeight="1" x14ac:dyDescent="0.2">
      <c r="A38" s="103" t="s">
        <v>327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15" customHeight="1" x14ac:dyDescent="0.2">
      <c r="A39" s="28" t="s">
        <v>929</v>
      </c>
    </row>
  </sheetData>
  <mergeCells count="6">
    <mergeCell ref="A37:I37"/>
    <mergeCell ref="A1:I1"/>
    <mergeCell ref="A2:I2"/>
    <mergeCell ref="A3:I3"/>
    <mergeCell ref="A4:I4"/>
    <mergeCell ref="A5:I5"/>
  </mergeCells>
  <conditionalFormatting sqref="C10:I36">
    <cfRule type="cellIs" dxfId="10" priority="1" operator="equal">
      <formula>0</formula>
    </cfRule>
  </conditionalFormatting>
  <hyperlinks>
    <hyperlink ref="J2" location="Contenido!A1" display="Contenido" xr:uid="{00000000-0004-0000-B000-000000000000}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Hoja177">
    <tabColor theme="5" tint="-0.249977111117893"/>
  </sheetPr>
  <dimension ref="A2:I17"/>
  <sheetViews>
    <sheetView showGridLines="0" zoomScaleNormal="100" zoomScaleSheetLayoutView="80" workbookViewId="0">
      <selection activeCell="J13" sqref="J13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5" spans="1:9" x14ac:dyDescent="0.2">
      <c r="A5" s="616" t="s">
        <v>600</v>
      </c>
      <c r="B5" s="616"/>
      <c r="C5" s="616"/>
      <c r="D5" s="616"/>
      <c r="E5" s="616"/>
      <c r="F5" s="616"/>
      <c r="G5" s="616"/>
      <c r="H5" s="616"/>
    </row>
    <row r="6" spans="1:9" x14ac:dyDescent="0.2">
      <c r="A6" s="616"/>
      <c r="B6" s="616"/>
      <c r="C6" s="616"/>
      <c r="D6" s="616"/>
      <c r="E6" s="616"/>
      <c r="F6" s="616"/>
      <c r="G6" s="616"/>
      <c r="H6" s="616"/>
    </row>
    <row r="7" spans="1:9" ht="12.75" customHeight="1" x14ac:dyDescent="0.2">
      <c r="A7" s="616"/>
      <c r="B7" s="616"/>
      <c r="C7" s="616"/>
      <c r="D7" s="616"/>
      <c r="E7" s="616"/>
      <c r="F7" s="616"/>
      <c r="G7" s="616"/>
      <c r="H7" s="616"/>
    </row>
    <row r="8" spans="1:9" ht="12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5:H17"/>
  </mergeCells>
  <hyperlinks>
    <hyperlink ref="I2" location="Contenido!A1" display="Contenido" xr:uid="{00000000-0004-0000-B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Hoja178">
    <tabColor theme="5" tint="0.59999389629810485"/>
  </sheetPr>
  <dimension ref="A1:J24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9.25" style="50" customWidth="1"/>
    <col min="2" max="9" width="9.25" style="54" customWidth="1"/>
    <col min="10" max="16384" width="11" style="49"/>
  </cols>
  <sheetData>
    <row r="1" spans="1:10" ht="15" x14ac:dyDescent="0.25">
      <c r="A1" s="587" t="s">
        <v>755</v>
      </c>
      <c r="B1" s="587"/>
      <c r="C1" s="587"/>
      <c r="D1" s="587"/>
      <c r="E1" s="587"/>
      <c r="F1" s="587"/>
      <c r="G1" s="587"/>
      <c r="H1" s="587"/>
      <c r="I1" s="587"/>
    </row>
    <row r="2" spans="1:10" ht="15" customHeight="1" x14ac:dyDescent="0.25">
      <c r="A2" s="587" t="s">
        <v>543</v>
      </c>
      <c r="B2" s="587"/>
      <c r="C2" s="587"/>
      <c r="D2" s="587"/>
      <c r="E2" s="587"/>
      <c r="F2" s="587"/>
      <c r="G2" s="587"/>
      <c r="H2" s="587"/>
      <c r="I2" s="587"/>
      <c r="J2" s="212" t="s">
        <v>573</v>
      </c>
    </row>
    <row r="3" spans="1:10" ht="15" customHeight="1" x14ac:dyDescent="0.25">
      <c r="A3" s="587" t="s">
        <v>700</v>
      </c>
      <c r="B3" s="587"/>
      <c r="C3" s="587"/>
      <c r="D3" s="587"/>
      <c r="E3" s="587"/>
      <c r="F3" s="587"/>
      <c r="G3" s="587"/>
      <c r="H3" s="587"/>
      <c r="I3" s="587"/>
    </row>
    <row r="4" spans="1:10" ht="15" x14ac:dyDescent="0.25">
      <c r="A4" s="587" t="s">
        <v>199</v>
      </c>
      <c r="B4" s="587"/>
      <c r="C4" s="587"/>
      <c r="D4" s="587"/>
      <c r="E4" s="587"/>
      <c r="F4" s="587"/>
      <c r="G4" s="587"/>
      <c r="H4" s="587"/>
      <c r="I4" s="587"/>
    </row>
    <row r="5" spans="1:10" ht="15" x14ac:dyDescent="0.25">
      <c r="A5" s="587" t="s">
        <v>931</v>
      </c>
      <c r="B5" s="587"/>
      <c r="C5" s="587"/>
      <c r="D5" s="587"/>
      <c r="E5" s="587"/>
      <c r="F5" s="587"/>
      <c r="G5" s="587"/>
      <c r="H5" s="587"/>
      <c r="I5" s="587"/>
    </row>
    <row r="6" spans="1:10" s="234" customFormat="1" ht="17.25" customHeight="1" x14ac:dyDescent="0.15">
      <c r="A6" s="684" t="s">
        <v>100</v>
      </c>
      <c r="B6" s="463"/>
      <c r="C6" s="463"/>
      <c r="D6" s="464"/>
      <c r="E6" s="463"/>
      <c r="F6" s="685" t="s">
        <v>99</v>
      </c>
      <c r="G6" s="685"/>
      <c r="H6" s="685"/>
      <c r="I6" s="464"/>
    </row>
    <row r="7" spans="1:10" s="234" customFormat="1" ht="27.75" x14ac:dyDescent="0.15">
      <c r="A7" s="684"/>
      <c r="B7" s="464" t="s">
        <v>0</v>
      </c>
      <c r="C7" s="463" t="s">
        <v>601</v>
      </c>
      <c r="D7" s="463" t="s">
        <v>6</v>
      </c>
      <c r="E7" s="465" t="s">
        <v>209</v>
      </c>
      <c r="F7" s="463" t="s">
        <v>547</v>
      </c>
      <c r="G7" s="463" t="s">
        <v>101</v>
      </c>
      <c r="H7" s="464" t="s">
        <v>102</v>
      </c>
      <c r="I7" s="466" t="s">
        <v>548</v>
      </c>
    </row>
    <row r="8" spans="1:10" ht="15.75" customHeight="1" x14ac:dyDescent="0.2">
      <c r="A8" s="50">
        <v>2010</v>
      </c>
      <c r="B8" s="242">
        <f>+C8+D8+E8+F8+I8</f>
        <v>8240</v>
      </c>
      <c r="C8" s="242">
        <v>2809</v>
      </c>
      <c r="D8" s="242">
        <v>4077</v>
      </c>
      <c r="E8" s="242">
        <v>5</v>
      </c>
      <c r="F8" s="242">
        <f>+G8+H8</f>
        <v>843</v>
      </c>
      <c r="G8" s="242">
        <v>778</v>
      </c>
      <c r="H8" s="242">
        <v>65</v>
      </c>
      <c r="I8" s="242">
        <v>506</v>
      </c>
    </row>
    <row r="9" spans="1:10" ht="15.75" customHeight="1" x14ac:dyDescent="0.2">
      <c r="A9" s="50">
        <v>2011</v>
      </c>
      <c r="B9" s="242">
        <f t="shared" ref="B9:B20" si="0">+C9+D9+E9+F9+I9</f>
        <v>8274</v>
      </c>
      <c r="C9" s="242">
        <v>2818</v>
      </c>
      <c r="D9" s="242">
        <v>4070</v>
      </c>
      <c r="E9" s="242">
        <v>5</v>
      </c>
      <c r="F9" s="242">
        <f t="shared" ref="F9:F19" si="1">+G9+H9</f>
        <v>869</v>
      </c>
      <c r="G9" s="242">
        <v>790</v>
      </c>
      <c r="H9" s="242">
        <v>79</v>
      </c>
      <c r="I9" s="242">
        <v>512</v>
      </c>
    </row>
    <row r="10" spans="1:10" ht="15.75" customHeight="1" x14ac:dyDescent="0.2">
      <c r="A10" s="50">
        <v>2012</v>
      </c>
      <c r="B10" s="242">
        <f t="shared" si="0"/>
        <v>8297</v>
      </c>
      <c r="C10" s="242">
        <v>2831</v>
      </c>
      <c r="D10" s="242">
        <v>4063</v>
      </c>
      <c r="E10" s="242">
        <v>5</v>
      </c>
      <c r="F10" s="242">
        <f t="shared" si="1"/>
        <v>909</v>
      </c>
      <c r="G10" s="242">
        <v>808</v>
      </c>
      <c r="H10" s="242">
        <v>101</v>
      </c>
      <c r="I10" s="242">
        <v>489</v>
      </c>
    </row>
    <row r="11" spans="1:10" ht="15.75" customHeight="1" x14ac:dyDescent="0.2">
      <c r="A11" s="50">
        <v>2013</v>
      </c>
      <c r="B11" s="242">
        <f t="shared" si="0"/>
        <v>8370</v>
      </c>
      <c r="C11" s="242">
        <v>2862</v>
      </c>
      <c r="D11" s="242">
        <v>4069</v>
      </c>
      <c r="E11" s="242">
        <v>3</v>
      </c>
      <c r="F11" s="242">
        <f t="shared" si="1"/>
        <v>951</v>
      </c>
      <c r="G11" s="242">
        <v>824</v>
      </c>
      <c r="H11" s="242">
        <v>127</v>
      </c>
      <c r="I11" s="242">
        <v>485</v>
      </c>
    </row>
    <row r="12" spans="1:10" ht="15.75" customHeight="1" x14ac:dyDescent="0.2">
      <c r="A12" s="50">
        <v>2014</v>
      </c>
      <c r="B12" s="242">
        <f t="shared" si="0"/>
        <v>8397</v>
      </c>
      <c r="C12" s="242">
        <v>2888</v>
      </c>
      <c r="D12" s="242">
        <v>4054</v>
      </c>
      <c r="E12" s="242">
        <v>3</v>
      </c>
      <c r="F12" s="242">
        <f t="shared" si="1"/>
        <v>964</v>
      </c>
      <c r="G12" s="242">
        <v>824</v>
      </c>
      <c r="H12" s="242">
        <v>140</v>
      </c>
      <c r="I12" s="242">
        <v>488</v>
      </c>
    </row>
    <row r="13" spans="1:10" ht="15.75" customHeight="1" x14ac:dyDescent="0.2">
      <c r="A13" s="50">
        <v>2015</v>
      </c>
      <c r="B13" s="242">
        <f t="shared" si="0"/>
        <v>8454</v>
      </c>
      <c r="C13" s="242">
        <v>2946</v>
      </c>
      <c r="D13" s="242">
        <v>4055</v>
      </c>
      <c r="E13" s="242">
        <v>3</v>
      </c>
      <c r="F13" s="242">
        <f t="shared" si="1"/>
        <v>966</v>
      </c>
      <c r="G13" s="242">
        <v>825</v>
      </c>
      <c r="H13" s="242">
        <v>141</v>
      </c>
      <c r="I13" s="242">
        <v>484</v>
      </c>
    </row>
    <row r="14" spans="1:10" ht="15.75" customHeight="1" x14ac:dyDescent="0.2">
      <c r="A14" s="50">
        <v>2016</v>
      </c>
      <c r="B14" s="242">
        <f t="shared" si="0"/>
        <v>8502</v>
      </c>
      <c r="C14" s="242">
        <v>2985</v>
      </c>
      <c r="D14" s="242">
        <v>4053</v>
      </c>
      <c r="E14" s="242">
        <v>3</v>
      </c>
      <c r="F14" s="242">
        <f t="shared" si="1"/>
        <v>973</v>
      </c>
      <c r="G14" s="242">
        <v>830</v>
      </c>
      <c r="H14" s="242">
        <v>143</v>
      </c>
      <c r="I14" s="242">
        <v>488</v>
      </c>
    </row>
    <row r="15" spans="1:10" ht="15.75" customHeight="1" x14ac:dyDescent="0.2">
      <c r="A15" s="50">
        <v>2017</v>
      </c>
      <c r="B15" s="242">
        <f t="shared" si="0"/>
        <v>8540</v>
      </c>
      <c r="C15" s="242">
        <v>3039</v>
      </c>
      <c r="D15" s="242">
        <v>4048</v>
      </c>
      <c r="E15" s="242">
        <v>3</v>
      </c>
      <c r="F15" s="242">
        <f t="shared" si="1"/>
        <v>980</v>
      </c>
      <c r="G15" s="242">
        <v>837</v>
      </c>
      <c r="H15" s="242">
        <v>143</v>
      </c>
      <c r="I15" s="242">
        <v>470</v>
      </c>
    </row>
    <row r="16" spans="1:10" ht="15.75" customHeight="1" x14ac:dyDescent="0.2">
      <c r="A16" s="50">
        <v>2018</v>
      </c>
      <c r="B16" s="242">
        <f t="shared" si="0"/>
        <v>8787</v>
      </c>
      <c r="C16" s="242">
        <v>3310</v>
      </c>
      <c r="D16" s="242">
        <v>4039</v>
      </c>
      <c r="E16" s="242">
        <v>3</v>
      </c>
      <c r="F16" s="242">
        <f t="shared" si="1"/>
        <v>980</v>
      </c>
      <c r="G16" s="242">
        <v>837</v>
      </c>
      <c r="H16" s="242">
        <v>143</v>
      </c>
      <c r="I16" s="242">
        <v>455</v>
      </c>
    </row>
    <row r="17" spans="1:10" ht="15.75" customHeight="1" x14ac:dyDescent="0.2">
      <c r="A17" s="50">
        <v>2019</v>
      </c>
      <c r="B17" s="242">
        <f t="shared" si="0"/>
        <v>8925</v>
      </c>
      <c r="C17" s="242">
        <v>3466</v>
      </c>
      <c r="D17" s="242">
        <v>4039</v>
      </c>
      <c r="E17" s="242">
        <v>3</v>
      </c>
      <c r="F17" s="242">
        <f t="shared" si="1"/>
        <v>984</v>
      </c>
      <c r="G17" s="242">
        <v>839</v>
      </c>
      <c r="H17" s="242">
        <v>145</v>
      </c>
      <c r="I17" s="242">
        <v>433</v>
      </c>
    </row>
    <row r="18" spans="1:10" ht="15.75" customHeight="1" x14ac:dyDescent="0.2">
      <c r="A18" s="50">
        <v>2020</v>
      </c>
      <c r="B18" s="242">
        <f t="shared" si="0"/>
        <v>9042</v>
      </c>
      <c r="C18" s="242">
        <v>3613</v>
      </c>
      <c r="D18" s="242">
        <v>4035</v>
      </c>
      <c r="E18" s="242">
        <v>3</v>
      </c>
      <c r="F18" s="242">
        <f t="shared" si="1"/>
        <v>984</v>
      </c>
      <c r="G18" s="242">
        <v>841</v>
      </c>
      <c r="H18" s="242">
        <v>143</v>
      </c>
      <c r="I18" s="242">
        <v>407</v>
      </c>
      <c r="J18" s="55"/>
    </row>
    <row r="19" spans="1:10" ht="15.75" customHeight="1" x14ac:dyDescent="0.2">
      <c r="A19" s="50">
        <v>2021</v>
      </c>
      <c r="B19" s="242">
        <f t="shared" ref="B19" si="2">+C19+D19+E19+F19+I19</f>
        <v>9109</v>
      </c>
      <c r="C19" s="242">
        <v>3705</v>
      </c>
      <c r="D19" s="242">
        <v>4026</v>
      </c>
      <c r="E19" s="242">
        <v>3</v>
      </c>
      <c r="F19" s="242">
        <f t="shared" si="1"/>
        <v>980</v>
      </c>
      <c r="G19" s="242">
        <v>837</v>
      </c>
      <c r="H19" s="242">
        <v>143</v>
      </c>
      <c r="I19" s="242">
        <v>395</v>
      </c>
      <c r="J19" s="55"/>
    </row>
    <row r="20" spans="1:10" ht="15.75" customHeight="1" thickBot="1" x14ac:dyDescent="0.25">
      <c r="A20" s="50">
        <v>2022</v>
      </c>
      <c r="B20" s="242">
        <f t="shared" si="0"/>
        <v>9178</v>
      </c>
      <c r="C20" s="242">
        <v>3774</v>
      </c>
      <c r="D20" s="242">
        <v>4032</v>
      </c>
      <c r="E20" s="242">
        <v>3</v>
      </c>
      <c r="F20" s="242">
        <f>+G20+H20</f>
        <v>983</v>
      </c>
      <c r="G20" s="242">
        <v>840</v>
      </c>
      <c r="H20" s="242">
        <v>143</v>
      </c>
      <c r="I20" s="242">
        <v>386</v>
      </c>
    </row>
    <row r="21" spans="1:10" ht="15" customHeight="1" x14ac:dyDescent="0.2">
      <c r="A21" s="621" t="s">
        <v>314</v>
      </c>
      <c r="B21" s="621"/>
      <c r="C21" s="621"/>
      <c r="D21" s="621"/>
      <c r="E21" s="621"/>
      <c r="F21" s="621"/>
      <c r="G21" s="621"/>
      <c r="H21" s="621"/>
      <c r="I21" s="621"/>
    </row>
    <row r="22" spans="1:10" ht="15" customHeight="1" x14ac:dyDescent="0.2">
      <c r="A22" s="683" t="s">
        <v>315</v>
      </c>
      <c r="B22" s="683"/>
      <c r="C22" s="683"/>
      <c r="D22" s="683"/>
      <c r="E22" s="683"/>
      <c r="F22" s="683"/>
      <c r="G22" s="683"/>
      <c r="H22" s="683"/>
      <c r="I22" s="683"/>
    </row>
    <row r="23" spans="1:10" ht="28.5" customHeight="1" x14ac:dyDescent="0.2">
      <c r="A23" s="596" t="s">
        <v>1080</v>
      </c>
      <c r="B23" s="596"/>
      <c r="C23" s="596"/>
      <c r="D23" s="596"/>
      <c r="E23" s="596"/>
      <c r="F23" s="596"/>
      <c r="G23" s="596"/>
      <c r="H23" s="596"/>
      <c r="I23" s="596"/>
    </row>
    <row r="24" spans="1:10" ht="15" customHeight="1" x14ac:dyDescent="0.2">
      <c r="A24" s="28" t="s">
        <v>929</v>
      </c>
      <c r="B24" s="216"/>
      <c r="C24" s="216"/>
      <c r="D24" s="216"/>
      <c r="E24" s="216"/>
      <c r="F24" s="216"/>
      <c r="G24" s="216"/>
      <c r="H24" s="216"/>
      <c r="I24" s="216"/>
    </row>
  </sheetData>
  <mergeCells count="10">
    <mergeCell ref="A22:I22"/>
    <mergeCell ref="A23:I23"/>
    <mergeCell ref="A1:I1"/>
    <mergeCell ref="A2:I2"/>
    <mergeCell ref="A3:I3"/>
    <mergeCell ref="A4:I4"/>
    <mergeCell ref="A5:I5"/>
    <mergeCell ref="A21:I21"/>
    <mergeCell ref="A6:A7"/>
    <mergeCell ref="F6:H6"/>
  </mergeCells>
  <hyperlinks>
    <hyperlink ref="J2" location="Contenido!A1" display="Contenido" xr:uid="{00000000-0004-0000-B2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5" tint="0.59999389629810485"/>
    <pageSetUpPr fitToPage="1"/>
  </sheetPr>
  <dimension ref="A1:P41"/>
  <sheetViews>
    <sheetView showGridLines="0" zoomScaleNormal="100" zoomScaleSheetLayoutView="100" workbookViewId="0">
      <selection activeCell="C18" sqref="C18"/>
    </sheetView>
  </sheetViews>
  <sheetFormatPr baseColWidth="10" defaultColWidth="11" defaultRowHeight="12.75" x14ac:dyDescent="0.2"/>
  <cols>
    <col min="1" max="1" width="16.5" style="50" customWidth="1"/>
    <col min="2" max="2" width="9.25" style="244" customWidth="1"/>
    <col min="3" max="3" width="9.75" style="244" customWidth="1"/>
    <col min="4" max="11" width="9.25" style="244" customWidth="1"/>
    <col min="12" max="16" width="11" style="239"/>
    <col min="17" max="16384" width="11" style="49"/>
  </cols>
  <sheetData>
    <row r="1" spans="1:16" ht="15" x14ac:dyDescent="0.25">
      <c r="A1" s="587" t="s">
        <v>889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6" ht="15" customHeight="1" x14ac:dyDescent="0.25">
      <c r="A2" s="592" t="s">
        <v>22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06" t="s">
        <v>573</v>
      </c>
    </row>
    <row r="3" spans="1:16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</row>
    <row r="4" spans="1:16" ht="15" x14ac:dyDescent="0.25">
      <c r="A4" s="587" t="s">
        <v>33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6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6" s="234" customFormat="1" ht="15.75" customHeight="1" x14ac:dyDescent="0.15">
      <c r="A6" s="597" t="s">
        <v>28</v>
      </c>
      <c r="B6" s="501"/>
      <c r="C6" s="501"/>
      <c r="D6" s="501"/>
      <c r="E6" s="501"/>
      <c r="F6" s="598" t="s">
        <v>99</v>
      </c>
      <c r="G6" s="598"/>
      <c r="H6" s="598"/>
      <c r="I6" s="598"/>
      <c r="J6" s="598"/>
      <c r="K6" s="501"/>
      <c r="L6" s="241"/>
      <c r="M6" s="241"/>
      <c r="N6" s="241"/>
      <c r="O6" s="241"/>
      <c r="P6" s="241"/>
    </row>
    <row r="7" spans="1:16" s="234" customFormat="1" ht="27.75" x14ac:dyDescent="0.15">
      <c r="A7" s="597"/>
      <c r="B7" s="502" t="s">
        <v>0</v>
      </c>
      <c r="C7" s="502" t="s">
        <v>601</v>
      </c>
      <c r="D7" s="504" t="s">
        <v>6</v>
      </c>
      <c r="E7" s="503" t="s">
        <v>209</v>
      </c>
      <c r="F7" s="504" t="s">
        <v>547</v>
      </c>
      <c r="G7" s="503" t="s">
        <v>207</v>
      </c>
      <c r="H7" s="503" t="s">
        <v>176</v>
      </c>
      <c r="I7" s="503" t="s">
        <v>208</v>
      </c>
      <c r="J7" s="505" t="s">
        <v>179</v>
      </c>
      <c r="K7" s="505" t="s">
        <v>548</v>
      </c>
      <c r="L7" s="241"/>
      <c r="M7" s="241"/>
      <c r="N7" s="241"/>
      <c r="O7" s="241"/>
      <c r="P7" s="241"/>
    </row>
    <row r="8" spans="1:16" x14ac:dyDescent="0.2"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1:16" s="119" customFormat="1" ht="15" customHeight="1" x14ac:dyDescent="0.2">
      <c r="A9" s="43" t="s">
        <v>0</v>
      </c>
      <c r="B9" s="229">
        <f>+C9+D9+E9+F9+K9</f>
        <v>908053</v>
      </c>
      <c r="C9" s="229">
        <f>SUM(C11:C37)</f>
        <v>116946</v>
      </c>
      <c r="D9" s="229">
        <f t="shared" ref="D9:K9" si="0">SUM(D11:D37)</f>
        <v>411318</v>
      </c>
      <c r="E9" s="229">
        <f t="shared" si="0"/>
        <v>323</v>
      </c>
      <c r="F9" s="229">
        <f t="shared" si="0"/>
        <v>364275</v>
      </c>
      <c r="G9" s="229">
        <f t="shared" si="0"/>
        <v>212292</v>
      </c>
      <c r="H9" s="229">
        <f t="shared" si="0"/>
        <v>102124</v>
      </c>
      <c r="I9" s="229">
        <f t="shared" si="0"/>
        <v>31782</v>
      </c>
      <c r="J9" s="229">
        <f t="shared" si="0"/>
        <v>18077</v>
      </c>
      <c r="K9" s="229">
        <f t="shared" si="0"/>
        <v>15191</v>
      </c>
      <c r="L9" s="259"/>
      <c r="M9" s="259"/>
      <c r="N9" s="259"/>
      <c r="O9" s="259"/>
      <c r="P9" s="259"/>
    </row>
    <row r="10" spans="1:16" x14ac:dyDescent="0.2">
      <c r="A10" s="44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6" x14ac:dyDescent="0.2">
      <c r="A11" s="42" t="s">
        <v>51</v>
      </c>
      <c r="B11" s="227">
        <f>+C11+D11+E11+F11+K11</f>
        <v>46851</v>
      </c>
      <c r="C11" s="227">
        <v>5924</v>
      </c>
      <c r="D11" s="227">
        <v>22556</v>
      </c>
      <c r="E11" s="227"/>
      <c r="F11" s="227">
        <f>SUM(G11:J11)</f>
        <v>17786</v>
      </c>
      <c r="G11" s="227">
        <v>12766</v>
      </c>
      <c r="H11" s="227">
        <v>3964</v>
      </c>
      <c r="I11" s="227">
        <v>538</v>
      </c>
      <c r="J11" s="227">
        <v>518</v>
      </c>
      <c r="K11" s="227">
        <v>585</v>
      </c>
    </row>
    <row r="12" spans="1:16" x14ac:dyDescent="0.2">
      <c r="A12" s="42" t="s">
        <v>58</v>
      </c>
      <c r="B12" s="227">
        <f t="shared" ref="B12:B37" si="1">+C12+D12+E12+F12+K12</f>
        <v>43431</v>
      </c>
      <c r="C12" s="227">
        <v>5095</v>
      </c>
      <c r="D12" s="227">
        <v>18831</v>
      </c>
      <c r="E12" s="227"/>
      <c r="F12" s="227">
        <f t="shared" ref="F12:F37" si="2">SUM(G12:J12)</f>
        <v>18227</v>
      </c>
      <c r="G12" s="227">
        <v>13179</v>
      </c>
      <c r="H12" s="227">
        <v>3057</v>
      </c>
      <c r="I12" s="227">
        <v>1154</v>
      </c>
      <c r="J12" s="227">
        <v>837</v>
      </c>
      <c r="K12" s="227">
        <v>1278</v>
      </c>
    </row>
    <row r="13" spans="1:16" x14ac:dyDescent="0.2">
      <c r="A13" s="42" t="s">
        <v>29</v>
      </c>
      <c r="B13" s="227">
        <f t="shared" si="1"/>
        <v>40478</v>
      </c>
      <c r="C13" s="227">
        <v>5342</v>
      </c>
      <c r="D13" s="227">
        <v>19377</v>
      </c>
      <c r="E13" s="227">
        <v>91</v>
      </c>
      <c r="F13" s="227">
        <f t="shared" si="2"/>
        <v>14694</v>
      </c>
      <c r="G13" s="227">
        <v>12230</v>
      </c>
      <c r="H13" s="227">
        <v>2027</v>
      </c>
      <c r="I13" s="227"/>
      <c r="J13" s="227">
        <v>437</v>
      </c>
      <c r="K13" s="227">
        <v>974</v>
      </c>
    </row>
    <row r="14" spans="1:16" x14ac:dyDescent="0.2">
      <c r="A14" s="42" t="s">
        <v>59</v>
      </c>
      <c r="B14" s="227">
        <f t="shared" si="1"/>
        <v>56535</v>
      </c>
      <c r="C14" s="227">
        <v>6716</v>
      </c>
      <c r="D14" s="227">
        <v>23821</v>
      </c>
      <c r="E14" s="227"/>
      <c r="F14" s="227">
        <f t="shared" si="2"/>
        <v>24760</v>
      </c>
      <c r="G14" s="227">
        <v>12026</v>
      </c>
      <c r="H14" s="227">
        <v>10357</v>
      </c>
      <c r="I14" s="227">
        <v>967</v>
      </c>
      <c r="J14" s="227">
        <v>1410</v>
      </c>
      <c r="K14" s="227">
        <v>1238</v>
      </c>
    </row>
    <row r="15" spans="1:16" x14ac:dyDescent="0.2">
      <c r="A15" s="42" t="s">
        <v>60</v>
      </c>
      <c r="B15" s="227">
        <f t="shared" si="1"/>
        <v>13923</v>
      </c>
      <c r="C15" s="227">
        <v>1676</v>
      </c>
      <c r="D15" s="227">
        <v>5880</v>
      </c>
      <c r="E15" s="227"/>
      <c r="F15" s="227">
        <f t="shared" si="2"/>
        <v>6175</v>
      </c>
      <c r="G15" s="227">
        <v>2840</v>
      </c>
      <c r="H15" s="227">
        <v>2507</v>
      </c>
      <c r="I15" s="227">
        <v>552</v>
      </c>
      <c r="J15" s="227">
        <v>276</v>
      </c>
      <c r="K15" s="227">
        <v>192</v>
      </c>
    </row>
    <row r="16" spans="1:16" x14ac:dyDescent="0.2">
      <c r="A16" s="42" t="s">
        <v>61</v>
      </c>
      <c r="B16" s="227">
        <f t="shared" si="1"/>
        <v>33541</v>
      </c>
      <c r="C16" s="227">
        <v>4189</v>
      </c>
      <c r="D16" s="227">
        <v>14352</v>
      </c>
      <c r="E16" s="227"/>
      <c r="F16" s="227">
        <f t="shared" si="2"/>
        <v>14483</v>
      </c>
      <c r="G16" s="227">
        <v>7376</v>
      </c>
      <c r="H16" s="227">
        <v>3631</v>
      </c>
      <c r="I16" s="227">
        <v>2645</v>
      </c>
      <c r="J16" s="227">
        <v>831</v>
      </c>
      <c r="K16" s="227">
        <v>517</v>
      </c>
    </row>
    <row r="17" spans="1:11" x14ac:dyDescent="0.2">
      <c r="A17" s="42" t="s">
        <v>81</v>
      </c>
      <c r="B17" s="227">
        <f t="shared" si="1"/>
        <v>7971</v>
      </c>
      <c r="C17" s="227">
        <v>1120</v>
      </c>
      <c r="D17" s="227">
        <v>3598</v>
      </c>
      <c r="E17" s="227"/>
      <c r="F17" s="227">
        <f t="shared" si="2"/>
        <v>3126</v>
      </c>
      <c r="G17" s="227">
        <v>1534</v>
      </c>
      <c r="H17" s="227">
        <v>1259</v>
      </c>
      <c r="I17" s="227"/>
      <c r="J17" s="227">
        <v>333</v>
      </c>
      <c r="K17" s="227">
        <v>127</v>
      </c>
    </row>
    <row r="18" spans="1:11" x14ac:dyDescent="0.2">
      <c r="A18" s="42" t="s">
        <v>52</v>
      </c>
      <c r="B18" s="227">
        <f t="shared" si="1"/>
        <v>83375</v>
      </c>
      <c r="C18" s="227">
        <v>10811</v>
      </c>
      <c r="D18" s="227">
        <v>36549</v>
      </c>
      <c r="E18" s="227"/>
      <c r="F18" s="227">
        <f t="shared" si="2"/>
        <v>34570</v>
      </c>
      <c r="G18" s="227">
        <v>21067</v>
      </c>
      <c r="H18" s="227">
        <v>8691</v>
      </c>
      <c r="I18" s="227">
        <v>2775</v>
      </c>
      <c r="J18" s="227">
        <v>2037</v>
      </c>
      <c r="K18" s="227">
        <v>1445</v>
      </c>
    </row>
    <row r="19" spans="1:11" x14ac:dyDescent="0.2">
      <c r="A19" s="42" t="s">
        <v>62</v>
      </c>
      <c r="B19" s="227">
        <f t="shared" si="1"/>
        <v>39893</v>
      </c>
      <c r="C19" s="227">
        <v>5073</v>
      </c>
      <c r="D19" s="227">
        <v>17476</v>
      </c>
      <c r="E19" s="227"/>
      <c r="F19" s="227">
        <f t="shared" si="2"/>
        <v>16716</v>
      </c>
      <c r="G19" s="227">
        <v>9867</v>
      </c>
      <c r="H19" s="227">
        <v>3965</v>
      </c>
      <c r="I19" s="227">
        <v>2396</v>
      </c>
      <c r="J19" s="227">
        <v>488</v>
      </c>
      <c r="K19" s="227">
        <v>628</v>
      </c>
    </row>
    <row r="20" spans="1:11" x14ac:dyDescent="0.2">
      <c r="A20" s="42" t="s">
        <v>63</v>
      </c>
      <c r="B20" s="227">
        <f t="shared" si="1"/>
        <v>55352</v>
      </c>
      <c r="C20" s="227">
        <v>7631</v>
      </c>
      <c r="D20" s="227">
        <v>27040</v>
      </c>
      <c r="E20" s="227"/>
      <c r="F20" s="227">
        <f t="shared" si="2"/>
        <v>19886</v>
      </c>
      <c r="G20" s="227">
        <v>10509</v>
      </c>
      <c r="H20" s="227">
        <v>8258</v>
      </c>
      <c r="I20" s="227"/>
      <c r="J20" s="227">
        <v>1119</v>
      </c>
      <c r="K20" s="227">
        <v>795</v>
      </c>
    </row>
    <row r="21" spans="1:11" x14ac:dyDescent="0.2">
      <c r="A21" s="42" t="s">
        <v>64</v>
      </c>
      <c r="B21" s="227">
        <f t="shared" si="1"/>
        <v>18435</v>
      </c>
      <c r="C21" s="227">
        <v>2741</v>
      </c>
      <c r="D21" s="227">
        <v>9211</v>
      </c>
      <c r="E21" s="227"/>
      <c r="F21" s="227">
        <f t="shared" si="2"/>
        <v>6376</v>
      </c>
      <c r="G21" s="227">
        <v>4047</v>
      </c>
      <c r="H21" s="227">
        <v>2029</v>
      </c>
      <c r="I21" s="227"/>
      <c r="J21" s="227">
        <v>300</v>
      </c>
      <c r="K21" s="227">
        <v>107</v>
      </c>
    </row>
    <row r="22" spans="1:11" x14ac:dyDescent="0.2">
      <c r="A22" s="41" t="s">
        <v>30</v>
      </c>
      <c r="B22" s="227">
        <f t="shared" si="1"/>
        <v>72914</v>
      </c>
      <c r="C22" s="227">
        <v>9380</v>
      </c>
      <c r="D22" s="227">
        <v>33647</v>
      </c>
      <c r="E22" s="227">
        <v>98</v>
      </c>
      <c r="F22" s="227">
        <f t="shared" si="2"/>
        <v>28569</v>
      </c>
      <c r="G22" s="227">
        <v>17911</v>
      </c>
      <c r="H22" s="227">
        <v>6205</v>
      </c>
      <c r="I22" s="227">
        <v>3588</v>
      </c>
      <c r="J22" s="227">
        <v>865</v>
      </c>
      <c r="K22" s="227">
        <v>1220</v>
      </c>
    </row>
    <row r="23" spans="1:11" x14ac:dyDescent="0.2">
      <c r="A23" s="42" t="s">
        <v>65</v>
      </c>
      <c r="B23" s="227">
        <f t="shared" si="1"/>
        <v>20333</v>
      </c>
      <c r="C23" s="227">
        <v>2647</v>
      </c>
      <c r="D23" s="227">
        <v>9243</v>
      </c>
      <c r="E23" s="227"/>
      <c r="F23" s="227">
        <f t="shared" si="2"/>
        <v>7941</v>
      </c>
      <c r="G23" s="227">
        <v>6011</v>
      </c>
      <c r="H23" s="227">
        <v>1036</v>
      </c>
      <c r="I23" s="227">
        <v>658</v>
      </c>
      <c r="J23" s="227">
        <v>236</v>
      </c>
      <c r="K23" s="227">
        <v>502</v>
      </c>
    </row>
    <row r="24" spans="1:11" x14ac:dyDescent="0.2">
      <c r="A24" s="42" t="s">
        <v>31</v>
      </c>
      <c r="B24" s="227">
        <f t="shared" si="1"/>
        <v>61671</v>
      </c>
      <c r="C24" s="227">
        <v>7225</v>
      </c>
      <c r="D24" s="227">
        <v>27146</v>
      </c>
      <c r="E24" s="227">
        <v>134</v>
      </c>
      <c r="F24" s="227">
        <f t="shared" si="2"/>
        <v>26042</v>
      </c>
      <c r="G24" s="227">
        <v>17705</v>
      </c>
      <c r="H24" s="227">
        <v>5757</v>
      </c>
      <c r="I24" s="227">
        <v>1934</v>
      </c>
      <c r="J24" s="227">
        <v>646</v>
      </c>
      <c r="K24" s="227">
        <v>1124</v>
      </c>
    </row>
    <row r="25" spans="1:11" x14ac:dyDescent="0.2">
      <c r="A25" s="42" t="s">
        <v>210</v>
      </c>
      <c r="B25" s="227">
        <f t="shared" si="1"/>
        <v>17973</v>
      </c>
      <c r="C25" s="227">
        <v>2440</v>
      </c>
      <c r="D25" s="227">
        <v>8486</v>
      </c>
      <c r="E25" s="227"/>
      <c r="F25" s="227">
        <f t="shared" si="2"/>
        <v>6898</v>
      </c>
      <c r="G25" s="227">
        <v>4144</v>
      </c>
      <c r="H25" s="227">
        <v>1088</v>
      </c>
      <c r="I25" s="227">
        <v>1488</v>
      </c>
      <c r="J25" s="227">
        <v>178</v>
      </c>
      <c r="K25" s="227">
        <v>149</v>
      </c>
    </row>
    <row r="26" spans="1:11" x14ac:dyDescent="0.2">
      <c r="A26" s="42" t="s">
        <v>53</v>
      </c>
      <c r="B26" s="227">
        <f t="shared" si="1"/>
        <v>28257</v>
      </c>
      <c r="C26" s="227">
        <v>3626</v>
      </c>
      <c r="D26" s="227">
        <v>12401</v>
      </c>
      <c r="E26" s="227"/>
      <c r="F26" s="227">
        <f t="shared" si="2"/>
        <v>11596</v>
      </c>
      <c r="G26" s="227">
        <v>6884</v>
      </c>
      <c r="H26" s="227">
        <v>2599</v>
      </c>
      <c r="I26" s="227">
        <v>1670</v>
      </c>
      <c r="J26" s="227">
        <v>443</v>
      </c>
      <c r="K26" s="227">
        <v>634</v>
      </c>
    </row>
    <row r="27" spans="1:11" x14ac:dyDescent="0.2">
      <c r="A27" s="42" t="s">
        <v>67</v>
      </c>
      <c r="B27" s="227">
        <f t="shared" si="1"/>
        <v>16165</v>
      </c>
      <c r="C27" s="227">
        <v>1940</v>
      </c>
      <c r="D27" s="227">
        <v>7001</v>
      </c>
      <c r="E27" s="227"/>
      <c r="F27" s="227">
        <f t="shared" si="2"/>
        <v>6895</v>
      </c>
      <c r="G27" s="227">
        <v>2719</v>
      </c>
      <c r="H27" s="227">
        <v>2972</v>
      </c>
      <c r="I27" s="227">
        <v>195</v>
      </c>
      <c r="J27" s="227">
        <v>1009</v>
      </c>
      <c r="K27" s="227">
        <v>329</v>
      </c>
    </row>
    <row r="28" spans="1:11" x14ac:dyDescent="0.2">
      <c r="A28" s="42" t="s">
        <v>68</v>
      </c>
      <c r="B28" s="227">
        <f t="shared" si="1"/>
        <v>23504</v>
      </c>
      <c r="C28" s="227">
        <v>3148</v>
      </c>
      <c r="D28" s="227">
        <v>10666</v>
      </c>
      <c r="E28" s="227"/>
      <c r="F28" s="227">
        <f t="shared" si="2"/>
        <v>9190</v>
      </c>
      <c r="G28" s="227">
        <v>4080</v>
      </c>
      <c r="H28" s="227">
        <v>3787</v>
      </c>
      <c r="I28" s="227">
        <v>176</v>
      </c>
      <c r="J28" s="227">
        <v>1147</v>
      </c>
      <c r="K28" s="227">
        <v>500</v>
      </c>
    </row>
    <row r="29" spans="1:11" x14ac:dyDescent="0.2">
      <c r="A29" s="42" t="s">
        <v>54</v>
      </c>
      <c r="B29" s="227">
        <f t="shared" si="1"/>
        <v>14666</v>
      </c>
      <c r="C29" s="227">
        <v>1878</v>
      </c>
      <c r="D29" s="227">
        <v>6640</v>
      </c>
      <c r="E29" s="227"/>
      <c r="F29" s="227">
        <f t="shared" si="2"/>
        <v>5914</v>
      </c>
      <c r="G29" s="227">
        <v>3164</v>
      </c>
      <c r="H29" s="227">
        <v>1798</v>
      </c>
      <c r="I29" s="227">
        <v>544</v>
      </c>
      <c r="J29" s="227">
        <v>408</v>
      </c>
      <c r="K29" s="227">
        <v>234</v>
      </c>
    </row>
    <row r="30" spans="1:11" x14ac:dyDescent="0.2">
      <c r="A30" s="42" t="s">
        <v>55</v>
      </c>
      <c r="B30" s="227">
        <f t="shared" si="1"/>
        <v>28779</v>
      </c>
      <c r="C30" s="227">
        <v>4029</v>
      </c>
      <c r="D30" s="227">
        <v>13195</v>
      </c>
      <c r="E30" s="227"/>
      <c r="F30" s="227">
        <f t="shared" si="2"/>
        <v>11100</v>
      </c>
      <c r="G30" s="227">
        <v>7794</v>
      </c>
      <c r="H30" s="227">
        <v>2380</v>
      </c>
      <c r="I30" s="227">
        <v>529</v>
      </c>
      <c r="J30" s="227">
        <v>397</v>
      </c>
      <c r="K30" s="227">
        <v>455</v>
      </c>
    </row>
    <row r="31" spans="1:11" x14ac:dyDescent="0.2">
      <c r="A31" s="42" t="s">
        <v>56</v>
      </c>
      <c r="B31" s="227">
        <f t="shared" si="1"/>
        <v>33343</v>
      </c>
      <c r="C31" s="227">
        <v>4041</v>
      </c>
      <c r="D31" s="227">
        <v>14296</v>
      </c>
      <c r="E31" s="227"/>
      <c r="F31" s="227">
        <f t="shared" si="2"/>
        <v>14317</v>
      </c>
      <c r="G31" s="227">
        <v>5535</v>
      </c>
      <c r="H31" s="227">
        <v>5101</v>
      </c>
      <c r="I31" s="227">
        <v>2538</v>
      </c>
      <c r="J31" s="227">
        <v>1143</v>
      </c>
      <c r="K31" s="227">
        <v>689</v>
      </c>
    </row>
    <row r="32" spans="1:11" x14ac:dyDescent="0.2">
      <c r="A32" s="42" t="s">
        <v>82</v>
      </c>
      <c r="B32" s="227">
        <f t="shared" si="1"/>
        <v>18525</v>
      </c>
      <c r="C32" s="227">
        <v>2246</v>
      </c>
      <c r="D32" s="227">
        <v>7872</v>
      </c>
      <c r="E32" s="227"/>
      <c r="F32" s="227">
        <f t="shared" si="2"/>
        <v>8199</v>
      </c>
      <c r="G32" s="227">
        <v>1213</v>
      </c>
      <c r="H32" s="227">
        <v>4362</v>
      </c>
      <c r="I32" s="227">
        <v>1990</v>
      </c>
      <c r="J32" s="227">
        <v>634</v>
      </c>
      <c r="K32" s="227">
        <v>208</v>
      </c>
    </row>
    <row r="33" spans="1:11" x14ac:dyDescent="0.2">
      <c r="A33" s="42" t="s">
        <v>69</v>
      </c>
      <c r="B33" s="227">
        <f t="shared" si="1"/>
        <v>19298</v>
      </c>
      <c r="C33" s="227">
        <v>2489</v>
      </c>
      <c r="D33" s="227">
        <v>8727</v>
      </c>
      <c r="E33" s="227"/>
      <c r="F33" s="227">
        <f t="shared" si="2"/>
        <v>7879</v>
      </c>
      <c r="G33" s="227">
        <v>4694</v>
      </c>
      <c r="H33" s="227">
        <v>1379</v>
      </c>
      <c r="I33" s="227">
        <v>1294</v>
      </c>
      <c r="J33" s="227">
        <v>512</v>
      </c>
      <c r="K33" s="227">
        <v>203</v>
      </c>
    </row>
    <row r="34" spans="1:11" x14ac:dyDescent="0.2">
      <c r="A34" s="42" t="s">
        <v>70</v>
      </c>
      <c r="B34" s="227">
        <f t="shared" si="1"/>
        <v>6837</v>
      </c>
      <c r="C34" s="227">
        <v>892</v>
      </c>
      <c r="D34" s="227">
        <v>3000</v>
      </c>
      <c r="E34" s="227"/>
      <c r="F34" s="227">
        <f t="shared" si="2"/>
        <v>2869</v>
      </c>
      <c r="G34" s="227">
        <v>817</v>
      </c>
      <c r="H34" s="227">
        <v>1594</v>
      </c>
      <c r="I34" s="227"/>
      <c r="J34" s="227">
        <v>458</v>
      </c>
      <c r="K34" s="227">
        <v>76</v>
      </c>
    </row>
    <row r="35" spans="1:11" x14ac:dyDescent="0.2">
      <c r="A35" s="42" t="s">
        <v>71</v>
      </c>
      <c r="B35" s="227">
        <f t="shared" si="1"/>
        <v>54152</v>
      </c>
      <c r="C35" s="227">
        <v>7539</v>
      </c>
      <c r="D35" s="227">
        <v>25862</v>
      </c>
      <c r="E35" s="227"/>
      <c r="F35" s="227">
        <f t="shared" si="2"/>
        <v>20358</v>
      </c>
      <c r="G35" s="227">
        <v>10561</v>
      </c>
      <c r="H35" s="227">
        <v>6386</v>
      </c>
      <c r="I35" s="227">
        <v>2286</v>
      </c>
      <c r="J35" s="227">
        <v>1125</v>
      </c>
      <c r="K35" s="227">
        <v>393</v>
      </c>
    </row>
    <row r="36" spans="1:11" x14ac:dyDescent="0.2">
      <c r="A36" s="42" t="s">
        <v>72</v>
      </c>
      <c r="B36" s="227">
        <f t="shared" si="1"/>
        <v>43441</v>
      </c>
      <c r="C36" s="227">
        <v>5944</v>
      </c>
      <c r="D36" s="227">
        <v>20479</v>
      </c>
      <c r="E36" s="227"/>
      <c r="F36" s="227">
        <f t="shared" si="2"/>
        <v>16521</v>
      </c>
      <c r="G36" s="227">
        <v>9958</v>
      </c>
      <c r="H36" s="227">
        <v>4568</v>
      </c>
      <c r="I36" s="227">
        <v>1705</v>
      </c>
      <c r="J36" s="227">
        <v>290</v>
      </c>
      <c r="K36" s="227">
        <v>497</v>
      </c>
    </row>
    <row r="37" spans="1:11" ht="13.5" thickBot="1" x14ac:dyDescent="0.25">
      <c r="A37" s="46" t="s">
        <v>73</v>
      </c>
      <c r="B37" s="230">
        <f t="shared" si="1"/>
        <v>8410</v>
      </c>
      <c r="C37" s="230">
        <v>1164</v>
      </c>
      <c r="D37" s="230">
        <v>3966</v>
      </c>
      <c r="E37" s="230"/>
      <c r="F37" s="230">
        <f t="shared" si="2"/>
        <v>3188</v>
      </c>
      <c r="G37" s="230">
        <v>1661</v>
      </c>
      <c r="H37" s="230">
        <v>1367</v>
      </c>
      <c r="I37" s="230">
        <v>160</v>
      </c>
      <c r="J37" s="230"/>
      <c r="K37" s="230">
        <v>92</v>
      </c>
    </row>
    <row r="38" spans="1:11" ht="15" customHeight="1" x14ac:dyDescent="0.2">
      <c r="A38" s="103" t="s">
        <v>314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</row>
    <row r="39" spans="1:11" ht="15" customHeight="1" x14ac:dyDescent="0.2">
      <c r="A39" s="103" t="s">
        <v>315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</row>
    <row r="40" spans="1:11" ht="27.75" customHeight="1" x14ac:dyDescent="0.2">
      <c r="A40" s="596" t="s">
        <v>330</v>
      </c>
      <c r="B40" s="596"/>
      <c r="C40" s="596"/>
      <c r="D40" s="596"/>
      <c r="E40" s="596"/>
      <c r="F40" s="596"/>
      <c r="G40" s="596"/>
      <c r="H40" s="596"/>
      <c r="I40" s="596"/>
      <c r="J40" s="596"/>
      <c r="K40" s="596"/>
    </row>
    <row r="41" spans="1:11" ht="15" customHeight="1" x14ac:dyDescent="0.2">
      <c r="A41" s="28" t="s">
        <v>929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</row>
  </sheetData>
  <mergeCells count="8">
    <mergeCell ref="A40:K40"/>
    <mergeCell ref="A1:K1"/>
    <mergeCell ref="A2:K2"/>
    <mergeCell ref="A3:K3"/>
    <mergeCell ref="A4:K4"/>
    <mergeCell ref="A5:K5"/>
    <mergeCell ref="A6:A7"/>
    <mergeCell ref="F6:J6"/>
  </mergeCells>
  <hyperlinks>
    <hyperlink ref="L2" location="Contenido!A1" display="Contenido" xr:uid="{00000000-0004-0000-1100-000000000000}"/>
  </hyperlinks>
  <printOptions horizontalCentered="1"/>
  <pageMargins left="0.59055118110236227" right="0.59055118110236227" top="0.39370078740157483" bottom="0.19685039370078741" header="0" footer="0"/>
  <pageSetup scale="95" orientation="landscape" r:id="rId1"/>
  <headerFooter alignWithMargins="0"/>
  <ignoredErrors>
    <ignoredError sqref="F11:F30 F31:F37" formulaRange="1"/>
  </ignoredError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Hoja179">
    <tabColor theme="5" tint="0.59999389629810485"/>
  </sheetPr>
  <dimension ref="A1:J23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9.25" style="50" customWidth="1"/>
    <col min="2" max="9" width="9.25" style="54" customWidth="1"/>
    <col min="10" max="16384" width="11" style="49"/>
  </cols>
  <sheetData>
    <row r="1" spans="1:10" ht="15" x14ac:dyDescent="0.25">
      <c r="A1" s="587" t="s">
        <v>754</v>
      </c>
      <c r="B1" s="587"/>
      <c r="C1" s="587"/>
      <c r="D1" s="587"/>
      <c r="E1" s="587"/>
      <c r="F1" s="587"/>
      <c r="G1" s="587"/>
      <c r="H1" s="587"/>
      <c r="I1" s="587"/>
    </row>
    <row r="2" spans="1:10" ht="15" x14ac:dyDescent="0.25">
      <c r="A2" s="587" t="s">
        <v>544</v>
      </c>
      <c r="B2" s="587"/>
      <c r="C2" s="587"/>
      <c r="D2" s="587"/>
      <c r="E2" s="587"/>
      <c r="F2" s="587"/>
      <c r="G2" s="587"/>
      <c r="H2" s="587"/>
      <c r="I2" s="587"/>
      <c r="J2" s="212" t="s">
        <v>573</v>
      </c>
    </row>
    <row r="3" spans="1:10" ht="15" customHeight="1" x14ac:dyDescent="0.25">
      <c r="A3" s="587" t="s">
        <v>700</v>
      </c>
      <c r="B3" s="587"/>
      <c r="C3" s="587"/>
      <c r="D3" s="587"/>
      <c r="E3" s="587"/>
      <c r="F3" s="587"/>
      <c r="G3" s="587"/>
      <c r="H3" s="587"/>
      <c r="I3" s="587"/>
    </row>
    <row r="4" spans="1:10" ht="15" x14ac:dyDescent="0.25">
      <c r="A4" s="587" t="s">
        <v>199</v>
      </c>
      <c r="B4" s="587"/>
      <c r="C4" s="587"/>
      <c r="D4" s="587"/>
      <c r="E4" s="587"/>
      <c r="F4" s="587"/>
      <c r="G4" s="587"/>
      <c r="H4" s="587"/>
      <c r="I4" s="587"/>
    </row>
    <row r="5" spans="1:10" ht="15" x14ac:dyDescent="0.25">
      <c r="A5" s="587" t="s">
        <v>931</v>
      </c>
      <c r="B5" s="587"/>
      <c r="C5" s="587"/>
      <c r="D5" s="587"/>
      <c r="E5" s="587"/>
      <c r="F5" s="587"/>
      <c r="G5" s="587"/>
      <c r="H5" s="587"/>
      <c r="I5" s="587"/>
    </row>
    <row r="6" spans="1:10" ht="17.25" customHeight="1" x14ac:dyDescent="0.2">
      <c r="A6" s="684" t="s">
        <v>100</v>
      </c>
      <c r="B6" s="463"/>
      <c r="C6" s="463"/>
      <c r="D6" s="464"/>
      <c r="E6" s="463"/>
      <c r="F6" s="685" t="s">
        <v>99</v>
      </c>
      <c r="G6" s="685"/>
      <c r="H6" s="685"/>
      <c r="I6" s="464"/>
    </row>
    <row r="7" spans="1:10" ht="27.75" customHeight="1" x14ac:dyDescent="0.2">
      <c r="A7" s="684"/>
      <c r="B7" s="464" t="s">
        <v>0</v>
      </c>
      <c r="C7" s="463" t="s">
        <v>601</v>
      </c>
      <c r="D7" s="463" t="s">
        <v>6</v>
      </c>
      <c r="E7" s="465" t="s">
        <v>209</v>
      </c>
      <c r="F7" s="463" t="s">
        <v>0</v>
      </c>
      <c r="G7" s="463" t="s">
        <v>101</v>
      </c>
      <c r="H7" s="464" t="s">
        <v>102</v>
      </c>
      <c r="I7" s="466" t="s">
        <v>982</v>
      </c>
    </row>
    <row r="8" spans="1:10" ht="15.75" customHeight="1" x14ac:dyDescent="0.2">
      <c r="A8" s="50">
        <v>2010</v>
      </c>
      <c r="B8" s="242">
        <f>+C8+D8+E8+F8+I8</f>
        <v>5161</v>
      </c>
      <c r="C8" s="242">
        <v>190</v>
      </c>
      <c r="D8" s="242">
        <v>4077</v>
      </c>
      <c r="E8" s="242">
        <v>5</v>
      </c>
      <c r="F8" s="242">
        <f>+G8+H8</f>
        <v>834</v>
      </c>
      <c r="G8" s="242">
        <v>778</v>
      </c>
      <c r="H8" s="242">
        <v>56</v>
      </c>
      <c r="I8" s="242">
        <v>55</v>
      </c>
    </row>
    <row r="9" spans="1:10" ht="15.75" customHeight="1" x14ac:dyDescent="0.2">
      <c r="A9" s="50">
        <v>2011</v>
      </c>
      <c r="B9" s="242">
        <f t="shared" ref="B9:B20" si="0">+C9+D9+E9+F9+I9</f>
        <v>5161</v>
      </c>
      <c r="C9" s="242">
        <v>186</v>
      </c>
      <c r="D9" s="242">
        <v>4070</v>
      </c>
      <c r="E9" s="242">
        <v>5</v>
      </c>
      <c r="F9" s="242">
        <f t="shared" ref="F9:F18" si="1">+G9+H9</f>
        <v>846</v>
      </c>
      <c r="G9" s="242">
        <v>790</v>
      </c>
      <c r="H9" s="242">
        <v>56</v>
      </c>
      <c r="I9" s="242">
        <v>54</v>
      </c>
    </row>
    <row r="10" spans="1:10" ht="15.75" customHeight="1" x14ac:dyDescent="0.2">
      <c r="A10" s="50">
        <v>2012</v>
      </c>
      <c r="B10" s="242">
        <f t="shared" si="0"/>
        <v>5167</v>
      </c>
      <c r="C10" s="242">
        <v>181</v>
      </c>
      <c r="D10" s="242">
        <v>4063</v>
      </c>
      <c r="E10" s="242">
        <v>5</v>
      </c>
      <c r="F10" s="242">
        <f t="shared" si="1"/>
        <v>864</v>
      </c>
      <c r="G10" s="242">
        <v>808</v>
      </c>
      <c r="H10" s="242">
        <v>56</v>
      </c>
      <c r="I10" s="242">
        <v>54</v>
      </c>
    </row>
    <row r="11" spans="1:10" ht="15.75" customHeight="1" x14ac:dyDescent="0.2">
      <c r="A11" s="50">
        <v>2013</v>
      </c>
      <c r="B11" s="242">
        <f t="shared" si="0"/>
        <v>5191</v>
      </c>
      <c r="C11" s="242">
        <v>183</v>
      </c>
      <c r="D11" s="242">
        <v>4069</v>
      </c>
      <c r="E11" s="242">
        <v>3</v>
      </c>
      <c r="F11" s="242">
        <f t="shared" si="1"/>
        <v>882</v>
      </c>
      <c r="G11" s="242">
        <v>824</v>
      </c>
      <c r="H11" s="242">
        <v>58</v>
      </c>
      <c r="I11" s="242">
        <v>54</v>
      </c>
    </row>
    <row r="12" spans="1:10" ht="15.75" customHeight="1" x14ac:dyDescent="0.2">
      <c r="A12" s="50">
        <v>2014</v>
      </c>
      <c r="B12" s="242">
        <f t="shared" si="0"/>
        <v>5172</v>
      </c>
      <c r="C12" s="242">
        <v>180</v>
      </c>
      <c r="D12" s="242">
        <v>4054</v>
      </c>
      <c r="E12" s="242">
        <v>3</v>
      </c>
      <c r="F12" s="242">
        <f t="shared" si="1"/>
        <v>881</v>
      </c>
      <c r="G12" s="242">
        <v>824</v>
      </c>
      <c r="H12" s="242">
        <v>57</v>
      </c>
      <c r="I12" s="242">
        <v>54</v>
      </c>
    </row>
    <row r="13" spans="1:10" ht="15.75" customHeight="1" x14ac:dyDescent="0.2">
      <c r="A13" s="50">
        <v>2015</v>
      </c>
      <c r="B13" s="242">
        <f t="shared" si="0"/>
        <v>5174</v>
      </c>
      <c r="C13" s="242">
        <v>179</v>
      </c>
      <c r="D13" s="242">
        <v>4055</v>
      </c>
      <c r="E13" s="242">
        <v>3</v>
      </c>
      <c r="F13" s="242">
        <f t="shared" si="1"/>
        <v>882</v>
      </c>
      <c r="G13" s="242">
        <v>825</v>
      </c>
      <c r="H13" s="242">
        <v>57</v>
      </c>
      <c r="I13" s="242">
        <v>55</v>
      </c>
    </row>
    <row r="14" spans="1:10" ht="15.75" customHeight="1" x14ac:dyDescent="0.2">
      <c r="A14" s="50">
        <v>2016</v>
      </c>
      <c r="B14" s="242">
        <f t="shared" si="0"/>
        <v>5174</v>
      </c>
      <c r="C14" s="242">
        <v>177</v>
      </c>
      <c r="D14" s="242">
        <v>4053</v>
      </c>
      <c r="E14" s="242">
        <v>3</v>
      </c>
      <c r="F14" s="242">
        <f t="shared" si="1"/>
        <v>886</v>
      </c>
      <c r="G14" s="242">
        <v>830</v>
      </c>
      <c r="H14" s="242">
        <v>56</v>
      </c>
      <c r="I14" s="242">
        <v>55</v>
      </c>
    </row>
    <row r="15" spans="1:10" ht="15.75" customHeight="1" x14ac:dyDescent="0.2">
      <c r="A15" s="50">
        <v>2017</v>
      </c>
      <c r="B15" s="242">
        <f t="shared" si="0"/>
        <v>5167</v>
      </c>
      <c r="C15" s="242">
        <v>167</v>
      </c>
      <c r="D15" s="242">
        <v>4048</v>
      </c>
      <c r="E15" s="242">
        <v>3</v>
      </c>
      <c r="F15" s="242">
        <f t="shared" si="1"/>
        <v>894</v>
      </c>
      <c r="G15" s="242">
        <v>837</v>
      </c>
      <c r="H15" s="242">
        <v>57</v>
      </c>
      <c r="I15" s="242">
        <v>55</v>
      </c>
    </row>
    <row r="16" spans="1:10" ht="15.75" customHeight="1" x14ac:dyDescent="0.2">
      <c r="A16" s="50">
        <v>2018</v>
      </c>
      <c r="B16" s="242">
        <f t="shared" si="0"/>
        <v>5164</v>
      </c>
      <c r="C16" s="242">
        <v>175</v>
      </c>
      <c r="D16" s="242">
        <v>4039</v>
      </c>
      <c r="E16" s="242">
        <v>3</v>
      </c>
      <c r="F16" s="242">
        <f t="shared" si="1"/>
        <v>893</v>
      </c>
      <c r="G16" s="242">
        <v>837</v>
      </c>
      <c r="H16" s="242">
        <v>56</v>
      </c>
      <c r="I16" s="242">
        <v>54</v>
      </c>
    </row>
    <row r="17" spans="1:9" ht="15.75" customHeight="1" x14ac:dyDescent="0.2">
      <c r="A17" s="50">
        <v>2019</v>
      </c>
      <c r="B17" s="242">
        <f t="shared" si="0"/>
        <v>5179</v>
      </c>
      <c r="C17" s="242">
        <v>189</v>
      </c>
      <c r="D17" s="242">
        <v>4039</v>
      </c>
      <c r="E17" s="242">
        <v>3</v>
      </c>
      <c r="F17" s="242">
        <f t="shared" si="1"/>
        <v>894</v>
      </c>
      <c r="G17" s="242">
        <v>839</v>
      </c>
      <c r="H17" s="242">
        <v>55</v>
      </c>
      <c r="I17" s="242">
        <v>54</v>
      </c>
    </row>
    <row r="18" spans="1:9" ht="15.75" customHeight="1" x14ac:dyDescent="0.2">
      <c r="A18" s="50">
        <v>2020</v>
      </c>
      <c r="B18" s="242">
        <f t="shared" si="0"/>
        <v>5203</v>
      </c>
      <c r="C18" s="242">
        <v>214</v>
      </c>
      <c r="D18" s="242">
        <v>4035</v>
      </c>
      <c r="E18" s="242">
        <v>3</v>
      </c>
      <c r="F18" s="242">
        <f t="shared" si="1"/>
        <v>897</v>
      </c>
      <c r="G18" s="242">
        <v>841</v>
      </c>
      <c r="H18" s="242">
        <v>56</v>
      </c>
      <c r="I18" s="242">
        <v>54</v>
      </c>
    </row>
    <row r="19" spans="1:9" ht="15.75" customHeight="1" x14ac:dyDescent="0.2">
      <c r="A19" s="50">
        <v>2021</v>
      </c>
      <c r="B19" s="242">
        <f t="shared" ref="B19" si="2">+C19+D19+E19+F19+I19</f>
        <v>5219</v>
      </c>
      <c r="C19" s="242">
        <v>244</v>
      </c>
      <c r="D19" s="242">
        <v>4026</v>
      </c>
      <c r="E19" s="242">
        <v>3</v>
      </c>
      <c r="F19" s="242">
        <f t="shared" ref="F19:F20" si="3">+G19+H19</f>
        <v>893</v>
      </c>
      <c r="G19" s="242">
        <v>837</v>
      </c>
      <c r="H19" s="242">
        <v>56</v>
      </c>
      <c r="I19" s="242">
        <v>53</v>
      </c>
    </row>
    <row r="20" spans="1:9" ht="15.75" customHeight="1" thickBot="1" x14ac:dyDescent="0.25">
      <c r="A20" s="51">
        <v>2022</v>
      </c>
      <c r="B20" s="373">
        <f t="shared" si="0"/>
        <v>5235</v>
      </c>
      <c r="C20" s="373">
        <v>251</v>
      </c>
      <c r="D20" s="373">
        <v>4032</v>
      </c>
      <c r="E20" s="373">
        <v>3</v>
      </c>
      <c r="F20" s="373">
        <f t="shared" si="3"/>
        <v>896</v>
      </c>
      <c r="G20" s="373">
        <v>840</v>
      </c>
      <c r="H20" s="373">
        <v>56</v>
      </c>
      <c r="I20" s="373">
        <v>53</v>
      </c>
    </row>
    <row r="21" spans="1:9" s="102" customFormat="1" ht="15" customHeight="1" x14ac:dyDescent="0.2">
      <c r="A21" s="683" t="s">
        <v>316</v>
      </c>
      <c r="B21" s="683"/>
      <c r="C21" s="683"/>
      <c r="D21" s="683"/>
      <c r="E21" s="683"/>
      <c r="F21" s="683"/>
      <c r="G21" s="683"/>
      <c r="H21" s="683"/>
      <c r="I21" s="683"/>
    </row>
    <row r="22" spans="1:9" s="102" customFormat="1" ht="15" customHeight="1" x14ac:dyDescent="0.2">
      <c r="A22" s="596" t="s">
        <v>613</v>
      </c>
      <c r="B22" s="596"/>
      <c r="C22" s="596"/>
      <c r="D22" s="596"/>
      <c r="E22" s="596"/>
      <c r="F22" s="596"/>
      <c r="G22" s="596"/>
      <c r="H22" s="596"/>
      <c r="I22" s="596"/>
    </row>
    <row r="23" spans="1:9" s="102" customFormat="1" ht="15" customHeight="1" x14ac:dyDescent="0.2">
      <c r="A23" s="28" t="s">
        <v>929</v>
      </c>
      <c r="B23" s="216"/>
      <c r="C23" s="216"/>
      <c r="D23" s="216"/>
      <c r="E23" s="216"/>
      <c r="F23" s="216"/>
      <c r="G23" s="216"/>
      <c r="H23" s="216"/>
      <c r="I23" s="216"/>
    </row>
  </sheetData>
  <mergeCells count="9">
    <mergeCell ref="A22:I22"/>
    <mergeCell ref="A1:I1"/>
    <mergeCell ref="A2:I2"/>
    <mergeCell ref="A3:I3"/>
    <mergeCell ref="A4:I4"/>
    <mergeCell ref="A5:I5"/>
    <mergeCell ref="A21:I21"/>
    <mergeCell ref="A6:A7"/>
    <mergeCell ref="F6:H6"/>
  </mergeCells>
  <hyperlinks>
    <hyperlink ref="J2" location="Contenido!A1" display="Contenido" xr:uid="{00000000-0004-0000-B3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Hoja180">
    <tabColor theme="5" tint="0.59999389629810485"/>
  </sheetPr>
  <dimension ref="A1:Q35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" x14ac:dyDescent="0.2"/>
  <cols>
    <col min="1" max="1" width="27.375" style="472" customWidth="1"/>
    <col min="2" max="4" width="5.875" style="482" customWidth="1"/>
    <col min="5" max="5" width="1" style="482" customWidth="1"/>
    <col min="6" max="8" width="5.875" style="482" customWidth="1"/>
    <col min="9" max="9" width="1" style="482" customWidth="1"/>
    <col min="10" max="12" width="5.875" style="482" customWidth="1"/>
    <col min="13" max="13" width="1" style="482" customWidth="1"/>
    <col min="14" max="16" width="5.875" style="482" customWidth="1"/>
    <col min="17" max="16384" width="11" style="102"/>
  </cols>
  <sheetData>
    <row r="1" spans="1:17" ht="15" x14ac:dyDescent="0.25">
      <c r="A1" s="687" t="s">
        <v>753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</row>
    <row r="2" spans="1:17" ht="15" x14ac:dyDescent="0.25">
      <c r="A2" s="687" t="s">
        <v>543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212" t="s">
        <v>573</v>
      </c>
    </row>
    <row r="3" spans="1:17" ht="15" x14ac:dyDescent="0.25">
      <c r="A3" s="687" t="s">
        <v>234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</row>
    <row r="4" spans="1:17" ht="15" x14ac:dyDescent="0.25">
      <c r="A4" s="687" t="s">
        <v>932</v>
      </c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</row>
    <row r="5" spans="1:17" s="246" customFormat="1" ht="18" customHeight="1" x14ac:dyDescent="0.15">
      <c r="A5" s="688" t="s">
        <v>217</v>
      </c>
      <c r="B5" s="689" t="s">
        <v>0</v>
      </c>
      <c r="C5" s="689"/>
      <c r="D5" s="689"/>
      <c r="E5" s="467"/>
      <c r="F5" s="689" t="s">
        <v>1</v>
      </c>
      <c r="G5" s="689"/>
      <c r="H5" s="689"/>
      <c r="I5" s="467"/>
      <c r="J5" s="689" t="s">
        <v>2</v>
      </c>
      <c r="K5" s="689"/>
      <c r="L5" s="689"/>
      <c r="M5" s="467"/>
      <c r="N5" s="689" t="s">
        <v>203</v>
      </c>
      <c r="O5" s="689"/>
      <c r="P5" s="689"/>
    </row>
    <row r="6" spans="1:17" s="246" customFormat="1" ht="18" customHeight="1" x14ac:dyDescent="0.15">
      <c r="A6" s="688"/>
      <c r="B6" s="468" t="s">
        <v>0</v>
      </c>
      <c r="C6" s="469" t="s">
        <v>206</v>
      </c>
      <c r="D6" s="468" t="s">
        <v>205</v>
      </c>
      <c r="E6" s="468"/>
      <c r="F6" s="468" t="s">
        <v>0</v>
      </c>
      <c r="G6" s="469" t="s">
        <v>206</v>
      </c>
      <c r="H6" s="468" t="s">
        <v>205</v>
      </c>
      <c r="I6" s="468"/>
      <c r="J6" s="468" t="s">
        <v>0</v>
      </c>
      <c r="K6" s="469" t="s">
        <v>206</v>
      </c>
      <c r="L6" s="468" t="s">
        <v>205</v>
      </c>
      <c r="M6" s="468"/>
      <c r="N6" s="468" t="s">
        <v>0</v>
      </c>
      <c r="O6" s="469" t="s">
        <v>206</v>
      </c>
      <c r="P6" s="468" t="s">
        <v>205</v>
      </c>
    </row>
    <row r="7" spans="1:17" ht="6" customHeight="1" x14ac:dyDescent="0.2">
      <c r="A7" s="470"/>
      <c r="B7" s="471"/>
      <c r="C7" s="471"/>
      <c r="D7" s="471"/>
      <c r="E7" s="472"/>
      <c r="F7" s="471"/>
      <c r="G7" s="471"/>
      <c r="H7" s="471"/>
      <c r="I7" s="472"/>
      <c r="J7" s="471"/>
      <c r="K7" s="471"/>
      <c r="L7" s="471"/>
      <c r="M7" s="472"/>
      <c r="N7" s="471"/>
      <c r="O7" s="471"/>
      <c r="P7" s="471"/>
    </row>
    <row r="8" spans="1:17" s="269" customFormat="1" ht="12.75" x14ac:dyDescent="0.2">
      <c r="A8" s="473" t="s">
        <v>0</v>
      </c>
      <c r="B8" s="474">
        <f>+C8+D8</f>
        <v>9178</v>
      </c>
      <c r="C8" s="474">
        <f>+G8+K8+O8</f>
        <v>4267</v>
      </c>
      <c r="D8" s="474">
        <f>+H8+L8+P8</f>
        <v>4911</v>
      </c>
      <c r="E8" s="474"/>
      <c r="F8" s="474">
        <f>+G8+H8</f>
        <v>8082</v>
      </c>
      <c r="G8" s="474">
        <f>+G10+G12+G14+G16+G30</f>
        <v>3237</v>
      </c>
      <c r="H8" s="474">
        <f>+H10+H12+H14+H16+H30</f>
        <v>4845</v>
      </c>
      <c r="I8" s="474">
        <f>+I10+I12+I14+I16+I30</f>
        <v>0</v>
      </c>
      <c r="J8" s="474">
        <f>+K8+L8</f>
        <v>1005</v>
      </c>
      <c r="K8" s="474">
        <f>+K10+K12+K14+K16+K30</f>
        <v>944</v>
      </c>
      <c r="L8" s="474">
        <f>+L10+L12+L14+L16+L30</f>
        <v>61</v>
      </c>
      <c r="M8" s="474">
        <f>+M10+M12+M14+M16+M30</f>
        <v>0</v>
      </c>
      <c r="N8" s="474">
        <f>+O8+P8</f>
        <v>91</v>
      </c>
      <c r="O8" s="474">
        <f>+O10+O12+O14+O16+O30</f>
        <v>86</v>
      </c>
      <c r="P8" s="474">
        <f>+P10+P12+P14+P16+P30</f>
        <v>5</v>
      </c>
    </row>
    <row r="9" spans="1:17" ht="6" customHeight="1" x14ac:dyDescent="0.2">
      <c r="A9" s="475"/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</row>
    <row r="10" spans="1:17" ht="15.75" customHeight="1" x14ac:dyDescent="0.2">
      <c r="A10" s="473" t="s">
        <v>221</v>
      </c>
      <c r="B10" s="476">
        <f>+C10+D10</f>
        <v>3774</v>
      </c>
      <c r="C10" s="476">
        <f>+G10+K10+O10</f>
        <v>1730</v>
      </c>
      <c r="D10" s="476">
        <f>+H10+L10+P10</f>
        <v>2044</v>
      </c>
      <c r="E10" s="476"/>
      <c r="F10" s="476">
        <f>+G10+H10</f>
        <v>3299</v>
      </c>
      <c r="G10" s="476">
        <v>1279</v>
      </c>
      <c r="H10" s="476">
        <v>2020</v>
      </c>
      <c r="I10" s="476"/>
      <c r="J10" s="476">
        <f>+K10+L10</f>
        <v>455</v>
      </c>
      <c r="K10" s="476">
        <v>431</v>
      </c>
      <c r="L10" s="476">
        <v>24</v>
      </c>
      <c r="M10" s="476"/>
      <c r="N10" s="476">
        <f>+O10+P10</f>
        <v>20</v>
      </c>
      <c r="O10" s="476">
        <v>20</v>
      </c>
      <c r="P10" s="476">
        <v>0</v>
      </c>
    </row>
    <row r="11" spans="1:17" ht="6" customHeight="1" x14ac:dyDescent="0.2">
      <c r="A11" s="473"/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</row>
    <row r="12" spans="1:17" ht="12.75" x14ac:dyDescent="0.2">
      <c r="A12" s="473" t="s">
        <v>6</v>
      </c>
      <c r="B12" s="476">
        <f>+C12+D12</f>
        <v>4032</v>
      </c>
      <c r="C12" s="476">
        <f>+G12+K12+O12</f>
        <v>1610</v>
      </c>
      <c r="D12" s="476">
        <f>+H12+L12+P12</f>
        <v>2422</v>
      </c>
      <c r="E12" s="476"/>
      <c r="F12" s="476">
        <f>+G12+H12</f>
        <v>3687</v>
      </c>
      <c r="G12" s="476">
        <v>1289</v>
      </c>
      <c r="H12" s="476">
        <v>2398</v>
      </c>
      <c r="I12" s="476"/>
      <c r="J12" s="476">
        <f>+K12+L12</f>
        <v>327</v>
      </c>
      <c r="K12" s="476">
        <v>303</v>
      </c>
      <c r="L12" s="476">
        <v>24</v>
      </c>
      <c r="M12" s="476"/>
      <c r="N12" s="476">
        <f>+O12+P12</f>
        <v>18</v>
      </c>
      <c r="O12" s="476">
        <v>18</v>
      </c>
      <c r="P12" s="476">
        <v>0</v>
      </c>
    </row>
    <row r="13" spans="1:17" ht="6" customHeight="1" x14ac:dyDescent="0.2">
      <c r="A13" s="473"/>
      <c r="B13" s="476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</row>
    <row r="14" spans="1:17" ht="12.75" x14ac:dyDescent="0.2">
      <c r="A14" s="473" t="s">
        <v>161</v>
      </c>
      <c r="B14" s="476">
        <f>+C14+D14</f>
        <v>3</v>
      </c>
      <c r="C14" s="476">
        <f>+G14+K14+O14</f>
        <v>3</v>
      </c>
      <c r="D14" s="476">
        <f>+H14+L14+P14</f>
        <v>0</v>
      </c>
      <c r="E14" s="476"/>
      <c r="F14" s="476">
        <f>+G14+H14</f>
        <v>3</v>
      </c>
      <c r="G14" s="476">
        <v>3</v>
      </c>
      <c r="H14" s="476">
        <v>0</v>
      </c>
      <c r="I14" s="476"/>
      <c r="J14" s="476">
        <f>+K14+L14</f>
        <v>0</v>
      </c>
      <c r="K14" s="476">
        <v>0</v>
      </c>
      <c r="L14" s="476">
        <v>0</v>
      </c>
      <c r="M14" s="476"/>
      <c r="N14" s="476">
        <f>+O14+P14</f>
        <v>0</v>
      </c>
      <c r="O14" s="476">
        <v>0</v>
      </c>
      <c r="P14" s="476">
        <v>0</v>
      </c>
    </row>
    <row r="15" spans="1:17" ht="6" customHeight="1" x14ac:dyDescent="0.2">
      <c r="A15" s="473"/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</row>
    <row r="16" spans="1:17" ht="15.75" customHeight="1" x14ac:dyDescent="0.2">
      <c r="A16" s="473" t="s">
        <v>546</v>
      </c>
      <c r="B16" s="476">
        <f>+C16+D16</f>
        <v>983</v>
      </c>
      <c r="C16" s="476">
        <f t="shared" ref="C16:D19" si="0">+G16+K16+O16</f>
        <v>629</v>
      </c>
      <c r="D16" s="476">
        <f t="shared" si="0"/>
        <v>354</v>
      </c>
      <c r="E16" s="476"/>
      <c r="F16" s="476">
        <f>+G16+H16</f>
        <v>739</v>
      </c>
      <c r="G16" s="476">
        <f>SUM(G17:G19)</f>
        <v>398</v>
      </c>
      <c r="H16" s="476">
        <f>SUM(H17:H19)</f>
        <v>341</v>
      </c>
      <c r="I16" s="476"/>
      <c r="J16" s="476">
        <f>+K16+L16</f>
        <v>222</v>
      </c>
      <c r="K16" s="476">
        <f>SUM(K17:K19)</f>
        <v>209</v>
      </c>
      <c r="L16" s="476">
        <f>SUM(L17:L19)</f>
        <v>13</v>
      </c>
      <c r="M16" s="476"/>
      <c r="N16" s="476">
        <f>+O16+P16</f>
        <v>22</v>
      </c>
      <c r="O16" s="476">
        <f>SUM(O17:O19)</f>
        <v>22</v>
      </c>
      <c r="P16" s="476">
        <f>SUM(P17:P19)</f>
        <v>0</v>
      </c>
    </row>
    <row r="17" spans="1:16" ht="12.75" x14ac:dyDescent="0.2">
      <c r="A17" s="475" t="s">
        <v>11</v>
      </c>
      <c r="B17" s="476">
        <f>+C17+D17</f>
        <v>757</v>
      </c>
      <c r="C17" s="476">
        <f t="shared" si="0"/>
        <v>486</v>
      </c>
      <c r="D17" s="476">
        <f t="shared" si="0"/>
        <v>271</v>
      </c>
      <c r="E17" s="476"/>
      <c r="F17" s="476">
        <f>+G17+H17</f>
        <v>519</v>
      </c>
      <c r="G17" s="476">
        <f>+G22+G27</f>
        <v>261</v>
      </c>
      <c r="H17" s="476">
        <f>+H22+H27</f>
        <v>258</v>
      </c>
      <c r="I17" s="476"/>
      <c r="J17" s="476">
        <f>+K17+L17</f>
        <v>220</v>
      </c>
      <c r="K17" s="476">
        <f>+K22+K27</f>
        <v>207</v>
      </c>
      <c r="L17" s="476">
        <f>+L22+L27</f>
        <v>13</v>
      </c>
      <c r="M17" s="476"/>
      <c r="N17" s="476">
        <f>+O17+P17</f>
        <v>18</v>
      </c>
      <c r="O17" s="476">
        <f>+O22+O27</f>
        <v>18</v>
      </c>
      <c r="P17" s="476">
        <f>+P22+P27</f>
        <v>0</v>
      </c>
    </row>
    <row r="18" spans="1:16" ht="12.75" x14ac:dyDescent="0.2">
      <c r="A18" s="477" t="s">
        <v>12</v>
      </c>
      <c r="B18" s="476">
        <f>+C18+D18</f>
        <v>224</v>
      </c>
      <c r="C18" s="476">
        <f t="shared" si="0"/>
        <v>141</v>
      </c>
      <c r="D18" s="476">
        <f t="shared" si="0"/>
        <v>83</v>
      </c>
      <c r="E18" s="476"/>
      <c r="F18" s="476">
        <f>+G18+H18</f>
        <v>218</v>
      </c>
      <c r="G18" s="476">
        <f>+G23+G28</f>
        <v>135</v>
      </c>
      <c r="H18" s="476">
        <f>+H23+H28</f>
        <v>83</v>
      </c>
      <c r="I18" s="476"/>
      <c r="J18" s="476">
        <f>+K18+L18</f>
        <v>2</v>
      </c>
      <c r="K18" s="476">
        <f>+K23+K28</f>
        <v>2</v>
      </c>
      <c r="L18" s="476">
        <f>+L23+L28</f>
        <v>0</v>
      </c>
      <c r="M18" s="476"/>
      <c r="N18" s="476">
        <f>+O18+P18</f>
        <v>4</v>
      </c>
      <c r="O18" s="476">
        <f>+O23+O28</f>
        <v>4</v>
      </c>
      <c r="P18" s="476">
        <f>+P23+P28</f>
        <v>0</v>
      </c>
    </row>
    <row r="19" spans="1:16" ht="12.75" x14ac:dyDescent="0.2">
      <c r="A19" s="477" t="s">
        <v>13</v>
      </c>
      <c r="B19" s="476">
        <f>+C19+D19</f>
        <v>2</v>
      </c>
      <c r="C19" s="476">
        <f t="shared" si="0"/>
        <v>2</v>
      </c>
      <c r="D19" s="476">
        <f t="shared" si="0"/>
        <v>0</v>
      </c>
      <c r="E19" s="476"/>
      <c r="F19" s="476">
        <f>+G19+H19</f>
        <v>2</v>
      </c>
      <c r="G19" s="476">
        <f>+G24</f>
        <v>2</v>
      </c>
      <c r="H19" s="476">
        <f>+H24</f>
        <v>0</v>
      </c>
      <c r="I19" s="476"/>
      <c r="J19" s="476">
        <f>+K19+L19</f>
        <v>0</v>
      </c>
      <c r="K19" s="476">
        <f>+K24</f>
        <v>0</v>
      </c>
      <c r="L19" s="476">
        <f>+L24</f>
        <v>0</v>
      </c>
      <c r="M19" s="476"/>
      <c r="N19" s="476">
        <f>+O19+P19</f>
        <v>0</v>
      </c>
      <c r="O19" s="476">
        <f>+O24</f>
        <v>0</v>
      </c>
      <c r="P19" s="476">
        <f>+P24</f>
        <v>0</v>
      </c>
    </row>
    <row r="20" spans="1:16" ht="6" customHeight="1" x14ac:dyDescent="0.2">
      <c r="A20" s="475"/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</row>
    <row r="21" spans="1:16" ht="12.75" x14ac:dyDescent="0.2">
      <c r="A21" s="478" t="s">
        <v>10</v>
      </c>
      <c r="B21" s="476">
        <f>+C21+D21</f>
        <v>840</v>
      </c>
      <c r="C21" s="476">
        <f t="shared" ref="C21:D24" si="1">+G21+K21+O21</f>
        <v>527</v>
      </c>
      <c r="D21" s="476">
        <f t="shared" si="1"/>
        <v>313</v>
      </c>
      <c r="E21" s="476"/>
      <c r="F21" s="476">
        <f>+G21+H21</f>
        <v>598</v>
      </c>
      <c r="G21" s="476">
        <f>SUM(G22:G24)</f>
        <v>298</v>
      </c>
      <c r="H21" s="476">
        <f>SUM(H22:H24)</f>
        <v>300</v>
      </c>
      <c r="I21" s="476"/>
      <c r="J21" s="476">
        <f>+K21+L21</f>
        <v>221</v>
      </c>
      <c r="K21" s="476">
        <f>SUM(K22:K24)</f>
        <v>208</v>
      </c>
      <c r="L21" s="476">
        <f>SUM(L22:L24)</f>
        <v>13</v>
      </c>
      <c r="M21" s="476"/>
      <c r="N21" s="476">
        <f>+O21+P21</f>
        <v>21</v>
      </c>
      <c r="O21" s="476">
        <f>SUM(O22:O24)</f>
        <v>21</v>
      </c>
      <c r="P21" s="476">
        <f>SUM(P22:P24)</f>
        <v>0</v>
      </c>
    </row>
    <row r="22" spans="1:16" ht="12.75" x14ac:dyDescent="0.2">
      <c r="A22" s="479" t="s">
        <v>11</v>
      </c>
      <c r="B22" s="476">
        <f>+C22+D22</f>
        <v>703</v>
      </c>
      <c r="C22" s="476">
        <f t="shared" si="1"/>
        <v>440</v>
      </c>
      <c r="D22" s="476">
        <f t="shared" si="1"/>
        <v>263</v>
      </c>
      <c r="E22" s="476"/>
      <c r="F22" s="476">
        <f>+G22+H22</f>
        <v>466</v>
      </c>
      <c r="G22" s="476">
        <v>216</v>
      </c>
      <c r="H22" s="476">
        <v>250</v>
      </c>
      <c r="I22" s="476"/>
      <c r="J22" s="476">
        <f>+K22+L22</f>
        <v>219</v>
      </c>
      <c r="K22" s="476">
        <v>206</v>
      </c>
      <c r="L22" s="476">
        <v>13</v>
      </c>
      <c r="M22" s="476"/>
      <c r="N22" s="476">
        <f>+O22+P22</f>
        <v>18</v>
      </c>
      <c r="O22" s="476">
        <v>18</v>
      </c>
      <c r="P22" s="476">
        <v>0</v>
      </c>
    </row>
    <row r="23" spans="1:16" ht="12.75" x14ac:dyDescent="0.2">
      <c r="A23" s="479" t="s">
        <v>12</v>
      </c>
      <c r="B23" s="476">
        <f>+C23+D23</f>
        <v>135</v>
      </c>
      <c r="C23" s="476">
        <f t="shared" si="1"/>
        <v>85</v>
      </c>
      <c r="D23" s="476">
        <f t="shared" si="1"/>
        <v>50</v>
      </c>
      <c r="E23" s="476"/>
      <c r="F23" s="476">
        <f>+G23+H23</f>
        <v>130</v>
      </c>
      <c r="G23" s="476">
        <v>80</v>
      </c>
      <c r="H23" s="476">
        <v>50</v>
      </c>
      <c r="I23" s="476"/>
      <c r="J23" s="476">
        <f>+K23+L23</f>
        <v>2</v>
      </c>
      <c r="K23" s="476">
        <v>2</v>
      </c>
      <c r="L23" s="476">
        <v>0</v>
      </c>
      <c r="M23" s="476"/>
      <c r="N23" s="476">
        <f>+O23+P23</f>
        <v>3</v>
      </c>
      <c r="O23" s="476">
        <v>3</v>
      </c>
      <c r="P23" s="476">
        <v>0</v>
      </c>
    </row>
    <row r="24" spans="1:16" ht="12.75" x14ac:dyDescent="0.2">
      <c r="A24" s="479" t="s">
        <v>13</v>
      </c>
      <c r="B24" s="476">
        <f>+C24+D24</f>
        <v>2</v>
      </c>
      <c r="C24" s="476">
        <f t="shared" si="1"/>
        <v>2</v>
      </c>
      <c r="D24" s="476">
        <f t="shared" si="1"/>
        <v>0</v>
      </c>
      <c r="E24" s="476"/>
      <c r="F24" s="476">
        <f>+G24+H24</f>
        <v>2</v>
      </c>
      <c r="G24" s="476">
        <v>2</v>
      </c>
      <c r="H24" s="476">
        <v>0</v>
      </c>
      <c r="I24" s="476"/>
      <c r="J24" s="476">
        <f>+K24+L24</f>
        <v>0</v>
      </c>
      <c r="K24" s="476">
        <v>0</v>
      </c>
      <c r="L24" s="476">
        <v>0</v>
      </c>
      <c r="M24" s="476"/>
      <c r="N24" s="476">
        <f>+O24+P24</f>
        <v>0</v>
      </c>
      <c r="O24" s="476">
        <v>0</v>
      </c>
      <c r="P24" s="476">
        <v>0</v>
      </c>
    </row>
    <row r="25" spans="1:16" ht="6" customHeight="1" x14ac:dyDescent="0.2">
      <c r="A25" s="479"/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</row>
    <row r="26" spans="1:16" ht="12.75" x14ac:dyDescent="0.2">
      <c r="A26" s="478" t="s">
        <v>14</v>
      </c>
      <c r="B26" s="476">
        <f>+C26+D26</f>
        <v>143</v>
      </c>
      <c r="C26" s="476">
        <f t="shared" ref="C26:D28" si="2">+G26+K26+O26</f>
        <v>102</v>
      </c>
      <c r="D26" s="476">
        <f t="shared" si="2"/>
        <v>41</v>
      </c>
      <c r="E26" s="476"/>
      <c r="F26" s="476">
        <f>+G26+H26</f>
        <v>141</v>
      </c>
      <c r="G26" s="476">
        <f>SUM(G27:G28)</f>
        <v>100</v>
      </c>
      <c r="H26" s="476">
        <f>SUM(H27:H28)</f>
        <v>41</v>
      </c>
      <c r="I26" s="476"/>
      <c r="J26" s="476">
        <f>+K26+L26</f>
        <v>1</v>
      </c>
      <c r="K26" s="476">
        <f>SUM(K27:K28)</f>
        <v>1</v>
      </c>
      <c r="L26" s="476">
        <f>SUM(L27:L28)</f>
        <v>0</v>
      </c>
      <c r="M26" s="476"/>
      <c r="N26" s="476">
        <f>+O26+P26</f>
        <v>1</v>
      </c>
      <c r="O26" s="476">
        <f>SUM(O27:O28)</f>
        <v>1</v>
      </c>
      <c r="P26" s="476">
        <f>SUM(P27:P28)</f>
        <v>0</v>
      </c>
    </row>
    <row r="27" spans="1:16" ht="12.75" x14ac:dyDescent="0.2">
      <c r="A27" s="479" t="s">
        <v>11</v>
      </c>
      <c r="B27" s="476">
        <f>+C27+D27</f>
        <v>54</v>
      </c>
      <c r="C27" s="476">
        <f t="shared" si="2"/>
        <v>46</v>
      </c>
      <c r="D27" s="476">
        <f t="shared" si="2"/>
        <v>8</v>
      </c>
      <c r="E27" s="476"/>
      <c r="F27" s="476">
        <f>+G27+H27</f>
        <v>53</v>
      </c>
      <c r="G27" s="476">
        <v>45</v>
      </c>
      <c r="H27" s="476">
        <v>8</v>
      </c>
      <c r="I27" s="476"/>
      <c r="J27" s="476">
        <f>+K27+L27</f>
        <v>1</v>
      </c>
      <c r="K27" s="476">
        <v>1</v>
      </c>
      <c r="L27" s="476">
        <v>0</v>
      </c>
      <c r="M27" s="476"/>
      <c r="N27" s="476">
        <f>+O27+P27</f>
        <v>0</v>
      </c>
      <c r="O27" s="476">
        <v>0</v>
      </c>
      <c r="P27" s="476">
        <v>0</v>
      </c>
    </row>
    <row r="28" spans="1:16" ht="12.75" x14ac:dyDescent="0.2">
      <c r="A28" s="479" t="s">
        <v>12</v>
      </c>
      <c r="B28" s="476">
        <f>+C28+D28</f>
        <v>89</v>
      </c>
      <c r="C28" s="476">
        <f t="shared" si="2"/>
        <v>56</v>
      </c>
      <c r="D28" s="476">
        <f t="shared" si="2"/>
        <v>33</v>
      </c>
      <c r="E28" s="476"/>
      <c r="F28" s="476">
        <f>+G28+H28</f>
        <v>88</v>
      </c>
      <c r="G28" s="476">
        <v>55</v>
      </c>
      <c r="H28" s="476">
        <v>33</v>
      </c>
      <c r="I28" s="476"/>
      <c r="J28" s="476">
        <f>+K28+L28</f>
        <v>0</v>
      </c>
      <c r="K28" s="476">
        <v>0</v>
      </c>
      <c r="L28" s="476">
        <v>0</v>
      </c>
      <c r="M28" s="476"/>
      <c r="N28" s="476">
        <f>+O28+P28</f>
        <v>1</v>
      </c>
      <c r="O28" s="476">
        <v>1</v>
      </c>
      <c r="P28" s="476">
        <v>0</v>
      </c>
    </row>
    <row r="29" spans="1:16" ht="6" customHeight="1" x14ac:dyDescent="0.2">
      <c r="A29" s="475"/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</row>
    <row r="30" spans="1:16" ht="15.75" thickBot="1" x14ac:dyDescent="0.25">
      <c r="A30" s="480" t="s">
        <v>222</v>
      </c>
      <c r="B30" s="481">
        <f>+C30+D30</f>
        <v>386</v>
      </c>
      <c r="C30" s="481">
        <f>+G30+K30+O30</f>
        <v>295</v>
      </c>
      <c r="D30" s="481">
        <f>+H30+L30+P30</f>
        <v>91</v>
      </c>
      <c r="E30" s="481"/>
      <c r="F30" s="481">
        <f>+G30+H30</f>
        <v>354</v>
      </c>
      <c r="G30" s="481">
        <v>268</v>
      </c>
      <c r="H30" s="481">
        <v>86</v>
      </c>
      <c r="I30" s="481"/>
      <c r="J30" s="481">
        <f>+K30+L30</f>
        <v>1</v>
      </c>
      <c r="K30" s="481">
        <v>1</v>
      </c>
      <c r="L30" s="481">
        <v>0</v>
      </c>
      <c r="M30" s="481"/>
      <c r="N30" s="481">
        <f>+O30+P30</f>
        <v>31</v>
      </c>
      <c r="O30" s="481">
        <v>26</v>
      </c>
      <c r="P30" s="481">
        <v>5</v>
      </c>
    </row>
    <row r="31" spans="1:16" ht="15" customHeight="1" x14ac:dyDescent="0.2">
      <c r="A31" s="686" t="s">
        <v>314</v>
      </c>
      <c r="B31" s="686"/>
      <c r="C31" s="686"/>
      <c r="D31" s="686"/>
      <c r="E31" s="686"/>
      <c r="F31" s="686"/>
      <c r="G31" s="686"/>
      <c r="H31" s="686"/>
      <c r="I31" s="686"/>
    </row>
    <row r="32" spans="1:16" ht="15" customHeight="1" x14ac:dyDescent="0.2">
      <c r="A32" s="686" t="s">
        <v>315</v>
      </c>
      <c r="B32" s="686"/>
      <c r="C32" s="686"/>
      <c r="D32" s="686"/>
      <c r="E32" s="686"/>
      <c r="F32" s="686"/>
      <c r="G32" s="686"/>
      <c r="H32" s="686"/>
      <c r="I32" s="686"/>
    </row>
    <row r="33" spans="1:16" ht="28.5" customHeight="1" x14ac:dyDescent="0.2">
      <c r="A33" s="596" t="s">
        <v>1080</v>
      </c>
      <c r="B33" s="596"/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596"/>
      <c r="N33" s="596"/>
      <c r="O33" s="596"/>
      <c r="P33" s="596"/>
    </row>
    <row r="34" spans="1:16" ht="15" customHeight="1" x14ac:dyDescent="0.2">
      <c r="A34" s="167" t="s">
        <v>929</v>
      </c>
    </row>
    <row r="35" spans="1:16" x14ac:dyDescent="0.2">
      <c r="A35" s="102"/>
    </row>
  </sheetData>
  <mergeCells count="12">
    <mergeCell ref="A31:I31"/>
    <mergeCell ref="A32:I32"/>
    <mergeCell ref="A33:P33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8:P30">
    <cfRule type="cellIs" dxfId="9" priority="1" operator="equal">
      <formula>0</formula>
    </cfRule>
  </conditionalFormatting>
  <hyperlinks>
    <hyperlink ref="Q2" location="Contenido!A1" display="Contenido" xr:uid="{00000000-0004-0000-B400-000000000000}"/>
  </hyperlinks>
  <printOptions horizontalCentered="1"/>
  <pageMargins left="0.59055118110236227" right="0.59055118110236227" top="0.59055118110236227" bottom="0.19685039370078741" header="0.51181102362204722" footer="0.51181102362204722"/>
  <pageSetup orientation="landscape" r:id="rId1"/>
  <headerFooter alignWithMargins="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Hoja181">
    <tabColor theme="5" tint="0.59999389629810485"/>
  </sheetPr>
  <dimension ref="A1:Q34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" x14ac:dyDescent="0.2"/>
  <cols>
    <col min="1" max="1" width="27.375" style="472" customWidth="1"/>
    <col min="2" max="4" width="5.875" style="482" customWidth="1"/>
    <col min="5" max="5" width="1" style="482" customWidth="1"/>
    <col min="6" max="8" width="5.875" style="482" customWidth="1"/>
    <col min="9" max="9" width="1" style="482" customWidth="1"/>
    <col min="10" max="12" width="5.875" style="482" customWidth="1"/>
    <col min="13" max="13" width="1" style="482" customWidth="1"/>
    <col min="14" max="16" width="5.875" style="482" customWidth="1"/>
    <col min="17" max="16384" width="11" style="102"/>
  </cols>
  <sheetData>
    <row r="1" spans="1:17" ht="15" x14ac:dyDescent="0.25">
      <c r="A1" s="687" t="s">
        <v>752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</row>
    <row r="2" spans="1:17" ht="15" x14ac:dyDescent="0.25">
      <c r="A2" s="687" t="s">
        <v>544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212" t="s">
        <v>573</v>
      </c>
    </row>
    <row r="3" spans="1:17" ht="15" x14ac:dyDescent="0.25">
      <c r="A3" s="687" t="s">
        <v>234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</row>
    <row r="4" spans="1:17" ht="15" x14ac:dyDescent="0.25">
      <c r="A4" s="687" t="s">
        <v>932</v>
      </c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</row>
    <row r="5" spans="1:17" s="246" customFormat="1" ht="18" customHeight="1" x14ac:dyDescent="0.15">
      <c r="A5" s="688" t="s">
        <v>217</v>
      </c>
      <c r="B5" s="689" t="s">
        <v>0</v>
      </c>
      <c r="C5" s="689"/>
      <c r="D5" s="689"/>
      <c r="E5" s="467"/>
      <c r="F5" s="689" t="s">
        <v>1</v>
      </c>
      <c r="G5" s="689"/>
      <c r="H5" s="689"/>
      <c r="I5" s="467"/>
      <c r="J5" s="689" t="s">
        <v>2</v>
      </c>
      <c r="K5" s="689"/>
      <c r="L5" s="689"/>
      <c r="M5" s="467"/>
      <c r="N5" s="689" t="s">
        <v>203</v>
      </c>
      <c r="O5" s="689"/>
      <c r="P5" s="689"/>
    </row>
    <row r="6" spans="1:17" s="246" customFormat="1" ht="18" customHeight="1" x14ac:dyDescent="0.15">
      <c r="A6" s="688"/>
      <c r="B6" s="468" t="s">
        <v>0</v>
      </c>
      <c r="C6" s="469" t="s">
        <v>206</v>
      </c>
      <c r="D6" s="468" t="s">
        <v>205</v>
      </c>
      <c r="E6" s="468"/>
      <c r="F6" s="468" t="s">
        <v>0</v>
      </c>
      <c r="G6" s="469" t="s">
        <v>206</v>
      </c>
      <c r="H6" s="468" t="s">
        <v>205</v>
      </c>
      <c r="I6" s="468"/>
      <c r="J6" s="468" t="s">
        <v>0</v>
      </c>
      <c r="K6" s="469" t="s">
        <v>206</v>
      </c>
      <c r="L6" s="468" t="s">
        <v>205</v>
      </c>
      <c r="M6" s="468"/>
      <c r="N6" s="468" t="s">
        <v>0</v>
      </c>
      <c r="O6" s="469" t="s">
        <v>206</v>
      </c>
      <c r="P6" s="468" t="s">
        <v>205</v>
      </c>
    </row>
    <row r="7" spans="1:17" ht="6" customHeight="1" x14ac:dyDescent="0.2">
      <c r="A7" s="470"/>
      <c r="B7" s="471"/>
      <c r="C7" s="471"/>
      <c r="D7" s="471"/>
      <c r="E7" s="472"/>
      <c r="F7" s="471"/>
      <c r="G7" s="471"/>
      <c r="H7" s="471"/>
      <c r="I7" s="472"/>
      <c r="J7" s="471"/>
      <c r="K7" s="471"/>
      <c r="L7" s="471"/>
      <c r="M7" s="472"/>
      <c r="N7" s="471"/>
      <c r="O7" s="471"/>
      <c r="P7" s="471"/>
    </row>
    <row r="8" spans="1:17" s="269" customFormat="1" ht="12.75" x14ac:dyDescent="0.2">
      <c r="A8" s="473" t="s">
        <v>0</v>
      </c>
      <c r="B8" s="474">
        <f>+C8+D8</f>
        <v>5235</v>
      </c>
      <c r="C8" s="474">
        <f>+G8+K8+O8</f>
        <v>2481</v>
      </c>
      <c r="D8" s="474">
        <f>+H8+L8+P8</f>
        <v>2754</v>
      </c>
      <c r="E8" s="474"/>
      <c r="F8" s="474">
        <f>+G8+H8</f>
        <v>4457</v>
      </c>
      <c r="G8" s="474">
        <f>+G10+G12+G14+G16+G30</f>
        <v>1749</v>
      </c>
      <c r="H8" s="474">
        <f>+H10+H12+H14+H16+H30</f>
        <v>2708</v>
      </c>
      <c r="I8" s="474">
        <f>+I10+I12+I14+I16+I30</f>
        <v>0</v>
      </c>
      <c r="J8" s="474">
        <f>+K8+L8</f>
        <v>706</v>
      </c>
      <c r="K8" s="474">
        <f>+K10+K12+K14+K16+K30</f>
        <v>665</v>
      </c>
      <c r="L8" s="474">
        <f>+L10+L12+L14+L16+L30</f>
        <v>41</v>
      </c>
      <c r="M8" s="474">
        <f>+M10+M12+M14+M16+M30</f>
        <v>0</v>
      </c>
      <c r="N8" s="474">
        <f>+O8+P8</f>
        <v>72</v>
      </c>
      <c r="O8" s="474">
        <f>+O10+O12+O14+O16+O30</f>
        <v>67</v>
      </c>
      <c r="P8" s="474">
        <f>+P10+P12+P14+P16+P30</f>
        <v>5</v>
      </c>
    </row>
    <row r="9" spans="1:17" ht="6" customHeight="1" x14ac:dyDescent="0.2">
      <c r="A9" s="475"/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</row>
    <row r="10" spans="1:17" ht="15.75" customHeight="1" x14ac:dyDescent="0.2">
      <c r="A10" s="473" t="s">
        <v>221</v>
      </c>
      <c r="B10" s="476">
        <f>+C10+D10</f>
        <v>251</v>
      </c>
      <c r="C10" s="476">
        <f>+G10+K10+O10</f>
        <v>246</v>
      </c>
      <c r="D10" s="476">
        <f>+H10+L10+P10</f>
        <v>5</v>
      </c>
      <c r="E10" s="476"/>
      <c r="F10" s="476">
        <f>+G10+H10</f>
        <v>91</v>
      </c>
      <c r="G10" s="476">
        <v>90</v>
      </c>
      <c r="H10" s="476">
        <v>1</v>
      </c>
      <c r="I10" s="476"/>
      <c r="J10" s="476">
        <f>+K10+L10</f>
        <v>157</v>
      </c>
      <c r="K10" s="476">
        <v>153</v>
      </c>
      <c r="L10" s="476">
        <v>4</v>
      </c>
      <c r="M10" s="476"/>
      <c r="N10" s="476">
        <f>+O10+P10</f>
        <v>3</v>
      </c>
      <c r="O10" s="476">
        <v>3</v>
      </c>
      <c r="P10" s="476">
        <v>0</v>
      </c>
    </row>
    <row r="11" spans="1:17" ht="6" customHeight="1" x14ac:dyDescent="0.2">
      <c r="A11" s="473"/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</row>
    <row r="12" spans="1:17" ht="12.75" x14ac:dyDescent="0.2">
      <c r="A12" s="473" t="s">
        <v>6</v>
      </c>
      <c r="B12" s="476">
        <f>+C12+D12</f>
        <v>4032</v>
      </c>
      <c r="C12" s="476">
        <f>+G12+K12+O12</f>
        <v>1610</v>
      </c>
      <c r="D12" s="476">
        <f>+H12+L12+P12</f>
        <v>2422</v>
      </c>
      <c r="E12" s="476"/>
      <c r="F12" s="476">
        <f>+G12+H12</f>
        <v>3687</v>
      </c>
      <c r="G12" s="476">
        <v>1289</v>
      </c>
      <c r="H12" s="476">
        <v>2398</v>
      </c>
      <c r="I12" s="476"/>
      <c r="J12" s="476">
        <f>+K12+L12</f>
        <v>327</v>
      </c>
      <c r="K12" s="476">
        <v>303</v>
      </c>
      <c r="L12" s="476">
        <v>24</v>
      </c>
      <c r="M12" s="476"/>
      <c r="N12" s="476">
        <f>+O12+P12</f>
        <v>18</v>
      </c>
      <c r="O12" s="476">
        <v>18</v>
      </c>
      <c r="P12" s="476">
        <v>0</v>
      </c>
    </row>
    <row r="13" spans="1:17" ht="6" customHeight="1" x14ac:dyDescent="0.2">
      <c r="A13" s="473"/>
      <c r="B13" s="476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</row>
    <row r="14" spans="1:17" ht="12.75" x14ac:dyDescent="0.2">
      <c r="A14" s="473" t="s">
        <v>161</v>
      </c>
      <c r="B14" s="476">
        <f>+C14+D14</f>
        <v>3</v>
      </c>
      <c r="C14" s="476">
        <f>+G14+K14+O14</f>
        <v>3</v>
      </c>
      <c r="D14" s="476">
        <f>+H14+L14+P14</f>
        <v>0</v>
      </c>
      <c r="E14" s="476"/>
      <c r="F14" s="476">
        <f>+G14+H14</f>
        <v>3</v>
      </c>
      <c r="G14" s="476">
        <v>3</v>
      </c>
      <c r="H14" s="476">
        <v>0</v>
      </c>
      <c r="I14" s="476"/>
      <c r="J14" s="476">
        <f>+K14+L14</f>
        <v>0</v>
      </c>
      <c r="K14" s="476">
        <v>0</v>
      </c>
      <c r="L14" s="476">
        <v>0</v>
      </c>
      <c r="M14" s="476"/>
      <c r="N14" s="476">
        <f>+O14+P14</f>
        <v>0</v>
      </c>
      <c r="O14" s="476">
        <v>0</v>
      </c>
      <c r="P14" s="476">
        <v>0</v>
      </c>
    </row>
    <row r="15" spans="1:17" ht="6" customHeight="1" x14ac:dyDescent="0.2">
      <c r="A15" s="473"/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</row>
    <row r="16" spans="1:17" ht="15.75" customHeight="1" x14ac:dyDescent="0.2">
      <c r="A16" s="473" t="s">
        <v>99</v>
      </c>
      <c r="B16" s="476">
        <f>+C16+D16</f>
        <v>896</v>
      </c>
      <c r="C16" s="476">
        <f t="shared" ref="C16:D19" si="0">+G16+K16+O16</f>
        <v>575</v>
      </c>
      <c r="D16" s="476">
        <f t="shared" si="0"/>
        <v>321</v>
      </c>
      <c r="E16" s="476"/>
      <c r="F16" s="476">
        <f>+G16+H16</f>
        <v>652</v>
      </c>
      <c r="G16" s="476">
        <f>SUM(G17:G19)</f>
        <v>344</v>
      </c>
      <c r="H16" s="476">
        <f>SUM(H17:H19)</f>
        <v>308</v>
      </c>
      <c r="I16" s="476"/>
      <c r="J16" s="476">
        <f>+K16+L16</f>
        <v>222</v>
      </c>
      <c r="K16" s="476">
        <f>SUM(K17:K19)</f>
        <v>209</v>
      </c>
      <c r="L16" s="476">
        <f>SUM(L17:L19)</f>
        <v>13</v>
      </c>
      <c r="M16" s="476"/>
      <c r="N16" s="476">
        <f>+O16+P16</f>
        <v>22</v>
      </c>
      <c r="O16" s="476">
        <f>SUM(O17:O19)</f>
        <v>22</v>
      </c>
      <c r="P16" s="476">
        <f>SUM(P17:P19)</f>
        <v>0</v>
      </c>
    </row>
    <row r="17" spans="1:16" ht="12.75" x14ac:dyDescent="0.2">
      <c r="A17" s="475" t="s">
        <v>11</v>
      </c>
      <c r="B17" s="476">
        <f>+C17+D17</f>
        <v>757</v>
      </c>
      <c r="C17" s="476">
        <f t="shared" si="0"/>
        <v>486</v>
      </c>
      <c r="D17" s="476">
        <f t="shared" si="0"/>
        <v>271</v>
      </c>
      <c r="E17" s="476"/>
      <c r="F17" s="476">
        <f>+G17+H17</f>
        <v>519</v>
      </c>
      <c r="G17" s="476">
        <f>+G22+G27</f>
        <v>261</v>
      </c>
      <c r="H17" s="476">
        <f>+H22+H27</f>
        <v>258</v>
      </c>
      <c r="I17" s="476"/>
      <c r="J17" s="476">
        <f>+K17+L17</f>
        <v>220</v>
      </c>
      <c r="K17" s="476">
        <f>+K22+K27</f>
        <v>207</v>
      </c>
      <c r="L17" s="476">
        <f>+L22+L27</f>
        <v>13</v>
      </c>
      <c r="M17" s="476"/>
      <c r="N17" s="476">
        <f>+O17+P17</f>
        <v>18</v>
      </c>
      <c r="O17" s="476">
        <f>+O22+O27</f>
        <v>18</v>
      </c>
      <c r="P17" s="476">
        <f>+P22+P27</f>
        <v>0</v>
      </c>
    </row>
    <row r="18" spans="1:16" ht="12.75" x14ac:dyDescent="0.2">
      <c r="A18" s="477" t="s">
        <v>12</v>
      </c>
      <c r="B18" s="476">
        <f>+C18+D18</f>
        <v>137</v>
      </c>
      <c r="C18" s="476">
        <f t="shared" si="0"/>
        <v>87</v>
      </c>
      <c r="D18" s="476">
        <f t="shared" si="0"/>
        <v>50</v>
      </c>
      <c r="E18" s="476"/>
      <c r="F18" s="476">
        <f>+G18+H18</f>
        <v>131</v>
      </c>
      <c r="G18" s="476">
        <f>+G23+G28</f>
        <v>81</v>
      </c>
      <c r="H18" s="476">
        <f>+H23+H28</f>
        <v>50</v>
      </c>
      <c r="I18" s="476"/>
      <c r="J18" s="476">
        <f>+K18+L18</f>
        <v>2</v>
      </c>
      <c r="K18" s="476">
        <f>+K23+K28</f>
        <v>2</v>
      </c>
      <c r="L18" s="476">
        <f>+L23+L28</f>
        <v>0</v>
      </c>
      <c r="M18" s="476"/>
      <c r="N18" s="476">
        <f>+O18+P18</f>
        <v>4</v>
      </c>
      <c r="O18" s="476">
        <f>+O23+O28</f>
        <v>4</v>
      </c>
      <c r="P18" s="476">
        <f>+P23+P28</f>
        <v>0</v>
      </c>
    </row>
    <row r="19" spans="1:16" ht="12.75" x14ac:dyDescent="0.2">
      <c r="A19" s="477" t="s">
        <v>13</v>
      </c>
      <c r="B19" s="476">
        <f>+C19+D19</f>
        <v>2</v>
      </c>
      <c r="C19" s="476">
        <f t="shared" si="0"/>
        <v>2</v>
      </c>
      <c r="D19" s="476">
        <f t="shared" si="0"/>
        <v>0</v>
      </c>
      <c r="E19" s="476"/>
      <c r="F19" s="476">
        <f>+G19+H19</f>
        <v>2</v>
      </c>
      <c r="G19" s="476">
        <f>+G24</f>
        <v>2</v>
      </c>
      <c r="H19" s="476">
        <f>+H24</f>
        <v>0</v>
      </c>
      <c r="I19" s="476"/>
      <c r="J19" s="476">
        <f>+K19+L19</f>
        <v>0</v>
      </c>
      <c r="K19" s="476">
        <f>+K24</f>
        <v>0</v>
      </c>
      <c r="L19" s="476">
        <f>+L24</f>
        <v>0</v>
      </c>
      <c r="M19" s="476"/>
      <c r="N19" s="476">
        <f>+O19+P19</f>
        <v>0</v>
      </c>
      <c r="O19" s="476">
        <f>+O24</f>
        <v>0</v>
      </c>
      <c r="P19" s="476">
        <f>+P24</f>
        <v>0</v>
      </c>
    </row>
    <row r="20" spans="1:16" ht="6" customHeight="1" x14ac:dyDescent="0.2">
      <c r="A20" s="475"/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</row>
    <row r="21" spans="1:16" ht="12.75" x14ac:dyDescent="0.2">
      <c r="A21" s="478" t="s">
        <v>10</v>
      </c>
      <c r="B21" s="476">
        <f>+C21+D21</f>
        <v>840</v>
      </c>
      <c r="C21" s="476">
        <f t="shared" ref="C21:D24" si="1">+G21+K21+O21</f>
        <v>527</v>
      </c>
      <c r="D21" s="476">
        <f t="shared" si="1"/>
        <v>313</v>
      </c>
      <c r="E21" s="476"/>
      <c r="F21" s="476">
        <f>+G21+H21</f>
        <v>598</v>
      </c>
      <c r="G21" s="476">
        <f>SUM(G22:G24)</f>
        <v>298</v>
      </c>
      <c r="H21" s="476">
        <f>SUM(H22:H24)</f>
        <v>300</v>
      </c>
      <c r="I21" s="476"/>
      <c r="J21" s="476">
        <f>+K21+L21</f>
        <v>221</v>
      </c>
      <c r="K21" s="476">
        <f>SUM(K22:K24)</f>
        <v>208</v>
      </c>
      <c r="L21" s="476">
        <f>SUM(L22:L24)</f>
        <v>13</v>
      </c>
      <c r="M21" s="476"/>
      <c r="N21" s="476">
        <f>+O21+P21</f>
        <v>21</v>
      </c>
      <c r="O21" s="476">
        <f>SUM(O22:O24)</f>
        <v>21</v>
      </c>
      <c r="P21" s="476">
        <f>SUM(P22:P24)</f>
        <v>0</v>
      </c>
    </row>
    <row r="22" spans="1:16" ht="12.75" x14ac:dyDescent="0.2">
      <c r="A22" s="479" t="s">
        <v>11</v>
      </c>
      <c r="B22" s="476">
        <f>+C22+D22</f>
        <v>703</v>
      </c>
      <c r="C22" s="476">
        <f t="shared" si="1"/>
        <v>440</v>
      </c>
      <c r="D22" s="476">
        <f t="shared" si="1"/>
        <v>263</v>
      </c>
      <c r="E22" s="476"/>
      <c r="F22" s="476">
        <f>+G22+H22</f>
        <v>466</v>
      </c>
      <c r="G22" s="476">
        <v>216</v>
      </c>
      <c r="H22" s="476">
        <v>250</v>
      </c>
      <c r="I22" s="476"/>
      <c r="J22" s="476">
        <f>+K22+L22</f>
        <v>219</v>
      </c>
      <c r="K22" s="476">
        <v>206</v>
      </c>
      <c r="L22" s="476">
        <v>13</v>
      </c>
      <c r="M22" s="476"/>
      <c r="N22" s="476">
        <f>+O22+P22</f>
        <v>18</v>
      </c>
      <c r="O22" s="476">
        <v>18</v>
      </c>
      <c r="P22" s="476">
        <v>0</v>
      </c>
    </row>
    <row r="23" spans="1:16" ht="12.75" x14ac:dyDescent="0.2">
      <c r="A23" s="479" t="s">
        <v>12</v>
      </c>
      <c r="B23" s="476">
        <f>+C23+D23</f>
        <v>135</v>
      </c>
      <c r="C23" s="476">
        <f t="shared" si="1"/>
        <v>85</v>
      </c>
      <c r="D23" s="476">
        <f t="shared" si="1"/>
        <v>50</v>
      </c>
      <c r="E23" s="476"/>
      <c r="F23" s="476">
        <f>+G23+H23</f>
        <v>130</v>
      </c>
      <c r="G23" s="476">
        <v>80</v>
      </c>
      <c r="H23" s="476">
        <v>50</v>
      </c>
      <c r="I23" s="476"/>
      <c r="J23" s="476">
        <f>+K23+L23</f>
        <v>2</v>
      </c>
      <c r="K23" s="476">
        <v>2</v>
      </c>
      <c r="L23" s="476">
        <v>0</v>
      </c>
      <c r="M23" s="476"/>
      <c r="N23" s="476">
        <f>+O23+P23</f>
        <v>3</v>
      </c>
      <c r="O23" s="476">
        <v>3</v>
      </c>
      <c r="P23" s="476">
        <v>0</v>
      </c>
    </row>
    <row r="24" spans="1:16" ht="12.75" x14ac:dyDescent="0.2">
      <c r="A24" s="479" t="s">
        <v>13</v>
      </c>
      <c r="B24" s="476">
        <f>+C24+D24</f>
        <v>2</v>
      </c>
      <c r="C24" s="476">
        <f t="shared" si="1"/>
        <v>2</v>
      </c>
      <c r="D24" s="476">
        <f t="shared" si="1"/>
        <v>0</v>
      </c>
      <c r="E24" s="476"/>
      <c r="F24" s="476">
        <f>+G24+H24</f>
        <v>2</v>
      </c>
      <c r="G24" s="476">
        <v>2</v>
      </c>
      <c r="H24" s="476">
        <v>0</v>
      </c>
      <c r="I24" s="476"/>
      <c r="J24" s="476">
        <f>+K24+L24</f>
        <v>0</v>
      </c>
      <c r="K24" s="476">
        <v>0</v>
      </c>
      <c r="L24" s="476">
        <v>0</v>
      </c>
      <c r="M24" s="476"/>
      <c r="N24" s="476">
        <f>+O24+P24</f>
        <v>0</v>
      </c>
      <c r="O24" s="476">
        <v>0</v>
      </c>
      <c r="P24" s="476">
        <v>0</v>
      </c>
    </row>
    <row r="25" spans="1:16" ht="6" customHeight="1" x14ac:dyDescent="0.2">
      <c r="A25" s="479"/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</row>
    <row r="26" spans="1:16" ht="12.75" x14ac:dyDescent="0.2">
      <c r="A26" s="478" t="s">
        <v>14</v>
      </c>
      <c r="B26" s="476">
        <f>+C26+D26</f>
        <v>56</v>
      </c>
      <c r="C26" s="476">
        <f t="shared" ref="C26:D28" si="2">+G26+K26+O26</f>
        <v>48</v>
      </c>
      <c r="D26" s="476">
        <f t="shared" si="2"/>
        <v>8</v>
      </c>
      <c r="E26" s="476"/>
      <c r="F26" s="476">
        <f>+G26+H26</f>
        <v>54</v>
      </c>
      <c r="G26" s="476">
        <f>SUM(G27:G28)</f>
        <v>46</v>
      </c>
      <c r="H26" s="476">
        <f>SUM(H27:H28)</f>
        <v>8</v>
      </c>
      <c r="I26" s="476"/>
      <c r="J26" s="476">
        <f>+K26+L26</f>
        <v>1</v>
      </c>
      <c r="K26" s="476">
        <f>SUM(K27:K28)</f>
        <v>1</v>
      </c>
      <c r="L26" s="476">
        <f>SUM(L27:L28)</f>
        <v>0</v>
      </c>
      <c r="M26" s="476"/>
      <c r="N26" s="476">
        <f>+O26+P26</f>
        <v>1</v>
      </c>
      <c r="O26" s="476">
        <f>SUM(O27:O28)</f>
        <v>1</v>
      </c>
      <c r="P26" s="476">
        <f>SUM(P27:P28)</f>
        <v>0</v>
      </c>
    </row>
    <row r="27" spans="1:16" ht="12.75" x14ac:dyDescent="0.2">
      <c r="A27" s="479" t="s">
        <v>11</v>
      </c>
      <c r="B27" s="476">
        <f>+C27+D27</f>
        <v>54</v>
      </c>
      <c r="C27" s="476">
        <f t="shared" si="2"/>
        <v>46</v>
      </c>
      <c r="D27" s="476">
        <f t="shared" si="2"/>
        <v>8</v>
      </c>
      <c r="E27" s="476"/>
      <c r="F27" s="476">
        <f>+G27+H27</f>
        <v>53</v>
      </c>
      <c r="G27" s="476">
        <v>45</v>
      </c>
      <c r="H27" s="476">
        <v>8</v>
      </c>
      <c r="I27" s="476"/>
      <c r="J27" s="476">
        <f>+K27+L27</f>
        <v>1</v>
      </c>
      <c r="K27" s="476">
        <v>1</v>
      </c>
      <c r="L27" s="476">
        <v>0</v>
      </c>
      <c r="M27" s="476"/>
      <c r="N27" s="476">
        <f>+O27+P27</f>
        <v>0</v>
      </c>
      <c r="O27" s="476">
        <v>0</v>
      </c>
      <c r="P27" s="476">
        <v>0</v>
      </c>
    </row>
    <row r="28" spans="1:16" ht="12.75" x14ac:dyDescent="0.2">
      <c r="A28" s="479" t="s">
        <v>12</v>
      </c>
      <c r="B28" s="476">
        <f>+C28+D28</f>
        <v>2</v>
      </c>
      <c r="C28" s="476">
        <f t="shared" si="2"/>
        <v>2</v>
      </c>
      <c r="D28" s="476">
        <f t="shared" si="2"/>
        <v>0</v>
      </c>
      <c r="E28" s="476"/>
      <c r="F28" s="476">
        <f>+G28+H28</f>
        <v>1</v>
      </c>
      <c r="G28" s="476">
        <v>1</v>
      </c>
      <c r="H28" s="476">
        <v>0</v>
      </c>
      <c r="I28" s="476"/>
      <c r="J28" s="476">
        <f>+K28+L28</f>
        <v>0</v>
      </c>
      <c r="K28" s="476">
        <v>0</v>
      </c>
      <c r="L28" s="476">
        <v>0</v>
      </c>
      <c r="M28" s="476"/>
      <c r="N28" s="476">
        <f>+O28+P28</f>
        <v>1</v>
      </c>
      <c r="O28" s="476">
        <v>1</v>
      </c>
      <c r="P28" s="476">
        <v>0</v>
      </c>
    </row>
    <row r="29" spans="1:16" ht="6" customHeight="1" x14ac:dyDescent="0.2">
      <c r="A29" s="475"/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</row>
    <row r="30" spans="1:16" ht="15.75" thickBot="1" x14ac:dyDescent="0.25">
      <c r="A30" s="480" t="s">
        <v>983</v>
      </c>
      <c r="B30" s="481">
        <f>+C30+D30</f>
        <v>53</v>
      </c>
      <c r="C30" s="481">
        <f>+G30+K30+O30</f>
        <v>47</v>
      </c>
      <c r="D30" s="481">
        <f>+H30+L30+P30</f>
        <v>6</v>
      </c>
      <c r="E30" s="481"/>
      <c r="F30" s="481">
        <f>+G30+H30</f>
        <v>24</v>
      </c>
      <c r="G30" s="481">
        <v>23</v>
      </c>
      <c r="H30" s="481">
        <v>1</v>
      </c>
      <c r="I30" s="481"/>
      <c r="J30" s="481">
        <f>+K30+L30</f>
        <v>0</v>
      </c>
      <c r="K30" s="481">
        <v>0</v>
      </c>
      <c r="L30" s="481">
        <v>0</v>
      </c>
      <c r="M30" s="481"/>
      <c r="N30" s="481">
        <f>+O30+P30</f>
        <v>29</v>
      </c>
      <c r="O30" s="481">
        <v>24</v>
      </c>
      <c r="P30" s="481">
        <v>5</v>
      </c>
    </row>
    <row r="31" spans="1:16" ht="15.75" customHeight="1" x14ac:dyDescent="0.2">
      <c r="A31" s="686" t="s">
        <v>316</v>
      </c>
      <c r="B31" s="686"/>
      <c r="C31" s="686"/>
      <c r="D31" s="686"/>
      <c r="E31" s="686"/>
      <c r="F31" s="686"/>
      <c r="G31" s="686"/>
      <c r="H31" s="686"/>
      <c r="I31" s="686"/>
    </row>
    <row r="32" spans="1:16" ht="15.75" customHeight="1" x14ac:dyDescent="0.2">
      <c r="A32" s="596" t="s">
        <v>613</v>
      </c>
      <c r="B32" s="596"/>
      <c r="C32" s="596"/>
      <c r="D32" s="596"/>
      <c r="E32" s="596"/>
      <c r="F32" s="596"/>
      <c r="G32" s="596"/>
      <c r="H32" s="596"/>
      <c r="I32" s="596"/>
    </row>
    <row r="33" spans="1:12" ht="15.75" customHeight="1" x14ac:dyDescent="0.2">
      <c r="A33" s="167" t="s">
        <v>929</v>
      </c>
      <c r="K33" s="269"/>
      <c r="L33" s="269"/>
    </row>
    <row r="34" spans="1:12" x14ac:dyDescent="0.2">
      <c r="A34" s="102"/>
      <c r="K34" s="102"/>
      <c r="L34" s="102"/>
    </row>
  </sheetData>
  <mergeCells count="11">
    <mergeCell ref="A31:I31"/>
    <mergeCell ref="A32:I32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8:P30">
    <cfRule type="cellIs" dxfId="8" priority="1" operator="equal">
      <formula>0</formula>
    </cfRule>
  </conditionalFormatting>
  <hyperlinks>
    <hyperlink ref="Q2" location="Contenido!A1" display="Contenido" xr:uid="{00000000-0004-0000-B500-000000000000}"/>
  </hyperlinks>
  <printOptions horizontalCentered="1"/>
  <pageMargins left="0.59055118110236227" right="0.59055118110236227" top="0.59055118110236227" bottom="0.19685039370078741" header="0.51181102362204722" footer="0.51181102362204722"/>
  <pageSetup orientation="landscape" r:id="rId1"/>
  <headerFooter alignWithMargins="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Hoja182">
    <tabColor theme="5" tint="0.59999389629810485"/>
    <pageSetUpPr fitToPage="1"/>
  </sheetPr>
  <dimension ref="A1:L41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17.25" style="50" customWidth="1"/>
    <col min="2" max="11" width="9.25" style="54" customWidth="1"/>
    <col min="12" max="16384" width="11" style="49"/>
  </cols>
  <sheetData>
    <row r="1" spans="1:12" ht="15" x14ac:dyDescent="0.25">
      <c r="A1" s="587" t="s">
        <v>751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7" t="s">
        <v>543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212" t="s">
        <v>573</v>
      </c>
    </row>
    <row r="3" spans="1:12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</row>
    <row r="4" spans="1:12" ht="15" x14ac:dyDescent="0.25">
      <c r="A4" s="587" t="s">
        <v>199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s="234" customFormat="1" ht="15.75" customHeight="1" x14ac:dyDescent="0.15">
      <c r="A6" s="690" t="s">
        <v>46</v>
      </c>
      <c r="B6" s="463"/>
      <c r="C6" s="463"/>
      <c r="D6" s="464"/>
      <c r="E6" s="463"/>
      <c r="F6" s="685" t="s">
        <v>99</v>
      </c>
      <c r="G6" s="685"/>
      <c r="H6" s="685"/>
      <c r="I6" s="685"/>
      <c r="J6" s="685"/>
      <c r="K6" s="464"/>
    </row>
    <row r="7" spans="1:12" s="234" customFormat="1" ht="30" x14ac:dyDescent="0.15">
      <c r="A7" s="690"/>
      <c r="B7" s="464" t="s">
        <v>0</v>
      </c>
      <c r="C7" s="465" t="s">
        <v>601</v>
      </c>
      <c r="D7" s="463" t="s">
        <v>6</v>
      </c>
      <c r="E7" s="465" t="s">
        <v>209</v>
      </c>
      <c r="F7" s="463" t="s">
        <v>547</v>
      </c>
      <c r="G7" s="465" t="s">
        <v>207</v>
      </c>
      <c r="H7" s="465" t="s">
        <v>176</v>
      </c>
      <c r="I7" s="465" t="s">
        <v>208</v>
      </c>
      <c r="J7" s="466" t="s">
        <v>179</v>
      </c>
      <c r="K7" s="466" t="s">
        <v>548</v>
      </c>
    </row>
    <row r="8" spans="1:12" x14ac:dyDescent="0.2"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2" s="119" customFormat="1" x14ac:dyDescent="0.2">
      <c r="A9" s="43" t="s">
        <v>0</v>
      </c>
      <c r="B9" s="374">
        <f>+C9+D9+E9+F9+K9</f>
        <v>9178</v>
      </c>
      <c r="C9" s="374">
        <f>SUM(C11:C37)</f>
        <v>3774</v>
      </c>
      <c r="D9" s="374">
        <f t="shared" ref="D9:K9" si="0">SUM(D11:D37)</f>
        <v>4032</v>
      </c>
      <c r="E9" s="374">
        <f t="shared" si="0"/>
        <v>3</v>
      </c>
      <c r="F9" s="374">
        <f t="shared" si="0"/>
        <v>983</v>
      </c>
      <c r="G9" s="374">
        <f t="shared" si="0"/>
        <v>705</v>
      </c>
      <c r="H9" s="374">
        <f t="shared" si="0"/>
        <v>135</v>
      </c>
      <c r="I9" s="374">
        <f t="shared" si="0"/>
        <v>54</v>
      </c>
      <c r="J9" s="374">
        <f t="shared" si="0"/>
        <v>89</v>
      </c>
      <c r="K9" s="374">
        <f t="shared" si="0"/>
        <v>386</v>
      </c>
    </row>
    <row r="10" spans="1:12" x14ac:dyDescent="0.2">
      <c r="A10" s="44"/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spans="1:12" x14ac:dyDescent="0.2">
      <c r="A11" s="42" t="s">
        <v>51</v>
      </c>
      <c r="B11" s="242">
        <f>+C11+D11+E11+F11+K11</f>
        <v>272</v>
      </c>
      <c r="C11" s="242">
        <v>113</v>
      </c>
      <c r="D11" s="242">
        <v>80</v>
      </c>
      <c r="E11" s="242"/>
      <c r="F11" s="242">
        <f>SUM(G11:J11)</f>
        <v>51</v>
      </c>
      <c r="G11" s="242">
        <v>41</v>
      </c>
      <c r="H11" s="242">
        <v>6</v>
      </c>
      <c r="I11" s="242">
        <v>1</v>
      </c>
      <c r="J11" s="242">
        <v>3</v>
      </c>
      <c r="K11" s="242">
        <v>28</v>
      </c>
    </row>
    <row r="12" spans="1:12" x14ac:dyDescent="0.2">
      <c r="A12" s="42" t="s">
        <v>58</v>
      </c>
      <c r="B12" s="242">
        <f t="shared" ref="B12:B26" si="1">+C12+D12+E12+F12+K12</f>
        <v>304</v>
      </c>
      <c r="C12" s="242">
        <v>118</v>
      </c>
      <c r="D12" s="242">
        <v>94</v>
      </c>
      <c r="E12" s="242"/>
      <c r="F12" s="242">
        <f t="shared" ref="F12:F37" si="2">SUM(G12:J12)</f>
        <v>65</v>
      </c>
      <c r="G12" s="242">
        <v>54</v>
      </c>
      <c r="H12" s="242">
        <v>4</v>
      </c>
      <c r="I12" s="242">
        <v>3</v>
      </c>
      <c r="J12" s="242">
        <v>4</v>
      </c>
      <c r="K12" s="242">
        <v>27</v>
      </c>
    </row>
    <row r="13" spans="1:12" x14ac:dyDescent="0.2">
      <c r="A13" s="42" t="s">
        <v>29</v>
      </c>
      <c r="B13" s="242">
        <f t="shared" si="1"/>
        <v>254</v>
      </c>
      <c r="C13" s="242">
        <v>98</v>
      </c>
      <c r="D13" s="242">
        <v>78</v>
      </c>
      <c r="E13" s="242">
        <v>1</v>
      </c>
      <c r="F13" s="242">
        <f t="shared" si="2"/>
        <v>54</v>
      </c>
      <c r="G13" s="242">
        <v>47</v>
      </c>
      <c r="H13" s="242">
        <v>5</v>
      </c>
      <c r="I13" s="242"/>
      <c r="J13" s="242">
        <v>2</v>
      </c>
      <c r="K13" s="242">
        <v>23</v>
      </c>
    </row>
    <row r="14" spans="1:12" x14ac:dyDescent="0.2">
      <c r="A14" s="42" t="s">
        <v>59</v>
      </c>
      <c r="B14" s="242">
        <f t="shared" si="1"/>
        <v>337</v>
      </c>
      <c r="C14" s="242">
        <v>136</v>
      </c>
      <c r="D14" s="242">
        <v>134</v>
      </c>
      <c r="E14" s="242"/>
      <c r="F14" s="242">
        <f t="shared" si="2"/>
        <v>40</v>
      </c>
      <c r="G14" s="242">
        <v>21</v>
      </c>
      <c r="H14" s="242">
        <v>11</v>
      </c>
      <c r="I14" s="242">
        <v>1</v>
      </c>
      <c r="J14" s="242">
        <v>7</v>
      </c>
      <c r="K14" s="242">
        <v>27</v>
      </c>
    </row>
    <row r="15" spans="1:12" x14ac:dyDescent="0.2">
      <c r="A15" s="42" t="s">
        <v>60</v>
      </c>
      <c r="B15" s="242">
        <f t="shared" si="1"/>
        <v>237</v>
      </c>
      <c r="C15" s="242">
        <v>86</v>
      </c>
      <c r="D15" s="242">
        <v>116</v>
      </c>
      <c r="E15" s="242"/>
      <c r="F15" s="242">
        <f t="shared" si="2"/>
        <v>26</v>
      </c>
      <c r="G15" s="242">
        <v>17</v>
      </c>
      <c r="H15" s="242">
        <v>5</v>
      </c>
      <c r="I15" s="242">
        <v>2</v>
      </c>
      <c r="J15" s="242">
        <v>2</v>
      </c>
      <c r="K15" s="242">
        <v>9</v>
      </c>
    </row>
    <row r="16" spans="1:12" x14ac:dyDescent="0.2">
      <c r="A16" s="42" t="s">
        <v>61</v>
      </c>
      <c r="B16" s="242">
        <f t="shared" si="1"/>
        <v>482</v>
      </c>
      <c r="C16" s="242">
        <v>208</v>
      </c>
      <c r="D16" s="242">
        <v>230</v>
      </c>
      <c r="E16" s="242"/>
      <c r="F16" s="242">
        <f t="shared" si="2"/>
        <v>38</v>
      </c>
      <c r="G16" s="242">
        <v>24</v>
      </c>
      <c r="H16" s="242">
        <v>5</v>
      </c>
      <c r="I16" s="242">
        <v>4</v>
      </c>
      <c r="J16" s="242">
        <v>5</v>
      </c>
      <c r="K16" s="242">
        <v>6</v>
      </c>
    </row>
    <row r="17" spans="1:11" x14ac:dyDescent="0.2">
      <c r="A17" s="42" t="s">
        <v>81</v>
      </c>
      <c r="B17" s="242">
        <f t="shared" si="1"/>
        <v>151</v>
      </c>
      <c r="C17" s="242">
        <v>66</v>
      </c>
      <c r="D17" s="242">
        <v>69</v>
      </c>
      <c r="E17" s="242"/>
      <c r="F17" s="242">
        <f t="shared" si="2"/>
        <v>13</v>
      </c>
      <c r="G17" s="242">
        <v>9</v>
      </c>
      <c r="H17" s="242">
        <v>2</v>
      </c>
      <c r="I17" s="242"/>
      <c r="J17" s="242">
        <v>2</v>
      </c>
      <c r="K17" s="242">
        <v>3</v>
      </c>
    </row>
    <row r="18" spans="1:11" x14ac:dyDescent="0.2">
      <c r="A18" s="42" t="s">
        <v>52</v>
      </c>
      <c r="B18" s="242">
        <f t="shared" si="1"/>
        <v>527</v>
      </c>
      <c r="C18" s="242">
        <v>214</v>
      </c>
      <c r="D18" s="242">
        <v>200</v>
      </c>
      <c r="E18" s="242"/>
      <c r="F18" s="242">
        <f t="shared" si="2"/>
        <v>70</v>
      </c>
      <c r="G18" s="242">
        <v>50</v>
      </c>
      <c r="H18" s="242">
        <v>11</v>
      </c>
      <c r="I18" s="242">
        <v>3</v>
      </c>
      <c r="J18" s="242">
        <v>6</v>
      </c>
      <c r="K18" s="242">
        <v>43</v>
      </c>
    </row>
    <row r="19" spans="1:11" x14ac:dyDescent="0.2">
      <c r="A19" s="42" t="s">
        <v>62</v>
      </c>
      <c r="B19" s="242">
        <f t="shared" si="1"/>
        <v>363</v>
      </c>
      <c r="C19" s="242">
        <v>155</v>
      </c>
      <c r="D19" s="242">
        <v>154</v>
      </c>
      <c r="E19" s="242"/>
      <c r="F19" s="242">
        <f t="shared" si="2"/>
        <v>35</v>
      </c>
      <c r="G19" s="242">
        <v>23</v>
      </c>
      <c r="H19" s="242">
        <v>6</v>
      </c>
      <c r="I19" s="242">
        <v>3</v>
      </c>
      <c r="J19" s="242">
        <v>3</v>
      </c>
      <c r="K19" s="242">
        <v>19</v>
      </c>
    </row>
    <row r="20" spans="1:11" x14ac:dyDescent="0.2">
      <c r="A20" s="42" t="s">
        <v>63</v>
      </c>
      <c r="B20" s="242">
        <f t="shared" si="1"/>
        <v>650</v>
      </c>
      <c r="C20" s="242">
        <v>259</v>
      </c>
      <c r="D20" s="242">
        <v>307</v>
      </c>
      <c r="E20" s="242"/>
      <c r="F20" s="242">
        <f t="shared" si="2"/>
        <v>63</v>
      </c>
      <c r="G20" s="242">
        <v>45</v>
      </c>
      <c r="H20" s="242">
        <v>10</v>
      </c>
      <c r="I20" s="242"/>
      <c r="J20" s="242">
        <v>8</v>
      </c>
      <c r="K20" s="242">
        <v>21</v>
      </c>
    </row>
    <row r="21" spans="1:11" x14ac:dyDescent="0.2">
      <c r="A21" s="42" t="s">
        <v>64</v>
      </c>
      <c r="B21" s="242">
        <f t="shared" si="1"/>
        <v>361</v>
      </c>
      <c r="C21" s="242">
        <v>164</v>
      </c>
      <c r="D21" s="242">
        <v>169</v>
      </c>
      <c r="E21" s="242"/>
      <c r="F21" s="242">
        <f t="shared" si="2"/>
        <v>24</v>
      </c>
      <c r="G21" s="242">
        <v>20</v>
      </c>
      <c r="H21" s="242">
        <v>2</v>
      </c>
      <c r="I21" s="242"/>
      <c r="J21" s="242">
        <v>2</v>
      </c>
      <c r="K21" s="242">
        <v>4</v>
      </c>
    </row>
    <row r="22" spans="1:11" x14ac:dyDescent="0.2">
      <c r="A22" s="41" t="s">
        <v>30</v>
      </c>
      <c r="B22" s="242">
        <f t="shared" si="1"/>
        <v>420</v>
      </c>
      <c r="C22" s="242">
        <v>182</v>
      </c>
      <c r="D22" s="242">
        <v>163</v>
      </c>
      <c r="E22" s="242">
        <v>1</v>
      </c>
      <c r="F22" s="242">
        <f t="shared" si="2"/>
        <v>54</v>
      </c>
      <c r="G22" s="242">
        <v>37</v>
      </c>
      <c r="H22" s="242">
        <v>9</v>
      </c>
      <c r="I22" s="242">
        <v>3</v>
      </c>
      <c r="J22" s="242">
        <v>5</v>
      </c>
      <c r="K22" s="242">
        <v>20</v>
      </c>
    </row>
    <row r="23" spans="1:11" x14ac:dyDescent="0.2">
      <c r="A23" s="42" t="s">
        <v>65</v>
      </c>
      <c r="B23" s="242">
        <f t="shared" si="1"/>
        <v>387</v>
      </c>
      <c r="C23" s="242">
        <v>176</v>
      </c>
      <c r="D23" s="242">
        <v>179</v>
      </c>
      <c r="E23" s="242"/>
      <c r="F23" s="242">
        <f t="shared" si="2"/>
        <v>24</v>
      </c>
      <c r="G23" s="242">
        <v>21</v>
      </c>
      <c r="H23" s="242">
        <v>1</v>
      </c>
      <c r="I23" s="242">
        <v>1</v>
      </c>
      <c r="J23" s="242">
        <v>1</v>
      </c>
      <c r="K23" s="242">
        <v>8</v>
      </c>
    </row>
    <row r="24" spans="1:11" x14ac:dyDescent="0.2">
      <c r="A24" s="42" t="s">
        <v>31</v>
      </c>
      <c r="B24" s="242">
        <f t="shared" si="1"/>
        <v>398</v>
      </c>
      <c r="C24" s="242">
        <v>162</v>
      </c>
      <c r="D24" s="242">
        <v>137</v>
      </c>
      <c r="E24" s="242">
        <v>1</v>
      </c>
      <c r="F24" s="242">
        <f t="shared" si="2"/>
        <v>69</v>
      </c>
      <c r="G24" s="242">
        <v>52</v>
      </c>
      <c r="H24" s="242">
        <v>10</v>
      </c>
      <c r="I24" s="242">
        <v>3</v>
      </c>
      <c r="J24" s="242">
        <v>4</v>
      </c>
      <c r="K24" s="242">
        <v>29</v>
      </c>
    </row>
    <row r="25" spans="1:11" x14ac:dyDescent="0.2">
      <c r="A25" s="42" t="s">
        <v>210</v>
      </c>
      <c r="B25" s="242">
        <f t="shared" si="1"/>
        <v>257</v>
      </c>
      <c r="C25" s="242">
        <v>112</v>
      </c>
      <c r="D25" s="242">
        <v>115</v>
      </c>
      <c r="E25" s="242"/>
      <c r="F25" s="242">
        <f t="shared" si="2"/>
        <v>23</v>
      </c>
      <c r="G25" s="242">
        <v>19</v>
      </c>
      <c r="H25" s="242">
        <v>1</v>
      </c>
      <c r="I25" s="242">
        <v>2</v>
      </c>
      <c r="J25" s="242">
        <v>1</v>
      </c>
      <c r="K25" s="242">
        <v>7</v>
      </c>
    </row>
    <row r="26" spans="1:11" x14ac:dyDescent="0.2">
      <c r="A26" s="42" t="s">
        <v>53</v>
      </c>
      <c r="B26" s="242">
        <f t="shared" si="1"/>
        <v>239</v>
      </c>
      <c r="C26" s="242">
        <v>100</v>
      </c>
      <c r="D26" s="242">
        <v>100</v>
      </c>
      <c r="E26" s="242"/>
      <c r="F26" s="242">
        <f t="shared" si="2"/>
        <v>30</v>
      </c>
      <c r="G26" s="242">
        <v>23</v>
      </c>
      <c r="H26" s="242">
        <v>3</v>
      </c>
      <c r="I26" s="242">
        <v>3</v>
      </c>
      <c r="J26" s="242">
        <v>1</v>
      </c>
      <c r="K26" s="242">
        <v>9</v>
      </c>
    </row>
    <row r="27" spans="1:11" x14ac:dyDescent="0.2">
      <c r="A27" s="42" t="s">
        <v>67</v>
      </c>
      <c r="B27" s="242">
        <f t="shared" ref="B27:B37" si="3">+C27+D27+E27+F27+K27</f>
        <v>306</v>
      </c>
      <c r="C27" s="242">
        <v>103</v>
      </c>
      <c r="D27" s="242">
        <v>169</v>
      </c>
      <c r="E27" s="242"/>
      <c r="F27" s="242">
        <f t="shared" si="2"/>
        <v>25</v>
      </c>
      <c r="G27" s="242">
        <v>14</v>
      </c>
      <c r="H27" s="242">
        <v>6</v>
      </c>
      <c r="I27" s="242">
        <v>1</v>
      </c>
      <c r="J27" s="242">
        <v>4</v>
      </c>
      <c r="K27" s="242">
        <v>9</v>
      </c>
    </row>
    <row r="28" spans="1:11" x14ac:dyDescent="0.2">
      <c r="A28" s="42" t="s">
        <v>68</v>
      </c>
      <c r="B28" s="242">
        <f t="shared" si="3"/>
        <v>251</v>
      </c>
      <c r="C28" s="242">
        <v>101</v>
      </c>
      <c r="D28" s="242">
        <v>109</v>
      </c>
      <c r="E28" s="242"/>
      <c r="F28" s="242">
        <f t="shared" si="2"/>
        <v>29</v>
      </c>
      <c r="G28" s="242">
        <v>16</v>
      </c>
      <c r="H28" s="242">
        <v>6</v>
      </c>
      <c r="I28" s="242">
        <v>1</v>
      </c>
      <c r="J28" s="242">
        <v>6</v>
      </c>
      <c r="K28" s="242">
        <v>12</v>
      </c>
    </row>
    <row r="29" spans="1:11" x14ac:dyDescent="0.2">
      <c r="A29" s="42" t="s">
        <v>54</v>
      </c>
      <c r="B29" s="242">
        <f t="shared" si="3"/>
        <v>226</v>
      </c>
      <c r="C29" s="242">
        <v>90</v>
      </c>
      <c r="D29" s="242">
        <v>109</v>
      </c>
      <c r="E29" s="242"/>
      <c r="F29" s="242">
        <f t="shared" si="2"/>
        <v>18</v>
      </c>
      <c r="G29" s="242">
        <v>10</v>
      </c>
      <c r="H29" s="242">
        <v>3</v>
      </c>
      <c r="I29" s="242">
        <v>2</v>
      </c>
      <c r="J29" s="242">
        <v>3</v>
      </c>
      <c r="K29" s="242">
        <v>9</v>
      </c>
    </row>
    <row r="30" spans="1:11" x14ac:dyDescent="0.2">
      <c r="A30" s="42" t="s">
        <v>55</v>
      </c>
      <c r="B30" s="242">
        <f t="shared" si="3"/>
        <v>302</v>
      </c>
      <c r="C30" s="242">
        <v>126</v>
      </c>
      <c r="D30" s="242">
        <v>133</v>
      </c>
      <c r="E30" s="242"/>
      <c r="F30" s="242">
        <f t="shared" si="2"/>
        <v>29</v>
      </c>
      <c r="G30" s="242">
        <v>23</v>
      </c>
      <c r="H30" s="242">
        <v>3</v>
      </c>
      <c r="I30" s="242">
        <v>2</v>
      </c>
      <c r="J30" s="242">
        <v>1</v>
      </c>
      <c r="K30" s="242">
        <v>14</v>
      </c>
    </row>
    <row r="31" spans="1:11" x14ac:dyDescent="0.2">
      <c r="A31" s="42" t="s">
        <v>56</v>
      </c>
      <c r="B31" s="242">
        <f t="shared" si="3"/>
        <v>571</v>
      </c>
      <c r="C31" s="242">
        <v>230</v>
      </c>
      <c r="D31" s="242">
        <v>287</v>
      </c>
      <c r="E31" s="242"/>
      <c r="F31" s="242">
        <f t="shared" si="2"/>
        <v>39</v>
      </c>
      <c r="G31" s="242">
        <v>22</v>
      </c>
      <c r="H31" s="242">
        <v>7</v>
      </c>
      <c r="I31" s="242">
        <v>5</v>
      </c>
      <c r="J31" s="242">
        <v>5</v>
      </c>
      <c r="K31" s="242">
        <v>15</v>
      </c>
    </row>
    <row r="32" spans="1:11" x14ac:dyDescent="0.2">
      <c r="A32" s="42" t="s">
        <v>82</v>
      </c>
      <c r="B32" s="242">
        <f t="shared" si="3"/>
        <v>213</v>
      </c>
      <c r="C32" s="242">
        <v>85</v>
      </c>
      <c r="D32" s="242">
        <v>99</v>
      </c>
      <c r="E32" s="242"/>
      <c r="F32" s="242">
        <f t="shared" si="2"/>
        <v>22</v>
      </c>
      <c r="G32" s="242">
        <v>12</v>
      </c>
      <c r="H32" s="242">
        <v>4</v>
      </c>
      <c r="I32" s="242">
        <v>3</v>
      </c>
      <c r="J32" s="242">
        <v>3</v>
      </c>
      <c r="K32" s="242">
        <v>7</v>
      </c>
    </row>
    <row r="33" spans="1:12" x14ac:dyDescent="0.2">
      <c r="A33" s="42" t="s">
        <v>69</v>
      </c>
      <c r="B33" s="242">
        <f t="shared" si="3"/>
        <v>450</v>
      </c>
      <c r="C33" s="242">
        <v>172</v>
      </c>
      <c r="D33" s="242">
        <v>239</v>
      </c>
      <c r="E33" s="242"/>
      <c r="F33" s="242">
        <f t="shared" si="2"/>
        <v>32</v>
      </c>
      <c r="G33" s="242">
        <v>25</v>
      </c>
      <c r="H33" s="242">
        <v>2</v>
      </c>
      <c r="I33" s="242">
        <v>3</v>
      </c>
      <c r="J33" s="242">
        <v>2</v>
      </c>
      <c r="K33" s="242">
        <v>7</v>
      </c>
    </row>
    <row r="34" spans="1:12" x14ac:dyDescent="0.2">
      <c r="A34" s="42" t="s">
        <v>70</v>
      </c>
      <c r="B34" s="242">
        <f t="shared" si="3"/>
        <v>142</v>
      </c>
      <c r="C34" s="242">
        <v>56</v>
      </c>
      <c r="D34" s="242">
        <v>67</v>
      </c>
      <c r="E34" s="242"/>
      <c r="F34" s="242">
        <f t="shared" si="2"/>
        <v>13</v>
      </c>
      <c r="G34" s="242">
        <v>7</v>
      </c>
      <c r="H34" s="242">
        <v>3</v>
      </c>
      <c r="I34" s="242"/>
      <c r="J34" s="242">
        <v>3</v>
      </c>
      <c r="K34" s="242">
        <v>6</v>
      </c>
    </row>
    <row r="35" spans="1:12" x14ac:dyDescent="0.2">
      <c r="A35" s="42" t="s">
        <v>71</v>
      </c>
      <c r="B35" s="242">
        <f t="shared" si="3"/>
        <v>497</v>
      </c>
      <c r="C35" s="242">
        <v>215</v>
      </c>
      <c r="D35" s="242">
        <v>223</v>
      </c>
      <c r="E35" s="242"/>
      <c r="F35" s="242">
        <f t="shared" si="2"/>
        <v>46</v>
      </c>
      <c r="G35" s="242">
        <v>34</v>
      </c>
      <c r="H35" s="242">
        <v>5</v>
      </c>
      <c r="I35" s="242">
        <v>3</v>
      </c>
      <c r="J35" s="242">
        <v>4</v>
      </c>
      <c r="K35" s="242">
        <v>13</v>
      </c>
    </row>
    <row r="36" spans="1:12" x14ac:dyDescent="0.2">
      <c r="A36" s="42" t="s">
        <v>72</v>
      </c>
      <c r="B36" s="242">
        <f t="shared" si="3"/>
        <v>410</v>
      </c>
      <c r="C36" s="242">
        <v>183</v>
      </c>
      <c r="D36" s="242">
        <v>184</v>
      </c>
      <c r="E36" s="242"/>
      <c r="F36" s="242">
        <f t="shared" si="2"/>
        <v>35</v>
      </c>
      <c r="G36" s="242">
        <v>25</v>
      </c>
      <c r="H36" s="242">
        <v>4</v>
      </c>
      <c r="I36" s="242">
        <v>4</v>
      </c>
      <c r="J36" s="242">
        <v>2</v>
      </c>
      <c r="K36" s="242">
        <v>8</v>
      </c>
      <c r="L36" s="55"/>
    </row>
    <row r="37" spans="1:12" ht="13.5" thickBot="1" x14ac:dyDescent="0.25">
      <c r="A37" s="46" t="s">
        <v>73</v>
      </c>
      <c r="B37" s="373">
        <f t="shared" si="3"/>
        <v>171</v>
      </c>
      <c r="C37" s="373">
        <v>64</v>
      </c>
      <c r="D37" s="373">
        <v>88</v>
      </c>
      <c r="E37" s="373"/>
      <c r="F37" s="373">
        <f t="shared" si="2"/>
        <v>16</v>
      </c>
      <c r="G37" s="373">
        <v>14</v>
      </c>
      <c r="H37" s="373">
        <v>1</v>
      </c>
      <c r="I37" s="373">
        <v>1</v>
      </c>
      <c r="J37" s="373"/>
      <c r="K37" s="373">
        <v>3</v>
      </c>
    </row>
    <row r="38" spans="1:12" ht="15" customHeight="1" x14ac:dyDescent="0.2">
      <c r="A38" s="103" t="s">
        <v>314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</row>
    <row r="39" spans="1:12" ht="15" customHeight="1" x14ac:dyDescent="0.2">
      <c r="A39" s="103" t="s">
        <v>315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</row>
    <row r="40" spans="1:12" ht="28.5" customHeight="1" x14ac:dyDescent="0.2">
      <c r="A40" s="596" t="s">
        <v>1080</v>
      </c>
      <c r="B40" s="596"/>
      <c r="C40" s="596"/>
      <c r="D40" s="596"/>
      <c r="E40" s="596"/>
      <c r="F40" s="596"/>
      <c r="G40" s="596"/>
      <c r="H40" s="596"/>
      <c r="I40" s="596"/>
      <c r="J40" s="596"/>
      <c r="K40" s="596"/>
    </row>
    <row r="41" spans="1:12" ht="15" customHeight="1" x14ac:dyDescent="0.2">
      <c r="A41" s="28" t="s">
        <v>929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</row>
  </sheetData>
  <mergeCells count="8">
    <mergeCell ref="A40:K40"/>
    <mergeCell ref="A1:K1"/>
    <mergeCell ref="A2:K2"/>
    <mergeCell ref="A3:K3"/>
    <mergeCell ref="A4:K4"/>
    <mergeCell ref="A5:K5"/>
    <mergeCell ref="A6:A7"/>
    <mergeCell ref="F6:J6"/>
  </mergeCells>
  <hyperlinks>
    <hyperlink ref="L2" location="Contenido!A1" display="Contenido" xr:uid="{00000000-0004-0000-B600-000000000000}"/>
  </hyperlinks>
  <printOptions horizontalCentered="1"/>
  <pageMargins left="0.59055118110236227" right="0.59055118110236227" top="0.39370078740157483" bottom="0.19685039370078741" header="0" footer="0"/>
  <pageSetup scale="95" orientation="landscape" r:id="rId1"/>
  <headerFooter alignWithMargins="0"/>
  <ignoredErrors>
    <ignoredError sqref="F11:F37" formulaRange="1"/>
  </ignoredError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Hoja183">
    <tabColor theme="5" tint="0.59999389629810485"/>
    <pageSetUpPr fitToPage="1"/>
  </sheetPr>
  <dimension ref="A1:L41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17.25" style="50" customWidth="1"/>
    <col min="2" max="11" width="9.25" style="54" customWidth="1"/>
    <col min="12" max="16384" width="11" style="49"/>
  </cols>
  <sheetData>
    <row r="1" spans="1:12" ht="15" x14ac:dyDescent="0.25">
      <c r="A1" s="587" t="s">
        <v>750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7" t="s">
        <v>543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212" t="s">
        <v>573</v>
      </c>
    </row>
    <row r="3" spans="1:12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</row>
    <row r="4" spans="1:12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s="234" customFormat="1" ht="15.75" customHeight="1" x14ac:dyDescent="0.15">
      <c r="A6" s="690" t="s">
        <v>46</v>
      </c>
      <c r="B6" s="484"/>
      <c r="C6" s="484"/>
      <c r="D6" s="485"/>
      <c r="E6" s="484"/>
      <c r="F6" s="685" t="s">
        <v>99</v>
      </c>
      <c r="G6" s="685"/>
      <c r="H6" s="685"/>
      <c r="I6" s="685"/>
      <c r="J6" s="685"/>
      <c r="K6" s="485"/>
    </row>
    <row r="7" spans="1:12" s="234" customFormat="1" ht="30" x14ac:dyDescent="0.15">
      <c r="A7" s="690"/>
      <c r="B7" s="464" t="s">
        <v>0</v>
      </c>
      <c r="C7" s="465" t="s">
        <v>601</v>
      </c>
      <c r="D7" s="463" t="s">
        <v>6</v>
      </c>
      <c r="E7" s="465" t="s">
        <v>209</v>
      </c>
      <c r="F7" s="463" t="s">
        <v>547</v>
      </c>
      <c r="G7" s="465" t="s">
        <v>207</v>
      </c>
      <c r="H7" s="465" t="s">
        <v>176</v>
      </c>
      <c r="I7" s="465" t="s">
        <v>208</v>
      </c>
      <c r="J7" s="466" t="s">
        <v>179</v>
      </c>
      <c r="K7" s="466" t="s">
        <v>548</v>
      </c>
    </row>
    <row r="8" spans="1:12" x14ac:dyDescent="0.2"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2" s="119" customFormat="1" x14ac:dyDescent="0.2">
      <c r="A9" s="43" t="s">
        <v>0</v>
      </c>
      <c r="B9" s="374">
        <f>+C9+D9+E9+F9+K9</f>
        <v>8082</v>
      </c>
      <c r="C9" s="374">
        <f>SUM(C11:C37)</f>
        <v>3299</v>
      </c>
      <c r="D9" s="374">
        <f t="shared" ref="D9:K9" si="0">SUM(D11:D37)</f>
        <v>3687</v>
      </c>
      <c r="E9" s="374">
        <f t="shared" si="0"/>
        <v>3</v>
      </c>
      <c r="F9" s="374">
        <f t="shared" si="0"/>
        <v>739</v>
      </c>
      <c r="G9" s="374">
        <f t="shared" si="0"/>
        <v>468</v>
      </c>
      <c r="H9" s="374">
        <f t="shared" si="0"/>
        <v>130</v>
      </c>
      <c r="I9" s="374">
        <f t="shared" si="0"/>
        <v>53</v>
      </c>
      <c r="J9" s="374">
        <f t="shared" si="0"/>
        <v>88</v>
      </c>
      <c r="K9" s="374">
        <f t="shared" si="0"/>
        <v>354</v>
      </c>
    </row>
    <row r="10" spans="1:12" x14ac:dyDescent="0.2">
      <c r="A10" s="44"/>
      <c r="B10" s="242"/>
      <c r="C10" s="242"/>
      <c r="D10" s="242"/>
      <c r="E10" s="242"/>
      <c r="F10" s="242"/>
      <c r="G10" s="242"/>
      <c r="H10" s="483"/>
      <c r="I10" s="242"/>
      <c r="J10" s="242"/>
      <c r="K10" s="242"/>
    </row>
    <row r="11" spans="1:12" x14ac:dyDescent="0.2">
      <c r="A11" s="42" t="s">
        <v>51</v>
      </c>
      <c r="B11" s="242">
        <f>+C11+D11+E11+F11+K11</f>
        <v>148</v>
      </c>
      <c r="C11" s="242">
        <v>58</v>
      </c>
      <c r="D11" s="242">
        <v>45</v>
      </c>
      <c r="E11" s="242"/>
      <c r="F11" s="242">
        <f>SUM(G11:J11)</f>
        <v>22</v>
      </c>
      <c r="G11" s="242">
        <v>13</v>
      </c>
      <c r="H11" s="242">
        <v>5</v>
      </c>
      <c r="I11" s="242">
        <v>1</v>
      </c>
      <c r="J11" s="242">
        <v>3</v>
      </c>
      <c r="K11" s="242">
        <v>23</v>
      </c>
    </row>
    <row r="12" spans="1:12" x14ac:dyDescent="0.2">
      <c r="A12" s="42" t="s">
        <v>58</v>
      </c>
      <c r="B12" s="242">
        <f t="shared" ref="B12:B37" si="1">+C12+D12+E12+F12+K12</f>
        <v>145</v>
      </c>
      <c r="C12" s="242">
        <v>49</v>
      </c>
      <c r="D12" s="242">
        <v>46</v>
      </c>
      <c r="E12" s="242"/>
      <c r="F12" s="242">
        <f t="shared" ref="F12:F37" si="2">SUM(G12:J12)</f>
        <v>28</v>
      </c>
      <c r="G12" s="242">
        <v>18</v>
      </c>
      <c r="H12" s="242">
        <v>4</v>
      </c>
      <c r="I12" s="242">
        <v>2</v>
      </c>
      <c r="J12" s="242">
        <v>4</v>
      </c>
      <c r="K12" s="242">
        <v>22</v>
      </c>
    </row>
    <row r="13" spans="1:12" x14ac:dyDescent="0.2">
      <c r="A13" s="42" t="s">
        <v>29</v>
      </c>
      <c r="B13" s="242">
        <f t="shared" si="1"/>
        <v>130</v>
      </c>
      <c r="C13" s="242">
        <v>46</v>
      </c>
      <c r="D13" s="242">
        <v>41</v>
      </c>
      <c r="E13" s="242">
        <v>1</v>
      </c>
      <c r="F13" s="242">
        <f t="shared" si="2"/>
        <v>19</v>
      </c>
      <c r="G13" s="242">
        <v>12</v>
      </c>
      <c r="H13" s="242">
        <v>5</v>
      </c>
      <c r="I13" s="242"/>
      <c r="J13" s="242">
        <v>2</v>
      </c>
      <c r="K13" s="242">
        <v>23</v>
      </c>
    </row>
    <row r="14" spans="1:12" x14ac:dyDescent="0.2">
      <c r="A14" s="42" t="s">
        <v>59</v>
      </c>
      <c r="B14" s="242">
        <f t="shared" si="1"/>
        <v>298</v>
      </c>
      <c r="C14" s="242">
        <v>116</v>
      </c>
      <c r="D14" s="242">
        <v>120</v>
      </c>
      <c r="E14" s="242"/>
      <c r="F14" s="242">
        <f t="shared" si="2"/>
        <v>37</v>
      </c>
      <c r="G14" s="242">
        <v>18</v>
      </c>
      <c r="H14" s="242">
        <v>11</v>
      </c>
      <c r="I14" s="242">
        <v>1</v>
      </c>
      <c r="J14" s="242">
        <v>7</v>
      </c>
      <c r="K14" s="242">
        <v>25</v>
      </c>
    </row>
    <row r="15" spans="1:12" x14ac:dyDescent="0.2">
      <c r="A15" s="42" t="s">
        <v>60</v>
      </c>
      <c r="B15" s="242">
        <f t="shared" si="1"/>
        <v>222</v>
      </c>
      <c r="C15" s="242">
        <v>79</v>
      </c>
      <c r="D15" s="242">
        <v>111</v>
      </c>
      <c r="E15" s="242"/>
      <c r="F15" s="242">
        <f t="shared" si="2"/>
        <v>23</v>
      </c>
      <c r="G15" s="242">
        <v>14</v>
      </c>
      <c r="H15" s="242">
        <v>5</v>
      </c>
      <c r="I15" s="242">
        <v>2</v>
      </c>
      <c r="J15" s="242">
        <v>2</v>
      </c>
      <c r="K15" s="242">
        <v>9</v>
      </c>
    </row>
    <row r="16" spans="1:12" x14ac:dyDescent="0.2">
      <c r="A16" s="42" t="s">
        <v>61</v>
      </c>
      <c r="B16" s="242">
        <f t="shared" si="1"/>
        <v>470</v>
      </c>
      <c r="C16" s="242">
        <v>204</v>
      </c>
      <c r="D16" s="242">
        <v>226</v>
      </c>
      <c r="E16" s="242"/>
      <c r="F16" s="242">
        <f t="shared" si="2"/>
        <v>35</v>
      </c>
      <c r="G16" s="242">
        <v>21</v>
      </c>
      <c r="H16" s="242">
        <v>5</v>
      </c>
      <c r="I16" s="242">
        <v>4</v>
      </c>
      <c r="J16" s="242">
        <v>5</v>
      </c>
      <c r="K16" s="242">
        <v>5</v>
      </c>
    </row>
    <row r="17" spans="1:11" x14ac:dyDescent="0.2">
      <c r="A17" s="42" t="s">
        <v>81</v>
      </c>
      <c r="B17" s="242">
        <f t="shared" si="1"/>
        <v>151</v>
      </c>
      <c r="C17" s="242">
        <v>66</v>
      </c>
      <c r="D17" s="242">
        <v>69</v>
      </c>
      <c r="E17" s="242"/>
      <c r="F17" s="242">
        <f t="shared" si="2"/>
        <v>13</v>
      </c>
      <c r="G17" s="242">
        <v>9</v>
      </c>
      <c r="H17" s="242">
        <v>2</v>
      </c>
      <c r="I17" s="242"/>
      <c r="J17" s="242">
        <v>2</v>
      </c>
      <c r="K17" s="242">
        <v>3</v>
      </c>
    </row>
    <row r="18" spans="1:11" x14ac:dyDescent="0.2">
      <c r="A18" s="42" t="s">
        <v>52</v>
      </c>
      <c r="B18" s="242">
        <f t="shared" si="1"/>
        <v>414</v>
      </c>
      <c r="C18" s="242">
        <v>165</v>
      </c>
      <c r="D18" s="242">
        <v>163</v>
      </c>
      <c r="E18" s="242"/>
      <c r="F18" s="242">
        <f t="shared" si="2"/>
        <v>47</v>
      </c>
      <c r="G18" s="242">
        <v>27</v>
      </c>
      <c r="H18" s="242">
        <v>11</v>
      </c>
      <c r="I18" s="242">
        <v>3</v>
      </c>
      <c r="J18" s="242">
        <v>6</v>
      </c>
      <c r="K18" s="242">
        <v>39</v>
      </c>
    </row>
    <row r="19" spans="1:11" x14ac:dyDescent="0.2">
      <c r="A19" s="42" t="s">
        <v>62</v>
      </c>
      <c r="B19" s="242">
        <f t="shared" si="1"/>
        <v>332</v>
      </c>
      <c r="C19" s="242">
        <v>141</v>
      </c>
      <c r="D19" s="242">
        <v>146</v>
      </c>
      <c r="E19" s="242"/>
      <c r="F19" s="242">
        <f t="shared" si="2"/>
        <v>31</v>
      </c>
      <c r="G19" s="242">
        <v>19</v>
      </c>
      <c r="H19" s="242">
        <v>6</v>
      </c>
      <c r="I19" s="242">
        <v>3</v>
      </c>
      <c r="J19" s="242">
        <v>3</v>
      </c>
      <c r="K19" s="242">
        <v>14</v>
      </c>
    </row>
    <row r="20" spans="1:11" x14ac:dyDescent="0.2">
      <c r="A20" s="42" t="s">
        <v>63</v>
      </c>
      <c r="B20" s="242">
        <f t="shared" si="1"/>
        <v>619</v>
      </c>
      <c r="C20" s="242">
        <v>246</v>
      </c>
      <c r="D20" s="242">
        <v>298</v>
      </c>
      <c r="E20" s="242"/>
      <c r="F20" s="242">
        <f t="shared" si="2"/>
        <v>56</v>
      </c>
      <c r="G20" s="242">
        <v>39</v>
      </c>
      <c r="H20" s="242">
        <v>9</v>
      </c>
      <c r="I20" s="242"/>
      <c r="J20" s="242">
        <v>8</v>
      </c>
      <c r="K20" s="242">
        <v>19</v>
      </c>
    </row>
    <row r="21" spans="1:11" x14ac:dyDescent="0.2">
      <c r="A21" s="42" t="s">
        <v>64</v>
      </c>
      <c r="B21" s="242">
        <f t="shared" si="1"/>
        <v>360</v>
      </c>
      <c r="C21" s="242">
        <v>164</v>
      </c>
      <c r="D21" s="242">
        <v>169</v>
      </c>
      <c r="E21" s="242"/>
      <c r="F21" s="242">
        <f t="shared" si="2"/>
        <v>24</v>
      </c>
      <c r="G21" s="242">
        <v>20</v>
      </c>
      <c r="H21" s="242">
        <v>2</v>
      </c>
      <c r="I21" s="242"/>
      <c r="J21" s="242">
        <v>2</v>
      </c>
      <c r="K21" s="242">
        <v>3</v>
      </c>
    </row>
    <row r="22" spans="1:11" x14ac:dyDescent="0.2">
      <c r="A22" s="41" t="s">
        <v>30</v>
      </c>
      <c r="B22" s="242">
        <f t="shared" si="1"/>
        <v>343</v>
      </c>
      <c r="C22" s="242">
        <v>144</v>
      </c>
      <c r="D22" s="242">
        <v>141</v>
      </c>
      <c r="E22" s="242">
        <v>1</v>
      </c>
      <c r="F22" s="242">
        <f t="shared" si="2"/>
        <v>39</v>
      </c>
      <c r="G22" s="242">
        <v>25</v>
      </c>
      <c r="H22" s="242">
        <v>7</v>
      </c>
      <c r="I22" s="242">
        <v>3</v>
      </c>
      <c r="J22" s="242">
        <v>4</v>
      </c>
      <c r="K22" s="242">
        <v>18</v>
      </c>
    </row>
    <row r="23" spans="1:11" x14ac:dyDescent="0.2">
      <c r="A23" s="42" t="s">
        <v>65</v>
      </c>
      <c r="B23" s="242">
        <f t="shared" si="1"/>
        <v>378</v>
      </c>
      <c r="C23" s="242">
        <v>173</v>
      </c>
      <c r="D23" s="242">
        <v>176</v>
      </c>
      <c r="E23" s="242"/>
      <c r="F23" s="242">
        <f t="shared" si="2"/>
        <v>22</v>
      </c>
      <c r="G23" s="242">
        <v>19</v>
      </c>
      <c r="H23" s="242">
        <v>1</v>
      </c>
      <c r="I23" s="242">
        <v>1</v>
      </c>
      <c r="J23" s="242">
        <v>1</v>
      </c>
      <c r="K23" s="242">
        <v>7</v>
      </c>
    </row>
    <row r="24" spans="1:11" x14ac:dyDescent="0.2">
      <c r="A24" s="42" t="s">
        <v>31</v>
      </c>
      <c r="B24" s="242">
        <f t="shared" si="1"/>
        <v>237</v>
      </c>
      <c r="C24" s="242">
        <v>89</v>
      </c>
      <c r="D24" s="242">
        <v>87</v>
      </c>
      <c r="E24" s="242">
        <v>1</v>
      </c>
      <c r="F24" s="242">
        <f t="shared" si="2"/>
        <v>35</v>
      </c>
      <c r="G24" s="242">
        <v>19</v>
      </c>
      <c r="H24" s="242">
        <v>9</v>
      </c>
      <c r="I24" s="242">
        <v>3</v>
      </c>
      <c r="J24" s="242">
        <v>4</v>
      </c>
      <c r="K24" s="242">
        <v>25</v>
      </c>
    </row>
    <row r="25" spans="1:11" x14ac:dyDescent="0.2">
      <c r="A25" s="42" t="s">
        <v>210</v>
      </c>
      <c r="B25" s="242">
        <f t="shared" si="1"/>
        <v>254</v>
      </c>
      <c r="C25" s="242">
        <v>111</v>
      </c>
      <c r="D25" s="242">
        <v>114</v>
      </c>
      <c r="E25" s="242"/>
      <c r="F25" s="242">
        <f t="shared" si="2"/>
        <v>22</v>
      </c>
      <c r="G25" s="242">
        <v>18</v>
      </c>
      <c r="H25" s="242">
        <v>1</v>
      </c>
      <c r="I25" s="242">
        <v>2</v>
      </c>
      <c r="J25" s="242">
        <v>1</v>
      </c>
      <c r="K25" s="242">
        <v>7</v>
      </c>
    </row>
    <row r="26" spans="1:11" x14ac:dyDescent="0.2">
      <c r="A26" s="42" t="s">
        <v>53</v>
      </c>
      <c r="B26" s="242">
        <f t="shared" si="1"/>
        <v>215</v>
      </c>
      <c r="C26" s="242">
        <v>87</v>
      </c>
      <c r="D26" s="242">
        <v>93</v>
      </c>
      <c r="E26" s="242"/>
      <c r="F26" s="242">
        <f t="shared" si="2"/>
        <v>26</v>
      </c>
      <c r="G26" s="242">
        <v>19</v>
      </c>
      <c r="H26" s="242">
        <v>3</v>
      </c>
      <c r="I26" s="242">
        <v>3</v>
      </c>
      <c r="J26" s="242">
        <v>1</v>
      </c>
      <c r="K26" s="242">
        <v>9</v>
      </c>
    </row>
    <row r="27" spans="1:11" x14ac:dyDescent="0.2">
      <c r="A27" s="42" t="s">
        <v>67</v>
      </c>
      <c r="B27" s="242">
        <f t="shared" si="1"/>
        <v>286</v>
      </c>
      <c r="C27" s="242">
        <v>95</v>
      </c>
      <c r="D27" s="242">
        <v>161</v>
      </c>
      <c r="E27" s="242"/>
      <c r="F27" s="242">
        <f t="shared" si="2"/>
        <v>21</v>
      </c>
      <c r="G27" s="242">
        <v>10</v>
      </c>
      <c r="H27" s="242">
        <v>6</v>
      </c>
      <c r="I27" s="242">
        <v>1</v>
      </c>
      <c r="J27" s="242">
        <v>4</v>
      </c>
      <c r="K27" s="242">
        <v>9</v>
      </c>
    </row>
    <row r="28" spans="1:11" x14ac:dyDescent="0.2">
      <c r="A28" s="42" t="s">
        <v>68</v>
      </c>
      <c r="B28" s="242">
        <f t="shared" si="1"/>
        <v>221</v>
      </c>
      <c r="C28" s="242">
        <v>90</v>
      </c>
      <c r="D28" s="242">
        <v>98</v>
      </c>
      <c r="E28" s="242"/>
      <c r="F28" s="242">
        <f t="shared" si="2"/>
        <v>21</v>
      </c>
      <c r="G28" s="242">
        <v>8</v>
      </c>
      <c r="H28" s="242">
        <v>6</v>
      </c>
      <c r="I28" s="242">
        <v>1</v>
      </c>
      <c r="J28" s="242">
        <v>6</v>
      </c>
      <c r="K28" s="242">
        <v>12</v>
      </c>
    </row>
    <row r="29" spans="1:11" x14ac:dyDescent="0.2">
      <c r="A29" s="42" t="s">
        <v>54</v>
      </c>
      <c r="B29" s="242">
        <f t="shared" si="1"/>
        <v>217</v>
      </c>
      <c r="C29" s="242">
        <v>86</v>
      </c>
      <c r="D29" s="242">
        <v>106</v>
      </c>
      <c r="E29" s="242"/>
      <c r="F29" s="242">
        <f t="shared" si="2"/>
        <v>16</v>
      </c>
      <c r="G29" s="242">
        <v>8</v>
      </c>
      <c r="H29" s="242">
        <v>3</v>
      </c>
      <c r="I29" s="242">
        <v>2</v>
      </c>
      <c r="J29" s="242">
        <v>3</v>
      </c>
      <c r="K29" s="242">
        <v>9</v>
      </c>
    </row>
    <row r="30" spans="1:11" x14ac:dyDescent="0.2">
      <c r="A30" s="42" t="s">
        <v>55</v>
      </c>
      <c r="B30" s="242">
        <f t="shared" si="1"/>
        <v>265</v>
      </c>
      <c r="C30" s="242">
        <v>111</v>
      </c>
      <c r="D30" s="242">
        <v>119</v>
      </c>
      <c r="E30" s="242"/>
      <c r="F30" s="242">
        <f t="shared" si="2"/>
        <v>21</v>
      </c>
      <c r="G30" s="242">
        <v>15</v>
      </c>
      <c r="H30" s="242">
        <v>3</v>
      </c>
      <c r="I30" s="242">
        <v>2</v>
      </c>
      <c r="J30" s="242">
        <v>1</v>
      </c>
      <c r="K30" s="242">
        <v>14</v>
      </c>
    </row>
    <row r="31" spans="1:11" x14ac:dyDescent="0.2">
      <c r="A31" s="42" t="s">
        <v>56</v>
      </c>
      <c r="B31" s="242">
        <f t="shared" si="1"/>
        <v>563</v>
      </c>
      <c r="C31" s="242">
        <v>228</v>
      </c>
      <c r="D31" s="242">
        <v>284</v>
      </c>
      <c r="E31" s="242"/>
      <c r="F31" s="242">
        <f t="shared" si="2"/>
        <v>36</v>
      </c>
      <c r="G31" s="242">
        <v>19</v>
      </c>
      <c r="H31" s="242">
        <v>7</v>
      </c>
      <c r="I31" s="242">
        <v>5</v>
      </c>
      <c r="J31" s="242">
        <v>5</v>
      </c>
      <c r="K31" s="242">
        <v>15</v>
      </c>
    </row>
    <row r="32" spans="1:11" x14ac:dyDescent="0.2">
      <c r="A32" s="42" t="s">
        <v>82</v>
      </c>
      <c r="B32" s="242">
        <f t="shared" si="1"/>
        <v>197</v>
      </c>
      <c r="C32" s="242">
        <v>79</v>
      </c>
      <c r="D32" s="242">
        <v>93</v>
      </c>
      <c r="E32" s="242"/>
      <c r="F32" s="242">
        <f t="shared" si="2"/>
        <v>18</v>
      </c>
      <c r="G32" s="242">
        <v>8</v>
      </c>
      <c r="H32" s="242">
        <v>4</v>
      </c>
      <c r="I32" s="242">
        <v>3</v>
      </c>
      <c r="J32" s="242">
        <v>3</v>
      </c>
      <c r="K32" s="242">
        <v>7</v>
      </c>
    </row>
    <row r="33" spans="1:12" x14ac:dyDescent="0.2">
      <c r="A33" s="42" t="s">
        <v>69</v>
      </c>
      <c r="B33" s="242">
        <f t="shared" si="1"/>
        <v>444</v>
      </c>
      <c r="C33" s="242">
        <v>170</v>
      </c>
      <c r="D33" s="242">
        <v>237</v>
      </c>
      <c r="E33" s="242"/>
      <c r="F33" s="242">
        <f t="shared" si="2"/>
        <v>30</v>
      </c>
      <c r="G33" s="242">
        <v>23</v>
      </c>
      <c r="H33" s="242">
        <v>2</v>
      </c>
      <c r="I33" s="242">
        <v>3</v>
      </c>
      <c r="J33" s="242">
        <v>2</v>
      </c>
      <c r="K33" s="242">
        <v>7</v>
      </c>
    </row>
    <row r="34" spans="1:12" x14ac:dyDescent="0.2">
      <c r="A34" s="42" t="s">
        <v>70</v>
      </c>
      <c r="B34" s="242">
        <f t="shared" si="1"/>
        <v>137</v>
      </c>
      <c r="C34" s="242">
        <v>55</v>
      </c>
      <c r="D34" s="242">
        <v>65</v>
      </c>
      <c r="E34" s="242"/>
      <c r="F34" s="242">
        <f t="shared" si="2"/>
        <v>11</v>
      </c>
      <c r="G34" s="242">
        <v>5</v>
      </c>
      <c r="H34" s="242">
        <v>3</v>
      </c>
      <c r="I34" s="242"/>
      <c r="J34" s="242">
        <v>3</v>
      </c>
      <c r="K34" s="242">
        <v>6</v>
      </c>
    </row>
    <row r="35" spans="1:12" x14ac:dyDescent="0.2">
      <c r="A35" s="42" t="s">
        <v>71</v>
      </c>
      <c r="B35" s="242">
        <f t="shared" si="1"/>
        <v>474</v>
      </c>
      <c r="C35" s="242">
        <v>208</v>
      </c>
      <c r="D35" s="242">
        <v>214</v>
      </c>
      <c r="E35" s="242"/>
      <c r="F35" s="242">
        <f t="shared" si="2"/>
        <v>39</v>
      </c>
      <c r="G35" s="242">
        <v>27</v>
      </c>
      <c r="H35" s="242">
        <v>5</v>
      </c>
      <c r="I35" s="242">
        <v>3</v>
      </c>
      <c r="J35" s="242">
        <v>4</v>
      </c>
      <c r="K35" s="242">
        <v>13</v>
      </c>
    </row>
    <row r="36" spans="1:12" x14ac:dyDescent="0.2">
      <c r="A36" s="42" t="s">
        <v>72</v>
      </c>
      <c r="B36" s="242">
        <f t="shared" si="1"/>
        <v>391</v>
      </c>
      <c r="C36" s="242">
        <v>175</v>
      </c>
      <c r="D36" s="242">
        <v>177</v>
      </c>
      <c r="E36" s="242"/>
      <c r="F36" s="242">
        <f t="shared" si="2"/>
        <v>31</v>
      </c>
      <c r="G36" s="242">
        <v>21</v>
      </c>
      <c r="H36" s="242">
        <v>4</v>
      </c>
      <c r="I36" s="242">
        <v>4</v>
      </c>
      <c r="J36" s="242">
        <v>2</v>
      </c>
      <c r="K36" s="242">
        <v>8</v>
      </c>
      <c r="L36" s="55"/>
    </row>
    <row r="37" spans="1:12" ht="13.5" thickBot="1" x14ac:dyDescent="0.25">
      <c r="A37" s="46" t="s">
        <v>73</v>
      </c>
      <c r="B37" s="373">
        <f t="shared" si="1"/>
        <v>171</v>
      </c>
      <c r="C37" s="373">
        <v>64</v>
      </c>
      <c r="D37" s="373">
        <v>88</v>
      </c>
      <c r="E37" s="373"/>
      <c r="F37" s="373">
        <f t="shared" si="2"/>
        <v>16</v>
      </c>
      <c r="G37" s="373">
        <v>14</v>
      </c>
      <c r="H37" s="373">
        <v>1</v>
      </c>
      <c r="I37" s="373">
        <v>1</v>
      </c>
      <c r="J37" s="373"/>
      <c r="K37" s="373">
        <v>3</v>
      </c>
    </row>
    <row r="38" spans="1:12" ht="15" customHeight="1" x14ac:dyDescent="0.2">
      <c r="A38" s="103" t="s">
        <v>314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</row>
    <row r="39" spans="1:12" ht="15" customHeight="1" x14ac:dyDescent="0.2">
      <c r="A39" s="103" t="s">
        <v>315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</row>
    <row r="40" spans="1:12" ht="28.5" customHeight="1" x14ac:dyDescent="0.2">
      <c r="A40" s="596" t="s">
        <v>1080</v>
      </c>
      <c r="B40" s="596"/>
      <c r="C40" s="596"/>
      <c r="D40" s="596"/>
      <c r="E40" s="596"/>
      <c r="F40" s="596"/>
      <c r="G40" s="596"/>
      <c r="H40" s="596"/>
      <c r="I40" s="596"/>
      <c r="J40" s="596"/>
      <c r="K40" s="596"/>
    </row>
    <row r="41" spans="1:12" ht="15" customHeight="1" x14ac:dyDescent="0.2">
      <c r="A41" s="28" t="s">
        <v>929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</row>
  </sheetData>
  <mergeCells count="8">
    <mergeCell ref="A40:K40"/>
    <mergeCell ref="A1:K1"/>
    <mergeCell ref="A2:K2"/>
    <mergeCell ref="A3:K3"/>
    <mergeCell ref="A4:K4"/>
    <mergeCell ref="A5:K5"/>
    <mergeCell ref="A6:A7"/>
    <mergeCell ref="F6:J6"/>
  </mergeCells>
  <hyperlinks>
    <hyperlink ref="L2" location="Contenido!A1" display="Contenido" xr:uid="{00000000-0004-0000-B700-000000000000}"/>
  </hyperlinks>
  <printOptions horizontalCentered="1"/>
  <pageMargins left="0.59055118110236227" right="0.59055118110236227" top="0.39370078740157483" bottom="0.19685039370078741" header="0" footer="0"/>
  <pageSetup scale="95" orientation="landscape" r:id="rId1"/>
  <headerFooter alignWithMargins="0"/>
  <ignoredErrors>
    <ignoredError sqref="F11:F37" formulaRange="1"/>
  </ignoredError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Hoja184">
    <tabColor theme="5" tint="0.59999389629810485"/>
    <pageSetUpPr fitToPage="1"/>
  </sheetPr>
  <dimension ref="A1:K38"/>
  <sheetViews>
    <sheetView showGridLines="0" zoomScaleNormal="100" zoomScaleSheetLayoutView="100" workbookViewId="0">
      <selection activeCell="R16" sqref="R16:R17"/>
    </sheetView>
  </sheetViews>
  <sheetFormatPr baseColWidth="10" defaultColWidth="11" defaultRowHeight="12.75" x14ac:dyDescent="0.2"/>
  <cols>
    <col min="1" max="1" width="17.375" style="50" customWidth="1"/>
    <col min="2" max="10" width="9.25" style="54" customWidth="1"/>
    <col min="11" max="16384" width="11" style="49"/>
  </cols>
  <sheetData>
    <row r="1" spans="1:11" ht="15" x14ac:dyDescent="0.25">
      <c r="A1" s="587" t="s">
        <v>749</v>
      </c>
      <c r="B1" s="587"/>
      <c r="C1" s="587"/>
      <c r="D1" s="587"/>
      <c r="E1" s="587"/>
      <c r="F1" s="587"/>
      <c r="G1" s="587"/>
      <c r="H1" s="587"/>
      <c r="I1" s="587"/>
      <c r="J1" s="587"/>
    </row>
    <row r="2" spans="1:11" ht="15" customHeight="1" x14ac:dyDescent="0.25">
      <c r="A2" s="587" t="s">
        <v>543</v>
      </c>
      <c r="B2" s="587"/>
      <c r="C2" s="587"/>
      <c r="D2" s="587"/>
      <c r="E2" s="587"/>
      <c r="F2" s="587"/>
      <c r="G2" s="587"/>
      <c r="H2" s="587"/>
      <c r="I2" s="587"/>
      <c r="J2" s="587"/>
      <c r="K2" s="212" t="s">
        <v>573</v>
      </c>
    </row>
    <row r="3" spans="1:11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  <c r="J3" s="587"/>
    </row>
    <row r="4" spans="1:11" ht="15" x14ac:dyDescent="0.25">
      <c r="A4" s="587" t="s">
        <v>180</v>
      </c>
      <c r="B4" s="587"/>
      <c r="C4" s="587"/>
      <c r="D4" s="587"/>
      <c r="E4" s="587"/>
      <c r="F4" s="587"/>
      <c r="G4" s="587"/>
      <c r="H4" s="587"/>
      <c r="I4" s="587"/>
      <c r="J4" s="587"/>
    </row>
    <row r="5" spans="1:11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  <c r="J5" s="587"/>
    </row>
    <row r="6" spans="1:11" s="234" customFormat="1" ht="15.75" customHeight="1" x14ac:dyDescent="0.15">
      <c r="A6" s="690" t="s">
        <v>46</v>
      </c>
      <c r="B6" s="463"/>
      <c r="C6" s="463"/>
      <c r="D6" s="464"/>
      <c r="E6" s="685" t="s">
        <v>99</v>
      </c>
      <c r="F6" s="685"/>
      <c r="G6" s="685"/>
      <c r="H6" s="685"/>
      <c r="I6" s="685"/>
      <c r="J6" s="464"/>
    </row>
    <row r="7" spans="1:11" s="234" customFormat="1" ht="30" x14ac:dyDescent="0.15">
      <c r="A7" s="690"/>
      <c r="B7" s="464" t="s">
        <v>0</v>
      </c>
      <c r="C7" s="465" t="s">
        <v>601</v>
      </c>
      <c r="D7" s="463" t="s">
        <v>6</v>
      </c>
      <c r="E7" s="463" t="s">
        <v>547</v>
      </c>
      <c r="F7" s="465" t="s">
        <v>207</v>
      </c>
      <c r="G7" s="465" t="s">
        <v>176</v>
      </c>
      <c r="H7" s="465" t="s">
        <v>208</v>
      </c>
      <c r="I7" s="466" t="s">
        <v>179</v>
      </c>
      <c r="J7" s="466" t="s">
        <v>548</v>
      </c>
    </row>
    <row r="8" spans="1:11" ht="15" customHeight="1" x14ac:dyDescent="0.2">
      <c r="B8" s="65"/>
      <c r="C8" s="65"/>
      <c r="D8" s="65"/>
      <c r="E8" s="65"/>
      <c r="F8" s="65"/>
      <c r="G8" s="65"/>
      <c r="H8" s="65"/>
      <c r="I8" s="65"/>
      <c r="J8" s="65"/>
    </row>
    <row r="9" spans="1:11" s="119" customFormat="1" x14ac:dyDescent="0.2">
      <c r="A9" s="43" t="s">
        <v>0</v>
      </c>
      <c r="B9" s="375">
        <f>+C9+D9+E9+J9</f>
        <v>1005</v>
      </c>
      <c r="C9" s="375">
        <f>SUM(C11:C34)</f>
        <v>455</v>
      </c>
      <c r="D9" s="375">
        <f>SUM(D11:D34)</f>
        <v>327</v>
      </c>
      <c r="E9" s="375">
        <f t="shared" ref="E9:J9" si="0">SUM(E11:E34)</f>
        <v>222</v>
      </c>
      <c r="F9" s="375">
        <f t="shared" si="0"/>
        <v>219</v>
      </c>
      <c r="G9" s="375">
        <f t="shared" si="0"/>
        <v>2</v>
      </c>
      <c r="H9" s="375">
        <f t="shared" si="0"/>
        <v>1</v>
      </c>
      <c r="I9" s="375">
        <f t="shared" si="0"/>
        <v>0</v>
      </c>
      <c r="J9" s="375">
        <f t="shared" si="0"/>
        <v>1</v>
      </c>
    </row>
    <row r="10" spans="1:11" x14ac:dyDescent="0.2">
      <c r="A10" s="44"/>
      <c r="B10" s="52"/>
      <c r="C10" s="52"/>
      <c r="D10" s="52"/>
      <c r="E10" s="52"/>
      <c r="F10" s="52"/>
      <c r="G10" s="52"/>
      <c r="H10" s="52"/>
      <c r="I10" s="52"/>
      <c r="J10" s="52"/>
    </row>
    <row r="11" spans="1:11" x14ac:dyDescent="0.2">
      <c r="A11" s="42" t="s">
        <v>51</v>
      </c>
      <c r="B11" s="52">
        <f t="shared" ref="B11:B34" si="1">+C11+D11+E11+J11</f>
        <v>110</v>
      </c>
      <c r="C11" s="52">
        <v>51</v>
      </c>
      <c r="D11" s="52">
        <v>32</v>
      </c>
      <c r="E11" s="52">
        <f>SUM(F11:I11)</f>
        <v>27</v>
      </c>
      <c r="F11" s="52">
        <v>27</v>
      </c>
      <c r="G11" s="52"/>
      <c r="H11" s="52"/>
      <c r="I11" s="52"/>
      <c r="J11" s="52"/>
    </row>
    <row r="12" spans="1:11" x14ac:dyDescent="0.2">
      <c r="A12" s="42" t="s">
        <v>58</v>
      </c>
      <c r="B12" s="52">
        <f t="shared" si="1"/>
        <v>147</v>
      </c>
      <c r="C12" s="52">
        <v>66</v>
      </c>
      <c r="D12" s="52">
        <v>46</v>
      </c>
      <c r="E12" s="52">
        <f t="shared" ref="E12:E34" si="2">SUM(F12:I12)</f>
        <v>34</v>
      </c>
      <c r="F12" s="52">
        <v>33</v>
      </c>
      <c r="G12" s="52"/>
      <c r="H12" s="52">
        <v>1</v>
      </c>
      <c r="I12" s="52"/>
      <c r="J12" s="52">
        <v>1</v>
      </c>
    </row>
    <row r="13" spans="1:11" x14ac:dyDescent="0.2">
      <c r="A13" s="42" t="s">
        <v>29</v>
      </c>
      <c r="B13" s="52">
        <f t="shared" si="1"/>
        <v>121</v>
      </c>
      <c r="C13" s="52">
        <v>51</v>
      </c>
      <c r="D13" s="52">
        <v>36</v>
      </c>
      <c r="E13" s="52">
        <f t="shared" si="2"/>
        <v>34</v>
      </c>
      <c r="F13" s="52">
        <v>34</v>
      </c>
      <c r="G13" s="52"/>
      <c r="H13" s="52"/>
      <c r="I13" s="52"/>
      <c r="J13" s="52"/>
    </row>
    <row r="14" spans="1:11" x14ac:dyDescent="0.2">
      <c r="A14" s="42" t="s">
        <v>59</v>
      </c>
      <c r="B14" s="52">
        <f t="shared" si="1"/>
        <v>36</v>
      </c>
      <c r="C14" s="52">
        <v>20</v>
      </c>
      <c r="D14" s="52">
        <v>14</v>
      </c>
      <c r="E14" s="52">
        <f t="shared" si="2"/>
        <v>2</v>
      </c>
      <c r="F14" s="52">
        <v>2</v>
      </c>
      <c r="G14" s="52"/>
      <c r="H14" s="52"/>
      <c r="I14" s="52"/>
      <c r="J14" s="52"/>
    </row>
    <row r="15" spans="1:11" x14ac:dyDescent="0.2">
      <c r="A15" s="42" t="s">
        <v>60</v>
      </c>
      <c r="B15" s="52">
        <f t="shared" si="1"/>
        <v>15</v>
      </c>
      <c r="C15" s="52">
        <v>7</v>
      </c>
      <c r="D15" s="52">
        <v>5</v>
      </c>
      <c r="E15" s="52">
        <f t="shared" si="2"/>
        <v>3</v>
      </c>
      <c r="F15" s="52">
        <v>3</v>
      </c>
      <c r="G15" s="52"/>
      <c r="H15" s="52"/>
      <c r="I15" s="52"/>
      <c r="J15" s="52"/>
    </row>
    <row r="16" spans="1:11" x14ac:dyDescent="0.2">
      <c r="A16" s="42" t="s">
        <v>61</v>
      </c>
      <c r="B16" s="52">
        <f t="shared" si="1"/>
        <v>8</v>
      </c>
      <c r="C16" s="52">
        <v>3</v>
      </c>
      <c r="D16" s="52">
        <v>3</v>
      </c>
      <c r="E16" s="52">
        <f t="shared" si="2"/>
        <v>2</v>
      </c>
      <c r="F16" s="52">
        <v>2</v>
      </c>
      <c r="G16" s="52"/>
      <c r="H16" s="52"/>
      <c r="I16" s="52"/>
      <c r="J16" s="52"/>
    </row>
    <row r="17" spans="1:10" x14ac:dyDescent="0.2">
      <c r="A17" s="42" t="s">
        <v>52</v>
      </c>
      <c r="B17" s="52">
        <f t="shared" si="1"/>
        <v>103</v>
      </c>
      <c r="C17" s="52">
        <v>47</v>
      </c>
      <c r="D17" s="52">
        <v>34</v>
      </c>
      <c r="E17" s="52">
        <f t="shared" si="2"/>
        <v>22</v>
      </c>
      <c r="F17" s="52">
        <v>22</v>
      </c>
      <c r="G17" s="52"/>
      <c r="H17" s="52"/>
      <c r="I17" s="52"/>
      <c r="J17" s="52"/>
    </row>
    <row r="18" spans="1:10" x14ac:dyDescent="0.2">
      <c r="A18" s="42" t="s">
        <v>62</v>
      </c>
      <c r="B18" s="52">
        <f t="shared" si="1"/>
        <v>23</v>
      </c>
      <c r="C18" s="52">
        <v>13</v>
      </c>
      <c r="D18" s="52">
        <v>7</v>
      </c>
      <c r="E18" s="52">
        <f t="shared" si="2"/>
        <v>3</v>
      </c>
      <c r="F18" s="52">
        <v>3</v>
      </c>
      <c r="G18" s="52"/>
      <c r="H18" s="52"/>
      <c r="I18" s="52"/>
      <c r="J18" s="52"/>
    </row>
    <row r="19" spans="1:10" x14ac:dyDescent="0.2">
      <c r="A19" s="42" t="s">
        <v>63</v>
      </c>
      <c r="B19" s="52">
        <f t="shared" si="1"/>
        <v>26</v>
      </c>
      <c r="C19" s="52">
        <v>12</v>
      </c>
      <c r="D19" s="52">
        <v>8</v>
      </c>
      <c r="E19" s="52">
        <f t="shared" si="2"/>
        <v>6</v>
      </c>
      <c r="F19" s="52">
        <v>5</v>
      </c>
      <c r="G19" s="52">
        <v>1</v>
      </c>
      <c r="H19" s="52"/>
      <c r="I19" s="52"/>
      <c r="J19" s="52"/>
    </row>
    <row r="20" spans="1:10" x14ac:dyDescent="0.2">
      <c r="A20" s="41" t="s">
        <v>30</v>
      </c>
      <c r="B20" s="52">
        <f t="shared" si="1"/>
        <v>68</v>
      </c>
      <c r="C20" s="52">
        <v>37</v>
      </c>
      <c r="D20" s="52">
        <v>22</v>
      </c>
      <c r="E20" s="52">
        <f t="shared" si="2"/>
        <v>9</v>
      </c>
      <c r="F20" s="52">
        <v>9</v>
      </c>
      <c r="G20" s="52"/>
      <c r="H20" s="52"/>
      <c r="I20" s="52"/>
      <c r="J20" s="52"/>
    </row>
    <row r="21" spans="1:10" x14ac:dyDescent="0.2">
      <c r="A21" s="42" t="s">
        <v>65</v>
      </c>
      <c r="B21" s="52">
        <f t="shared" si="1"/>
        <v>6</v>
      </c>
      <c r="C21" s="52">
        <v>2</v>
      </c>
      <c r="D21" s="52">
        <v>2</v>
      </c>
      <c r="E21" s="52">
        <f t="shared" si="2"/>
        <v>2</v>
      </c>
      <c r="F21" s="52">
        <v>2</v>
      </c>
      <c r="G21" s="52"/>
      <c r="H21" s="52"/>
      <c r="I21" s="52"/>
      <c r="J21" s="52"/>
    </row>
    <row r="22" spans="1:10" x14ac:dyDescent="0.2">
      <c r="A22" s="42" t="s">
        <v>31</v>
      </c>
      <c r="B22" s="52">
        <f t="shared" si="1"/>
        <v>150</v>
      </c>
      <c r="C22" s="52">
        <v>71</v>
      </c>
      <c r="D22" s="52">
        <v>48</v>
      </c>
      <c r="E22" s="52">
        <f t="shared" si="2"/>
        <v>31</v>
      </c>
      <c r="F22" s="52">
        <v>30</v>
      </c>
      <c r="G22" s="52">
        <v>1</v>
      </c>
      <c r="H22" s="52"/>
      <c r="I22" s="52"/>
      <c r="J22" s="52"/>
    </row>
    <row r="23" spans="1:10" x14ac:dyDescent="0.2">
      <c r="A23" s="42" t="s">
        <v>210</v>
      </c>
      <c r="B23" s="52">
        <f t="shared" si="1"/>
        <v>3</v>
      </c>
      <c r="C23" s="52">
        <v>1</v>
      </c>
      <c r="D23" s="52">
        <v>1</v>
      </c>
      <c r="E23" s="52">
        <f t="shared" si="2"/>
        <v>1</v>
      </c>
      <c r="F23" s="52">
        <v>1</v>
      </c>
      <c r="G23" s="52"/>
      <c r="H23" s="52"/>
      <c r="I23" s="52"/>
      <c r="J23" s="52"/>
    </row>
    <row r="24" spans="1:10" x14ac:dyDescent="0.2">
      <c r="A24" s="42" t="s">
        <v>53</v>
      </c>
      <c r="B24" s="52">
        <f t="shared" si="1"/>
        <v>24</v>
      </c>
      <c r="C24" s="52">
        <v>13</v>
      </c>
      <c r="D24" s="52">
        <v>7</v>
      </c>
      <c r="E24" s="52">
        <f t="shared" si="2"/>
        <v>4</v>
      </c>
      <c r="F24" s="52">
        <v>4</v>
      </c>
      <c r="G24" s="52"/>
      <c r="H24" s="52"/>
      <c r="I24" s="52"/>
      <c r="J24" s="52"/>
    </row>
    <row r="25" spans="1:10" x14ac:dyDescent="0.2">
      <c r="A25" s="42" t="s">
        <v>67</v>
      </c>
      <c r="B25" s="52">
        <f t="shared" si="1"/>
        <v>17</v>
      </c>
      <c r="C25" s="52">
        <v>7</v>
      </c>
      <c r="D25" s="52">
        <v>7</v>
      </c>
      <c r="E25" s="52">
        <f t="shared" si="2"/>
        <v>3</v>
      </c>
      <c r="F25" s="52">
        <v>3</v>
      </c>
      <c r="G25" s="52"/>
      <c r="H25" s="52"/>
      <c r="I25" s="52"/>
      <c r="J25" s="52"/>
    </row>
    <row r="26" spans="1:10" x14ac:dyDescent="0.2">
      <c r="A26" s="42" t="s">
        <v>68</v>
      </c>
      <c r="B26" s="52">
        <f t="shared" si="1"/>
        <v>28</v>
      </c>
      <c r="C26" s="52">
        <v>10</v>
      </c>
      <c r="D26" s="52">
        <v>10</v>
      </c>
      <c r="E26" s="52">
        <f t="shared" si="2"/>
        <v>8</v>
      </c>
      <c r="F26" s="52">
        <v>8</v>
      </c>
      <c r="G26" s="52"/>
      <c r="H26" s="52"/>
      <c r="I26" s="52"/>
      <c r="J26" s="52"/>
    </row>
    <row r="27" spans="1:10" x14ac:dyDescent="0.2">
      <c r="A27" s="42" t="s">
        <v>54</v>
      </c>
      <c r="B27" s="52">
        <f t="shared" si="1"/>
        <v>9</v>
      </c>
      <c r="C27" s="52">
        <v>4</v>
      </c>
      <c r="D27" s="52">
        <v>3</v>
      </c>
      <c r="E27" s="52">
        <f t="shared" si="2"/>
        <v>2</v>
      </c>
      <c r="F27" s="52">
        <v>2</v>
      </c>
      <c r="G27" s="52"/>
      <c r="H27" s="52"/>
      <c r="I27" s="52"/>
      <c r="J27" s="52"/>
    </row>
    <row r="28" spans="1:10" x14ac:dyDescent="0.2">
      <c r="A28" s="42" t="s">
        <v>55</v>
      </c>
      <c r="B28" s="52">
        <f t="shared" si="1"/>
        <v>34</v>
      </c>
      <c r="C28" s="52">
        <v>14</v>
      </c>
      <c r="D28" s="52">
        <v>13</v>
      </c>
      <c r="E28" s="52">
        <f t="shared" si="2"/>
        <v>7</v>
      </c>
      <c r="F28" s="52">
        <v>7</v>
      </c>
      <c r="G28" s="52"/>
      <c r="H28" s="52"/>
      <c r="I28" s="52"/>
      <c r="J28" s="52"/>
    </row>
    <row r="29" spans="1:10" x14ac:dyDescent="0.2">
      <c r="A29" s="42" t="s">
        <v>56</v>
      </c>
      <c r="B29" s="52">
        <f t="shared" si="1"/>
        <v>8</v>
      </c>
      <c r="C29" s="52">
        <v>2</v>
      </c>
      <c r="D29" s="52">
        <v>3</v>
      </c>
      <c r="E29" s="52">
        <f t="shared" si="2"/>
        <v>3</v>
      </c>
      <c r="F29" s="52">
        <v>3</v>
      </c>
      <c r="G29" s="52"/>
      <c r="H29" s="52"/>
      <c r="I29" s="52"/>
      <c r="J29" s="52"/>
    </row>
    <row r="30" spans="1:10" x14ac:dyDescent="0.2">
      <c r="A30" s="42" t="s">
        <v>82</v>
      </c>
      <c r="B30" s="52">
        <f t="shared" si="1"/>
        <v>16</v>
      </c>
      <c r="C30" s="52">
        <v>6</v>
      </c>
      <c r="D30" s="52">
        <v>6</v>
      </c>
      <c r="E30" s="52">
        <f t="shared" si="2"/>
        <v>4</v>
      </c>
      <c r="F30" s="52">
        <v>4</v>
      </c>
      <c r="G30" s="52"/>
      <c r="H30" s="52"/>
      <c r="I30" s="52"/>
      <c r="J30" s="52"/>
    </row>
    <row r="31" spans="1:10" x14ac:dyDescent="0.2">
      <c r="A31" s="42" t="s">
        <v>69</v>
      </c>
      <c r="B31" s="52">
        <f t="shared" si="1"/>
        <v>6</v>
      </c>
      <c r="C31" s="52">
        <v>2</v>
      </c>
      <c r="D31" s="52">
        <v>2</v>
      </c>
      <c r="E31" s="52">
        <f t="shared" si="2"/>
        <v>2</v>
      </c>
      <c r="F31" s="52">
        <v>2</v>
      </c>
      <c r="G31" s="52"/>
      <c r="H31" s="52"/>
      <c r="I31" s="52"/>
      <c r="J31" s="52"/>
    </row>
    <row r="32" spans="1:10" x14ac:dyDescent="0.2">
      <c r="A32" s="42" t="s">
        <v>70</v>
      </c>
      <c r="B32" s="52">
        <f t="shared" si="1"/>
        <v>5</v>
      </c>
      <c r="C32" s="52">
        <v>1</v>
      </c>
      <c r="D32" s="52">
        <v>2</v>
      </c>
      <c r="E32" s="52">
        <f t="shared" si="2"/>
        <v>2</v>
      </c>
      <c r="F32" s="52">
        <v>2</v>
      </c>
      <c r="G32" s="52"/>
      <c r="H32" s="52"/>
      <c r="I32" s="52"/>
      <c r="J32" s="52"/>
    </row>
    <row r="33" spans="1:11" x14ac:dyDescent="0.2">
      <c r="A33" s="42" t="s">
        <v>71</v>
      </c>
      <c r="B33" s="52">
        <f t="shared" si="1"/>
        <v>23</v>
      </c>
      <c r="C33" s="52">
        <v>7</v>
      </c>
      <c r="D33" s="52">
        <v>9</v>
      </c>
      <c r="E33" s="52">
        <f t="shared" si="2"/>
        <v>7</v>
      </c>
      <c r="F33" s="52">
        <v>7</v>
      </c>
      <c r="G33" s="52"/>
      <c r="H33" s="52"/>
      <c r="I33" s="52"/>
      <c r="J33" s="52"/>
    </row>
    <row r="34" spans="1:11" ht="13.5" thickBot="1" x14ac:dyDescent="0.25">
      <c r="A34" s="46" t="s">
        <v>72</v>
      </c>
      <c r="B34" s="53">
        <f t="shared" si="1"/>
        <v>19</v>
      </c>
      <c r="C34" s="53">
        <v>8</v>
      </c>
      <c r="D34" s="53">
        <v>7</v>
      </c>
      <c r="E34" s="53">
        <f t="shared" si="2"/>
        <v>4</v>
      </c>
      <c r="F34" s="53">
        <v>4</v>
      </c>
      <c r="G34" s="53"/>
      <c r="H34" s="53"/>
      <c r="I34" s="53"/>
      <c r="J34" s="53"/>
      <c r="K34" s="55"/>
    </row>
    <row r="35" spans="1:11" ht="15" customHeight="1" x14ac:dyDescent="0.2">
      <c r="A35" s="103" t="s">
        <v>314</v>
      </c>
      <c r="B35" s="217"/>
      <c r="C35" s="217"/>
      <c r="D35" s="217"/>
      <c r="E35" s="217"/>
      <c r="F35" s="217"/>
      <c r="G35" s="217"/>
      <c r="H35" s="217"/>
      <c r="I35" s="217"/>
      <c r="J35" s="217"/>
    </row>
    <row r="36" spans="1:11" ht="15" customHeight="1" x14ac:dyDescent="0.2">
      <c r="A36" s="103" t="s">
        <v>315</v>
      </c>
      <c r="B36" s="217"/>
      <c r="C36" s="217"/>
      <c r="D36" s="217"/>
      <c r="E36" s="217"/>
      <c r="F36" s="217"/>
      <c r="G36" s="217"/>
      <c r="H36" s="217"/>
      <c r="I36" s="217"/>
      <c r="J36" s="217"/>
    </row>
    <row r="37" spans="1:11" ht="27.75" customHeight="1" x14ac:dyDescent="0.2">
      <c r="A37" s="596" t="s">
        <v>1080</v>
      </c>
      <c r="B37" s="691"/>
      <c r="C37" s="691"/>
      <c r="D37" s="691"/>
      <c r="E37" s="691"/>
      <c r="F37" s="691"/>
      <c r="G37" s="691"/>
      <c r="H37" s="691"/>
      <c r="I37" s="691"/>
      <c r="J37" s="691"/>
    </row>
    <row r="38" spans="1:11" ht="15" customHeight="1" x14ac:dyDescent="0.2">
      <c r="A38" s="28" t="s">
        <v>929</v>
      </c>
      <c r="B38" s="216"/>
      <c r="C38" s="216"/>
      <c r="D38" s="216"/>
      <c r="E38" s="216"/>
      <c r="F38" s="216"/>
      <c r="G38" s="216"/>
      <c r="H38" s="216"/>
      <c r="I38" s="216"/>
      <c r="J38" s="216"/>
    </row>
  </sheetData>
  <mergeCells count="8">
    <mergeCell ref="A37:J37"/>
    <mergeCell ref="A1:J1"/>
    <mergeCell ref="A2:J2"/>
    <mergeCell ref="A3:J3"/>
    <mergeCell ref="A4:J4"/>
    <mergeCell ref="A5:J5"/>
    <mergeCell ref="A6:A7"/>
    <mergeCell ref="E6:I6"/>
  </mergeCells>
  <hyperlinks>
    <hyperlink ref="K2" location="Contenido!A1" display="Contenido" xr:uid="{00000000-0004-0000-B800-000000000000}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E12" formulaRange="1"/>
  </ignoredError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Hoja185">
    <tabColor theme="5" tint="0.59999389629810485"/>
    <pageSetUpPr fitToPage="1"/>
  </sheetPr>
  <dimension ref="A1:N37"/>
  <sheetViews>
    <sheetView showGridLines="0" zoomScaleNormal="100" zoomScaleSheetLayoutView="100" workbookViewId="0">
      <selection activeCell="E7" sqref="E7"/>
    </sheetView>
  </sheetViews>
  <sheetFormatPr baseColWidth="10" defaultColWidth="11" defaultRowHeight="12.75" x14ac:dyDescent="0.2"/>
  <cols>
    <col min="1" max="1" width="17.375" style="50" customWidth="1"/>
    <col min="2" max="10" width="9.25" style="54" customWidth="1"/>
    <col min="11" max="16384" width="11" style="49"/>
  </cols>
  <sheetData>
    <row r="1" spans="1:14" ht="15" x14ac:dyDescent="0.25">
      <c r="A1" s="587" t="s">
        <v>748</v>
      </c>
      <c r="B1" s="587"/>
      <c r="C1" s="587"/>
      <c r="D1" s="587"/>
      <c r="E1" s="587"/>
      <c r="F1" s="587"/>
      <c r="G1" s="587"/>
      <c r="H1" s="587"/>
      <c r="I1" s="587"/>
      <c r="J1" s="587"/>
    </row>
    <row r="2" spans="1:14" ht="15" customHeight="1" x14ac:dyDescent="0.25">
      <c r="A2" s="587" t="s">
        <v>543</v>
      </c>
      <c r="B2" s="587"/>
      <c r="C2" s="587"/>
      <c r="D2" s="587"/>
      <c r="E2" s="587"/>
      <c r="F2" s="587"/>
      <c r="G2" s="587"/>
      <c r="H2" s="587"/>
      <c r="I2" s="587"/>
      <c r="J2" s="587"/>
      <c r="K2" s="212" t="s">
        <v>573</v>
      </c>
    </row>
    <row r="3" spans="1:14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  <c r="J3" s="587"/>
    </row>
    <row r="4" spans="1:14" ht="15" x14ac:dyDescent="0.25">
      <c r="A4" s="587" t="s">
        <v>204</v>
      </c>
      <c r="B4" s="587"/>
      <c r="C4" s="587"/>
      <c r="D4" s="587"/>
      <c r="E4" s="587"/>
      <c r="F4" s="587"/>
      <c r="G4" s="587"/>
      <c r="H4" s="587"/>
      <c r="I4" s="587"/>
      <c r="J4" s="587"/>
    </row>
    <row r="5" spans="1:14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  <c r="J5" s="587"/>
    </row>
    <row r="6" spans="1:14" s="234" customFormat="1" ht="15.75" customHeight="1" x14ac:dyDescent="0.15">
      <c r="A6" s="690" t="s">
        <v>46</v>
      </c>
      <c r="B6" s="463"/>
      <c r="C6" s="463"/>
      <c r="D6" s="464"/>
      <c r="E6" s="685" t="s">
        <v>99</v>
      </c>
      <c r="F6" s="685"/>
      <c r="G6" s="685"/>
      <c r="H6" s="685"/>
      <c r="I6" s="685"/>
      <c r="J6" s="464"/>
    </row>
    <row r="7" spans="1:14" s="234" customFormat="1" ht="30" x14ac:dyDescent="0.15">
      <c r="A7" s="690"/>
      <c r="B7" s="464" t="s">
        <v>0</v>
      </c>
      <c r="C7" s="465" t="s">
        <v>601</v>
      </c>
      <c r="D7" s="463" t="s">
        <v>6</v>
      </c>
      <c r="E7" s="463" t="s">
        <v>547</v>
      </c>
      <c r="F7" s="465" t="s">
        <v>207</v>
      </c>
      <c r="G7" s="465" t="s">
        <v>176</v>
      </c>
      <c r="H7" s="465" t="s">
        <v>208</v>
      </c>
      <c r="I7" s="466" t="s">
        <v>179</v>
      </c>
      <c r="J7" s="466" t="s">
        <v>548</v>
      </c>
    </row>
    <row r="8" spans="1:14" ht="15" customHeight="1" x14ac:dyDescent="0.2">
      <c r="B8" s="65"/>
      <c r="C8" s="65"/>
      <c r="D8" s="65"/>
      <c r="E8" s="65"/>
      <c r="F8" s="65"/>
      <c r="G8" s="65"/>
      <c r="H8" s="65"/>
      <c r="I8" s="65"/>
      <c r="J8" s="65"/>
    </row>
    <row r="9" spans="1:14" s="119" customFormat="1" x14ac:dyDescent="0.2">
      <c r="A9" s="43" t="s">
        <v>0</v>
      </c>
      <c r="B9" s="375">
        <f>+C9+D9+E9+J9</f>
        <v>91</v>
      </c>
      <c r="C9" s="375">
        <f>SUM(C11:C25)</f>
        <v>20</v>
      </c>
      <c r="D9" s="375">
        <f>SUM(D11:D25)</f>
        <v>18</v>
      </c>
      <c r="E9" s="375">
        <f>SUM(E11:E25)</f>
        <v>22</v>
      </c>
      <c r="F9" s="375">
        <f>SUM(F11:F25)</f>
        <v>18</v>
      </c>
      <c r="G9" s="375">
        <f>SUM(G11:G25)</f>
        <v>3</v>
      </c>
      <c r="H9" s="375"/>
      <c r="I9" s="375">
        <f>SUM(I11:I25)</f>
        <v>1</v>
      </c>
      <c r="J9" s="375">
        <f>SUM(J11:J25)</f>
        <v>31</v>
      </c>
    </row>
    <row r="10" spans="1:14" x14ac:dyDescent="0.2">
      <c r="A10" s="44"/>
      <c r="B10" s="52"/>
      <c r="C10" s="52"/>
      <c r="D10" s="52"/>
      <c r="E10" s="52"/>
      <c r="F10" s="52"/>
      <c r="G10" s="52"/>
      <c r="H10" s="52"/>
      <c r="I10" s="52"/>
      <c r="J10" s="52"/>
    </row>
    <row r="11" spans="1:14" x14ac:dyDescent="0.2">
      <c r="A11" s="42" t="s">
        <v>51</v>
      </c>
      <c r="B11" s="52">
        <f t="shared" ref="B11:B25" si="0">+C11+D11+E11+J11</f>
        <v>14</v>
      </c>
      <c r="C11" s="52">
        <v>4</v>
      </c>
      <c r="D11" s="52">
        <v>3</v>
      </c>
      <c r="E11" s="52">
        <f>SUM(F11:I11)</f>
        <v>2</v>
      </c>
      <c r="F11" s="52">
        <v>1</v>
      </c>
      <c r="G11" s="52">
        <v>1</v>
      </c>
      <c r="H11" s="52"/>
      <c r="I11" s="52"/>
      <c r="J11" s="52">
        <v>5</v>
      </c>
      <c r="K11" s="486"/>
      <c r="L11" s="486"/>
      <c r="M11" s="486"/>
      <c r="N11" s="486"/>
    </row>
    <row r="12" spans="1:14" x14ac:dyDescent="0.2">
      <c r="A12" s="42" t="s">
        <v>58</v>
      </c>
      <c r="B12" s="52">
        <f t="shared" si="0"/>
        <v>12</v>
      </c>
      <c r="C12" s="52">
        <v>3</v>
      </c>
      <c r="D12" s="52">
        <v>2</v>
      </c>
      <c r="E12" s="52">
        <f t="shared" ref="E12:E25" si="1">SUM(F12:I12)</f>
        <v>3</v>
      </c>
      <c r="F12" s="52">
        <v>3</v>
      </c>
      <c r="G12" s="52"/>
      <c r="H12" s="52"/>
      <c r="I12" s="52"/>
      <c r="J12" s="52">
        <v>4</v>
      </c>
      <c r="K12" s="486"/>
      <c r="L12" s="486"/>
      <c r="M12" s="486"/>
      <c r="N12" s="486"/>
    </row>
    <row r="13" spans="1:14" x14ac:dyDescent="0.2">
      <c r="A13" s="42" t="s">
        <v>29</v>
      </c>
      <c r="B13" s="52">
        <f t="shared" si="0"/>
        <v>3</v>
      </c>
      <c r="C13" s="52">
        <v>1</v>
      </c>
      <c r="D13" s="52">
        <v>1</v>
      </c>
      <c r="E13" s="52">
        <f t="shared" si="1"/>
        <v>1</v>
      </c>
      <c r="F13" s="52">
        <v>1</v>
      </c>
      <c r="G13" s="52"/>
      <c r="H13" s="52"/>
      <c r="I13" s="52"/>
      <c r="J13" s="52"/>
      <c r="K13" s="486"/>
      <c r="L13" s="486"/>
      <c r="M13" s="486"/>
      <c r="N13" s="486"/>
    </row>
    <row r="14" spans="1:14" x14ac:dyDescent="0.2">
      <c r="A14" s="42" t="s">
        <v>59</v>
      </c>
      <c r="B14" s="52">
        <f t="shared" si="0"/>
        <v>3</v>
      </c>
      <c r="C14" s="52"/>
      <c r="D14" s="52"/>
      <c r="E14" s="52">
        <f t="shared" si="1"/>
        <v>1</v>
      </c>
      <c r="F14" s="52">
        <v>1</v>
      </c>
      <c r="G14" s="52"/>
      <c r="H14" s="52"/>
      <c r="I14" s="52"/>
      <c r="J14" s="52">
        <v>2</v>
      </c>
      <c r="K14" s="486"/>
      <c r="L14" s="486"/>
      <c r="M14" s="486"/>
      <c r="N14" s="486"/>
    </row>
    <row r="15" spans="1:14" x14ac:dyDescent="0.2">
      <c r="A15" s="42" t="s">
        <v>61</v>
      </c>
      <c r="B15" s="52">
        <f t="shared" si="0"/>
        <v>4</v>
      </c>
      <c r="C15" s="52">
        <v>1</v>
      </c>
      <c r="D15" s="52">
        <v>1</v>
      </c>
      <c r="E15" s="52">
        <f t="shared" si="1"/>
        <v>1</v>
      </c>
      <c r="F15" s="52">
        <v>1</v>
      </c>
      <c r="G15" s="52"/>
      <c r="H15" s="52"/>
      <c r="I15" s="52"/>
      <c r="J15" s="52">
        <v>1</v>
      </c>
      <c r="K15" s="486"/>
      <c r="L15" s="486"/>
      <c r="M15" s="486"/>
      <c r="N15" s="486"/>
    </row>
    <row r="16" spans="1:14" x14ac:dyDescent="0.2">
      <c r="A16" s="42" t="s">
        <v>52</v>
      </c>
      <c r="B16" s="52">
        <f t="shared" si="0"/>
        <v>10</v>
      </c>
      <c r="C16" s="52">
        <v>2</v>
      </c>
      <c r="D16" s="52">
        <v>3</v>
      </c>
      <c r="E16" s="52">
        <f t="shared" si="1"/>
        <v>1</v>
      </c>
      <c r="F16" s="52">
        <v>1</v>
      </c>
      <c r="G16" s="52"/>
      <c r="H16" s="52"/>
      <c r="I16" s="52"/>
      <c r="J16" s="52">
        <v>4</v>
      </c>
      <c r="K16" s="486"/>
      <c r="L16" s="486"/>
      <c r="M16" s="486"/>
      <c r="N16" s="486"/>
    </row>
    <row r="17" spans="1:14" x14ac:dyDescent="0.2">
      <c r="A17" s="42" t="s">
        <v>62</v>
      </c>
      <c r="B17" s="52">
        <f t="shared" si="0"/>
        <v>8</v>
      </c>
      <c r="C17" s="52">
        <v>1</v>
      </c>
      <c r="D17" s="52">
        <v>1</v>
      </c>
      <c r="E17" s="52">
        <f t="shared" si="1"/>
        <v>1</v>
      </c>
      <c r="F17" s="52">
        <v>1</v>
      </c>
      <c r="G17" s="52"/>
      <c r="H17" s="52"/>
      <c r="I17" s="52"/>
      <c r="J17" s="52">
        <v>5</v>
      </c>
      <c r="K17" s="486"/>
      <c r="L17" s="486"/>
      <c r="M17" s="486"/>
      <c r="N17" s="486"/>
    </row>
    <row r="18" spans="1:14" x14ac:dyDescent="0.2">
      <c r="A18" s="42" t="s">
        <v>63</v>
      </c>
      <c r="B18" s="52">
        <f t="shared" si="0"/>
        <v>5</v>
      </c>
      <c r="C18" s="52">
        <v>1</v>
      </c>
      <c r="D18" s="52">
        <v>1</v>
      </c>
      <c r="E18" s="52">
        <f t="shared" si="1"/>
        <v>1</v>
      </c>
      <c r="F18" s="52">
        <v>1</v>
      </c>
      <c r="G18" s="52"/>
      <c r="H18" s="52"/>
      <c r="I18" s="52"/>
      <c r="J18" s="52">
        <v>2</v>
      </c>
      <c r="K18" s="486"/>
      <c r="L18" s="486"/>
      <c r="M18" s="486"/>
      <c r="N18" s="486"/>
    </row>
    <row r="19" spans="1:14" x14ac:dyDescent="0.2">
      <c r="A19" s="42" t="s">
        <v>64</v>
      </c>
      <c r="B19" s="52">
        <f t="shared" si="0"/>
        <v>1</v>
      </c>
      <c r="C19" s="52"/>
      <c r="D19" s="52"/>
      <c r="E19" s="52">
        <f t="shared" si="1"/>
        <v>0</v>
      </c>
      <c r="F19" s="52"/>
      <c r="G19" s="52"/>
      <c r="H19" s="52"/>
      <c r="I19" s="52"/>
      <c r="J19" s="52">
        <v>1</v>
      </c>
      <c r="K19" s="486"/>
      <c r="L19" s="486"/>
      <c r="M19" s="486"/>
      <c r="N19" s="486"/>
    </row>
    <row r="20" spans="1:14" x14ac:dyDescent="0.2">
      <c r="A20" s="41" t="s">
        <v>30</v>
      </c>
      <c r="B20" s="52">
        <f t="shared" si="0"/>
        <v>9</v>
      </c>
      <c r="C20" s="52">
        <v>1</v>
      </c>
      <c r="D20" s="52"/>
      <c r="E20" s="52">
        <f t="shared" si="1"/>
        <v>6</v>
      </c>
      <c r="F20" s="52">
        <v>3</v>
      </c>
      <c r="G20" s="52">
        <v>2</v>
      </c>
      <c r="H20" s="52"/>
      <c r="I20" s="52">
        <v>1</v>
      </c>
      <c r="J20" s="52">
        <v>2</v>
      </c>
      <c r="K20" s="486"/>
      <c r="L20" s="486"/>
      <c r="M20" s="486"/>
      <c r="N20" s="486"/>
    </row>
    <row r="21" spans="1:14" x14ac:dyDescent="0.2">
      <c r="A21" s="42" t="s">
        <v>65</v>
      </c>
      <c r="B21" s="52">
        <f t="shared" si="0"/>
        <v>3</v>
      </c>
      <c r="C21" s="52">
        <v>1</v>
      </c>
      <c r="D21" s="52">
        <v>1</v>
      </c>
      <c r="E21" s="52">
        <f t="shared" si="1"/>
        <v>0</v>
      </c>
      <c r="F21" s="52"/>
      <c r="G21" s="52"/>
      <c r="H21" s="52"/>
      <c r="I21" s="52"/>
      <c r="J21" s="52">
        <v>1</v>
      </c>
      <c r="K21" s="486"/>
      <c r="L21" s="486"/>
      <c r="M21" s="486"/>
      <c r="N21" s="486"/>
    </row>
    <row r="22" spans="1:14" x14ac:dyDescent="0.2">
      <c r="A22" s="42" t="s">
        <v>31</v>
      </c>
      <c r="B22" s="52">
        <f t="shared" si="0"/>
        <v>11</v>
      </c>
      <c r="C22" s="52">
        <v>2</v>
      </c>
      <c r="D22" s="52">
        <v>2</v>
      </c>
      <c r="E22" s="52">
        <f t="shared" si="1"/>
        <v>3</v>
      </c>
      <c r="F22" s="52">
        <v>3</v>
      </c>
      <c r="G22" s="52"/>
      <c r="H22" s="52"/>
      <c r="I22" s="52"/>
      <c r="J22" s="52">
        <v>4</v>
      </c>
      <c r="K22" s="486"/>
      <c r="L22" s="486"/>
      <c r="M22" s="486"/>
      <c r="N22" s="486"/>
    </row>
    <row r="23" spans="1:14" x14ac:dyDescent="0.2">
      <c r="A23" s="42" t="s">
        <v>67</v>
      </c>
      <c r="B23" s="52">
        <f t="shared" si="0"/>
        <v>3</v>
      </c>
      <c r="C23" s="52">
        <v>1</v>
      </c>
      <c r="D23" s="52">
        <v>1</v>
      </c>
      <c r="E23" s="52">
        <f t="shared" si="1"/>
        <v>1</v>
      </c>
      <c r="F23" s="52">
        <v>1</v>
      </c>
      <c r="G23" s="52"/>
      <c r="H23" s="52"/>
      <c r="I23" s="52"/>
      <c r="J23" s="52"/>
      <c r="K23" s="486"/>
      <c r="L23" s="486"/>
      <c r="M23" s="486"/>
      <c r="N23" s="486"/>
    </row>
    <row r="24" spans="1:14" x14ac:dyDescent="0.2">
      <c r="A24" s="42" t="s">
        <v>68</v>
      </c>
      <c r="B24" s="52">
        <f t="shared" si="0"/>
        <v>2</v>
      </c>
      <c r="C24" s="52">
        <v>1</v>
      </c>
      <c r="D24" s="52">
        <v>1</v>
      </c>
      <c r="E24" s="52">
        <f t="shared" si="1"/>
        <v>0</v>
      </c>
      <c r="F24" s="52"/>
      <c r="G24" s="52"/>
      <c r="H24" s="52"/>
      <c r="I24" s="52"/>
      <c r="J24" s="52"/>
      <c r="K24" s="486"/>
      <c r="L24" s="486"/>
      <c r="M24" s="486"/>
      <c r="N24" s="486"/>
    </row>
    <row r="25" spans="1:14" ht="13.5" thickBot="1" x14ac:dyDescent="0.25">
      <c r="A25" s="46" t="s">
        <v>55</v>
      </c>
      <c r="B25" s="53">
        <f t="shared" si="0"/>
        <v>3</v>
      </c>
      <c r="C25" s="53">
        <v>1</v>
      </c>
      <c r="D25" s="53">
        <v>1</v>
      </c>
      <c r="E25" s="53">
        <f t="shared" si="1"/>
        <v>1</v>
      </c>
      <c r="F25" s="53">
        <v>1</v>
      </c>
      <c r="G25" s="53"/>
      <c r="H25" s="53"/>
      <c r="I25" s="53"/>
      <c r="J25" s="53"/>
    </row>
    <row r="26" spans="1:14" ht="15" customHeight="1" x14ac:dyDescent="0.2">
      <c r="A26" s="103" t="s">
        <v>314</v>
      </c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4" ht="15" customHeight="1" x14ac:dyDescent="0.2">
      <c r="A27" s="103" t="s">
        <v>315</v>
      </c>
      <c r="B27" s="217"/>
      <c r="C27" s="217"/>
      <c r="D27" s="217"/>
      <c r="E27" s="217"/>
      <c r="F27" s="217"/>
      <c r="G27" s="217"/>
      <c r="H27" s="217"/>
      <c r="I27" s="217"/>
      <c r="J27" s="217"/>
    </row>
    <row r="28" spans="1:14" ht="28.5" customHeight="1" x14ac:dyDescent="0.2">
      <c r="A28" s="596" t="s">
        <v>1080</v>
      </c>
      <c r="B28" s="691"/>
      <c r="C28" s="691"/>
      <c r="D28" s="691"/>
      <c r="E28" s="691"/>
      <c r="F28" s="691"/>
      <c r="G28" s="691"/>
      <c r="H28" s="691"/>
      <c r="I28" s="691"/>
      <c r="J28" s="691"/>
    </row>
    <row r="29" spans="1:14" ht="15" customHeight="1" x14ac:dyDescent="0.2">
      <c r="A29" s="28" t="s">
        <v>929</v>
      </c>
      <c r="B29" s="217"/>
      <c r="C29" s="217"/>
      <c r="D29" s="217"/>
      <c r="E29" s="217"/>
      <c r="F29" s="217"/>
      <c r="G29" s="217"/>
      <c r="H29" s="217"/>
      <c r="I29" s="217"/>
      <c r="J29" s="217"/>
    </row>
    <row r="30" spans="1:14" x14ac:dyDescent="0.2">
      <c r="B30" s="72"/>
      <c r="C30" s="72"/>
      <c r="D30" s="72"/>
      <c r="E30" s="72"/>
      <c r="F30" s="72"/>
      <c r="G30" s="72"/>
      <c r="H30" s="72"/>
      <c r="I30" s="72"/>
      <c r="J30" s="72"/>
    </row>
    <row r="31" spans="1:14" x14ac:dyDescent="0.2">
      <c r="B31" s="72"/>
      <c r="C31" s="72"/>
      <c r="D31" s="72"/>
      <c r="E31" s="72"/>
      <c r="F31" s="72"/>
      <c r="G31" s="72"/>
      <c r="H31" s="72"/>
      <c r="I31" s="72"/>
      <c r="J31" s="72"/>
    </row>
    <row r="32" spans="1:14" x14ac:dyDescent="0.2">
      <c r="B32" s="72"/>
      <c r="C32" s="72"/>
      <c r="D32" s="72"/>
      <c r="E32" s="72"/>
      <c r="F32" s="72"/>
      <c r="G32" s="72"/>
      <c r="H32" s="72"/>
      <c r="I32" s="72"/>
      <c r="J32" s="72"/>
    </row>
    <row r="33" spans="2:10" x14ac:dyDescent="0.2">
      <c r="B33" s="72"/>
      <c r="C33" s="72"/>
      <c r="D33" s="72"/>
      <c r="E33" s="72"/>
      <c r="F33" s="72"/>
      <c r="G33" s="72"/>
      <c r="H33" s="72"/>
      <c r="I33" s="72"/>
      <c r="J33" s="72"/>
    </row>
    <row r="34" spans="2:10" x14ac:dyDescent="0.2">
      <c r="B34" s="72"/>
      <c r="C34" s="72"/>
      <c r="D34" s="72"/>
      <c r="E34" s="72"/>
      <c r="F34" s="72"/>
      <c r="G34" s="72"/>
      <c r="H34" s="72"/>
      <c r="I34" s="72"/>
      <c r="J34" s="72"/>
    </row>
    <row r="35" spans="2:10" x14ac:dyDescent="0.2">
      <c r="B35" s="72"/>
      <c r="C35" s="72"/>
      <c r="D35" s="72"/>
      <c r="E35" s="72"/>
      <c r="F35" s="72"/>
      <c r="G35" s="72"/>
      <c r="H35" s="72"/>
      <c r="I35" s="72"/>
      <c r="J35" s="72"/>
    </row>
    <row r="36" spans="2:10" x14ac:dyDescent="0.2">
      <c r="B36" s="72"/>
      <c r="C36" s="72"/>
      <c r="D36" s="72"/>
      <c r="E36" s="72"/>
      <c r="F36" s="72"/>
      <c r="G36" s="72"/>
      <c r="H36" s="72"/>
      <c r="I36" s="72"/>
      <c r="J36" s="72"/>
    </row>
    <row r="37" spans="2:10" x14ac:dyDescent="0.2">
      <c r="B37" s="72"/>
      <c r="C37" s="72"/>
      <c r="D37" s="72"/>
      <c r="E37" s="72"/>
      <c r="F37" s="72"/>
      <c r="G37" s="72"/>
      <c r="H37" s="72"/>
      <c r="I37" s="72"/>
      <c r="J37" s="72"/>
    </row>
  </sheetData>
  <mergeCells count="8">
    <mergeCell ref="A28:J28"/>
    <mergeCell ref="A1:J1"/>
    <mergeCell ref="A2:J2"/>
    <mergeCell ref="A3:J3"/>
    <mergeCell ref="A4:J4"/>
    <mergeCell ref="A5:J5"/>
    <mergeCell ref="A6:A7"/>
    <mergeCell ref="E6:I6"/>
  </mergeCells>
  <hyperlinks>
    <hyperlink ref="K2" location="Contenido!A1" display="Contenido" xr:uid="{00000000-0004-0000-B900-000000000000}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  <ignoredErrors>
    <ignoredError sqref="E11:E22" formulaRange="1"/>
  </ignoredErrors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Hoja186">
    <tabColor theme="5" tint="-0.249977111117893"/>
  </sheetPr>
  <dimension ref="A2:I18"/>
  <sheetViews>
    <sheetView showGridLines="0" zoomScaleNormal="100" zoomScaleSheetLayoutView="80" workbookViewId="0">
      <selection activeCell="J19" sqref="J19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4.25" customHeight="1" x14ac:dyDescent="0.2">
      <c r="A7" s="616" t="s">
        <v>602</v>
      </c>
      <c r="B7" s="616"/>
      <c r="C7" s="616"/>
      <c r="D7" s="616"/>
      <c r="E7" s="616"/>
      <c r="F7" s="616"/>
      <c r="G7" s="616"/>
      <c r="H7" s="616"/>
    </row>
    <row r="8" spans="1:9" ht="14.2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4.2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4.2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4.2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4.2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4.2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4.2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4.2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4.2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4.25" customHeight="1" x14ac:dyDescent="0.2">
      <c r="A17" s="616"/>
      <c r="B17" s="616"/>
      <c r="C17" s="616"/>
      <c r="D17" s="616"/>
      <c r="E17" s="616"/>
      <c r="F17" s="616"/>
      <c r="G17" s="616"/>
      <c r="H17" s="616"/>
    </row>
    <row r="18" spans="1:8" x14ac:dyDescent="0.2">
      <c r="A18" s="616"/>
      <c r="B18" s="616"/>
      <c r="C18" s="616"/>
      <c r="D18" s="616"/>
      <c r="E18" s="616"/>
      <c r="F18" s="616"/>
      <c r="G18" s="616"/>
      <c r="H18" s="616"/>
    </row>
  </sheetData>
  <mergeCells count="1">
    <mergeCell ref="A7:H18"/>
  </mergeCells>
  <hyperlinks>
    <hyperlink ref="I2" location="Contenido!A1" display="Contenido" xr:uid="{00000000-0004-0000-BA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 syncVertical="1" syncRef="A1" transitionEvaluation="1" codeName="Hoja187">
    <tabColor rgb="FFFFFF66"/>
    <pageSetUpPr fitToPage="1"/>
  </sheetPr>
  <dimension ref="A1:M45"/>
  <sheetViews>
    <sheetView showGridLines="0" zoomScaleNormal="100" zoomScaleSheetLayoutView="100" workbookViewId="0">
      <selection activeCell="L25" sqref="L25"/>
    </sheetView>
  </sheetViews>
  <sheetFormatPr baseColWidth="10" defaultColWidth="7.625" defaultRowHeight="12.75" x14ac:dyDescent="0.2"/>
  <cols>
    <col min="1" max="1" width="14.75" style="3" customWidth="1"/>
    <col min="2" max="3" width="8.625" style="1" customWidth="1"/>
    <col min="4" max="4" width="1.625" style="1" customWidth="1"/>
    <col min="5" max="6" width="8.625" style="1" customWidth="1"/>
    <col min="7" max="7" width="1.625" style="1" customWidth="1"/>
    <col min="8" max="9" width="8.25" style="1" customWidth="1"/>
    <col min="10" max="10" width="1.5" style="1" customWidth="1"/>
    <col min="11" max="12" width="8.25" style="1" customWidth="1"/>
    <col min="13" max="13" width="9" style="1" customWidth="1"/>
    <col min="14" max="16384" width="7.625" style="1"/>
  </cols>
  <sheetData>
    <row r="1" spans="1:13" ht="15" x14ac:dyDescent="0.25">
      <c r="A1" s="591" t="s">
        <v>747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</row>
    <row r="2" spans="1:13" ht="15" x14ac:dyDescent="0.25">
      <c r="A2" s="592" t="s">
        <v>494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212" t="s">
        <v>573</v>
      </c>
    </row>
    <row r="3" spans="1:13" ht="15" x14ac:dyDescent="0.25">
      <c r="A3" s="592" t="s">
        <v>700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</row>
    <row r="4" spans="1:13" ht="15" x14ac:dyDescent="0.25">
      <c r="A4" s="592" t="s">
        <v>88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</row>
    <row r="5" spans="1:13" ht="15" x14ac:dyDescent="0.25">
      <c r="A5" s="591" t="s">
        <v>932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</row>
    <row r="6" spans="1:13" s="79" customFormat="1" ht="27.75" customHeight="1" x14ac:dyDescent="0.15">
      <c r="A6" s="593" t="s">
        <v>503</v>
      </c>
      <c r="B6" s="694" t="s">
        <v>366</v>
      </c>
      <c r="C6" s="694"/>
      <c r="D6" s="416"/>
      <c r="E6" s="677" t="s">
        <v>6</v>
      </c>
      <c r="F6" s="677"/>
      <c r="G6" s="416"/>
      <c r="H6" s="694" t="s">
        <v>501</v>
      </c>
      <c r="I6" s="677"/>
      <c r="J6" s="416"/>
      <c r="K6" s="694" t="s">
        <v>502</v>
      </c>
      <c r="L6" s="677"/>
    </row>
    <row r="7" spans="1:13" s="79" customFormat="1" ht="27" customHeight="1" x14ac:dyDescent="0.15">
      <c r="A7" s="594"/>
      <c r="B7" s="418" t="s">
        <v>306</v>
      </c>
      <c r="C7" s="418" t="s">
        <v>308</v>
      </c>
      <c r="D7" s="419"/>
      <c r="E7" s="418" t="s">
        <v>306</v>
      </c>
      <c r="F7" s="418" t="s">
        <v>308</v>
      </c>
      <c r="G7" s="419"/>
      <c r="H7" s="418" t="s">
        <v>306</v>
      </c>
      <c r="I7" s="418" t="s">
        <v>308</v>
      </c>
      <c r="J7" s="419"/>
      <c r="K7" s="418" t="s">
        <v>306</v>
      </c>
      <c r="L7" s="418" t="s">
        <v>308</v>
      </c>
    </row>
    <row r="8" spans="1:13" x14ac:dyDescent="0.2"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3" s="112" customFormat="1" ht="14.25" customHeight="1" x14ac:dyDescent="0.2">
      <c r="A9" s="4" t="s">
        <v>0</v>
      </c>
      <c r="B9" s="111">
        <f>SUM(B11:B16)</f>
        <v>91</v>
      </c>
      <c r="C9" s="363">
        <f>SUM(C11:C16)</f>
        <v>100</v>
      </c>
      <c r="D9" s="111"/>
      <c r="E9" s="236">
        <f>SUM(E11:E16)</f>
        <v>3687</v>
      </c>
      <c r="F9" s="363">
        <f>SUM(F11:F16)</f>
        <v>100</v>
      </c>
      <c r="G9" s="111"/>
      <c r="H9" s="111">
        <f>SUM(H11:H16)</f>
        <v>474</v>
      </c>
      <c r="I9" s="363">
        <f>SUM(I11:I16)</f>
        <v>100</v>
      </c>
      <c r="J9" s="111"/>
      <c r="K9" s="111">
        <f>SUM(K11:K16)</f>
        <v>131</v>
      </c>
      <c r="L9" s="111">
        <f>SUM(L11:L16)</f>
        <v>100</v>
      </c>
    </row>
    <row r="10" spans="1:13" s="112" customFormat="1" ht="6" customHeight="1" x14ac:dyDescent="0.2">
      <c r="A10" s="2"/>
      <c r="B10" s="6"/>
      <c r="C10" s="146"/>
      <c r="D10" s="6"/>
      <c r="E10" s="237"/>
      <c r="F10" s="146"/>
      <c r="G10" s="6"/>
      <c r="H10" s="6"/>
      <c r="I10" s="146"/>
      <c r="J10" s="6"/>
      <c r="K10" s="6"/>
      <c r="L10" s="6"/>
    </row>
    <row r="11" spans="1:13" s="112" customFormat="1" ht="14.25" customHeight="1" x14ac:dyDescent="0.2">
      <c r="A11" s="66" t="s">
        <v>495</v>
      </c>
      <c r="B11" s="6" t="s">
        <v>8</v>
      </c>
      <c r="C11" s="146" t="s">
        <v>8</v>
      </c>
      <c r="D11" s="6"/>
      <c r="E11" s="237">
        <v>1185</v>
      </c>
      <c r="F11" s="146">
        <f>+E11/E$9*100</f>
        <v>32.13995117982099</v>
      </c>
      <c r="G11" s="6"/>
      <c r="H11" s="6" t="s">
        <v>8</v>
      </c>
      <c r="I11" s="146">
        <f>+H11/H$9*100</f>
        <v>0</v>
      </c>
      <c r="J11" s="6"/>
      <c r="K11" s="6" t="s">
        <v>8</v>
      </c>
      <c r="L11" s="6">
        <f>+K11/K$9*100</f>
        <v>0</v>
      </c>
    </row>
    <row r="12" spans="1:13" s="59" customFormat="1" ht="14.25" customHeight="1" x14ac:dyDescent="0.2">
      <c r="A12" s="66" t="s">
        <v>496</v>
      </c>
      <c r="B12" s="6">
        <v>9</v>
      </c>
      <c r="C12" s="146">
        <f t="shared" ref="C12:C14" si="0">+B12/B$9*100</f>
        <v>9.8901098901098905</v>
      </c>
      <c r="D12" s="6"/>
      <c r="E12" s="237">
        <v>1066</v>
      </c>
      <c r="F12" s="146">
        <f t="shared" ref="F12:F16" si="1">+E12/E$9*100</f>
        <v>28.912394901003523</v>
      </c>
      <c r="G12" s="6"/>
      <c r="H12" s="6">
        <v>279</v>
      </c>
      <c r="I12" s="146">
        <f t="shared" ref="I12:I16" si="2">+H12/H$9*100</f>
        <v>58.860759493670891</v>
      </c>
      <c r="J12" s="6"/>
      <c r="K12" s="6">
        <v>10</v>
      </c>
      <c r="L12" s="6">
        <f t="shared" ref="L12:L16" si="3">+K12/K$9*100</f>
        <v>7.6335877862595423</v>
      </c>
    </row>
    <row r="13" spans="1:13" s="59" customFormat="1" ht="14.25" customHeight="1" x14ac:dyDescent="0.2">
      <c r="A13" s="66" t="s">
        <v>497</v>
      </c>
      <c r="B13" s="6">
        <v>41</v>
      </c>
      <c r="C13" s="146">
        <f t="shared" si="0"/>
        <v>45.054945054945058</v>
      </c>
      <c r="D13" s="6"/>
      <c r="E13" s="237">
        <v>695</v>
      </c>
      <c r="F13" s="146">
        <f t="shared" si="1"/>
        <v>18.850013561160836</v>
      </c>
      <c r="G13" s="6"/>
      <c r="H13" s="6">
        <v>124</v>
      </c>
      <c r="I13" s="146">
        <f t="shared" si="2"/>
        <v>26.160337552742618</v>
      </c>
      <c r="J13" s="6"/>
      <c r="K13" s="6">
        <v>17</v>
      </c>
      <c r="L13" s="6">
        <f t="shared" si="3"/>
        <v>12.977099236641221</v>
      </c>
    </row>
    <row r="14" spans="1:13" s="59" customFormat="1" ht="14.25" customHeight="1" x14ac:dyDescent="0.2">
      <c r="A14" s="66" t="s">
        <v>498</v>
      </c>
      <c r="B14" s="6">
        <v>41</v>
      </c>
      <c r="C14" s="146">
        <f t="shared" si="0"/>
        <v>45.054945054945058</v>
      </c>
      <c r="D14" s="65"/>
      <c r="E14" s="237">
        <v>393</v>
      </c>
      <c r="F14" s="146">
        <f t="shared" si="1"/>
        <v>10.65907241659886</v>
      </c>
      <c r="G14" s="65"/>
      <c r="H14" s="6">
        <v>71</v>
      </c>
      <c r="I14" s="146">
        <f t="shared" si="2"/>
        <v>14.978902953586498</v>
      </c>
      <c r="J14" s="65"/>
      <c r="K14" s="6">
        <v>104</v>
      </c>
      <c r="L14" s="6">
        <f t="shared" si="3"/>
        <v>79.389312977099237</v>
      </c>
    </row>
    <row r="15" spans="1:13" s="59" customFormat="1" ht="14.25" customHeight="1" x14ac:dyDescent="0.2">
      <c r="A15" s="66" t="s">
        <v>499</v>
      </c>
      <c r="B15" s="6" t="s">
        <v>8</v>
      </c>
      <c r="C15" s="6" t="s">
        <v>8</v>
      </c>
      <c r="D15" s="65"/>
      <c r="E15" s="237">
        <v>267</v>
      </c>
      <c r="F15" s="146">
        <f t="shared" si="1"/>
        <v>7.2416598860862491</v>
      </c>
      <c r="G15" s="65"/>
      <c r="H15" s="6" t="s">
        <v>8</v>
      </c>
      <c r="I15" s="146">
        <f t="shared" si="2"/>
        <v>0</v>
      </c>
      <c r="J15" s="65"/>
      <c r="K15" s="6" t="s">
        <v>8</v>
      </c>
      <c r="L15" s="6">
        <f t="shared" si="3"/>
        <v>0</v>
      </c>
    </row>
    <row r="16" spans="1:13" s="59" customFormat="1" ht="13.5" thickBot="1" x14ac:dyDescent="0.25">
      <c r="A16" s="66" t="s">
        <v>500</v>
      </c>
      <c r="B16" s="6" t="s">
        <v>8</v>
      </c>
      <c r="C16" s="6" t="s">
        <v>8</v>
      </c>
      <c r="D16" s="65"/>
      <c r="E16" s="237">
        <v>81</v>
      </c>
      <c r="F16" s="146">
        <f t="shared" si="1"/>
        <v>2.1969080553295361</v>
      </c>
      <c r="G16" s="65"/>
      <c r="H16" s="6" t="s">
        <v>8</v>
      </c>
      <c r="I16" s="146">
        <f t="shared" si="2"/>
        <v>0</v>
      </c>
      <c r="J16" s="65"/>
      <c r="K16" s="6" t="s">
        <v>8</v>
      </c>
      <c r="L16" s="6">
        <f t="shared" si="3"/>
        <v>0</v>
      </c>
    </row>
    <row r="17" spans="1:12" s="73" customFormat="1" ht="15" customHeight="1" x14ac:dyDescent="0.2">
      <c r="A17" s="558" t="s">
        <v>328</v>
      </c>
      <c r="B17" s="559"/>
      <c r="C17" s="559"/>
      <c r="D17" s="560"/>
      <c r="E17" s="560"/>
      <c r="F17" s="560"/>
      <c r="G17" s="560"/>
      <c r="H17" s="560"/>
      <c r="I17" s="560"/>
      <c r="J17" s="560"/>
      <c r="K17" s="560"/>
      <c r="L17" s="560"/>
    </row>
    <row r="18" spans="1:12" s="73" customFormat="1" ht="15" customHeight="1" x14ac:dyDescent="0.2">
      <c r="A18" s="570" t="s">
        <v>504</v>
      </c>
      <c r="B18" s="571"/>
      <c r="C18" s="571"/>
      <c r="D18" s="572"/>
      <c r="E18" s="572"/>
      <c r="F18" s="572"/>
      <c r="G18" s="572"/>
      <c r="H18" s="572"/>
      <c r="I18" s="572"/>
      <c r="J18" s="572"/>
      <c r="K18" s="572"/>
      <c r="L18" s="572"/>
    </row>
    <row r="19" spans="1:12" s="73" customFormat="1" ht="24.75" customHeight="1" x14ac:dyDescent="0.2">
      <c r="A19" s="660" t="s">
        <v>1086</v>
      </c>
      <c r="B19" s="660"/>
      <c r="C19" s="660"/>
      <c r="D19" s="660"/>
      <c r="E19" s="660"/>
      <c r="F19" s="660"/>
      <c r="G19" s="660"/>
      <c r="H19" s="660"/>
      <c r="I19" s="660"/>
      <c r="J19" s="660"/>
      <c r="K19" s="660"/>
      <c r="L19" s="660"/>
    </row>
    <row r="20" spans="1:12" s="73" customFormat="1" ht="15" customHeight="1" x14ac:dyDescent="0.2">
      <c r="A20" s="693" t="s">
        <v>524</v>
      </c>
      <c r="B20" s="693"/>
      <c r="C20" s="693"/>
      <c r="D20" s="693"/>
      <c r="E20" s="693"/>
      <c r="F20" s="693"/>
      <c r="G20" s="693"/>
      <c r="H20" s="693"/>
      <c r="I20" s="693"/>
      <c r="J20" s="693"/>
      <c r="K20" s="693"/>
      <c r="L20" s="693"/>
    </row>
    <row r="21" spans="1:12" s="73" customFormat="1" ht="15" customHeight="1" x14ac:dyDescent="0.2">
      <c r="A21" s="693"/>
      <c r="B21" s="693"/>
      <c r="C21" s="693"/>
      <c r="D21" s="693"/>
      <c r="E21" s="693"/>
      <c r="F21" s="693"/>
      <c r="G21" s="693"/>
      <c r="H21" s="693"/>
      <c r="I21" s="693"/>
      <c r="J21" s="693"/>
      <c r="K21" s="693"/>
      <c r="L21" s="693"/>
    </row>
    <row r="22" spans="1:12" s="102" customFormat="1" ht="15" customHeight="1" x14ac:dyDescent="0.2">
      <c r="A22" s="561" t="s">
        <v>508</v>
      </c>
      <c r="B22" s="561"/>
      <c r="C22" s="561"/>
      <c r="D22" s="561"/>
      <c r="E22" s="561"/>
      <c r="F22" s="561"/>
      <c r="G22" s="561"/>
      <c r="H22" s="561"/>
      <c r="I22" s="561"/>
      <c r="J22" s="561"/>
      <c r="K22" s="565"/>
      <c r="L22" s="565"/>
    </row>
    <row r="23" spans="1:12" s="102" customFormat="1" ht="15" customHeight="1" x14ac:dyDescent="0.2">
      <c r="A23" s="562" t="s">
        <v>1082</v>
      </c>
      <c r="B23" s="561"/>
      <c r="C23" s="561"/>
      <c r="D23" s="561"/>
      <c r="E23" s="692" t="s">
        <v>1083</v>
      </c>
      <c r="F23" s="692"/>
      <c r="G23" s="692"/>
      <c r="H23" s="692"/>
      <c r="I23" s="692"/>
      <c r="J23" s="692"/>
      <c r="K23" s="692"/>
      <c r="L23" s="692"/>
    </row>
    <row r="24" spans="1:12" s="102" customFormat="1" ht="15" customHeight="1" x14ac:dyDescent="0.2">
      <c r="A24" s="566" t="s">
        <v>505</v>
      </c>
      <c r="B24" s="565"/>
      <c r="C24" s="561"/>
      <c r="D24" s="561"/>
      <c r="E24" s="567" t="s">
        <v>515</v>
      </c>
      <c r="F24" s="565"/>
      <c r="G24" s="563"/>
      <c r="H24" s="563"/>
      <c r="I24" s="563"/>
      <c r="J24" s="563"/>
      <c r="K24" s="563"/>
    </row>
    <row r="25" spans="1:12" s="102" customFormat="1" ht="15" customHeight="1" x14ac:dyDescent="0.2">
      <c r="A25" s="566" t="s">
        <v>506</v>
      </c>
      <c r="B25" s="565"/>
      <c r="C25" s="561"/>
      <c r="D25" s="561"/>
      <c r="E25" s="567" t="s">
        <v>516</v>
      </c>
      <c r="F25" s="565"/>
      <c r="G25" s="565"/>
      <c r="H25" s="563"/>
      <c r="I25" s="563"/>
      <c r="J25" s="563"/>
      <c r="K25" s="563"/>
    </row>
    <row r="26" spans="1:12" s="102" customFormat="1" ht="15" customHeight="1" x14ac:dyDescent="0.2">
      <c r="A26" s="566" t="s">
        <v>507</v>
      </c>
      <c r="B26" s="565"/>
      <c r="C26" s="561"/>
      <c r="D26" s="561"/>
      <c r="E26" s="567" t="s">
        <v>517</v>
      </c>
      <c r="F26" s="565"/>
      <c r="G26" s="565"/>
      <c r="H26" s="565"/>
      <c r="I26" s="561"/>
      <c r="J26" s="561"/>
      <c r="K26" s="561"/>
    </row>
    <row r="27" spans="1:12" s="102" customFormat="1" ht="15" customHeight="1" x14ac:dyDescent="0.2">
      <c r="A27" s="562" t="s">
        <v>1081</v>
      </c>
      <c r="B27" s="563"/>
      <c r="C27" s="563"/>
      <c r="D27" s="563"/>
      <c r="E27" s="692" t="s">
        <v>1084</v>
      </c>
      <c r="F27" s="692"/>
      <c r="G27" s="692"/>
      <c r="H27" s="692"/>
      <c r="I27" s="692"/>
      <c r="J27" s="692"/>
      <c r="K27" s="692"/>
      <c r="L27" s="692"/>
    </row>
    <row r="28" spans="1:12" s="102" customFormat="1" ht="15" customHeight="1" x14ac:dyDescent="0.2">
      <c r="A28" s="566" t="s">
        <v>514</v>
      </c>
      <c r="B28" s="563"/>
      <c r="C28" s="563"/>
      <c r="D28" s="563"/>
      <c r="E28" s="567" t="s">
        <v>518</v>
      </c>
      <c r="F28" s="565"/>
      <c r="G28" s="565"/>
      <c r="H28" s="563"/>
      <c r="I28" s="563"/>
      <c r="J28" s="563"/>
      <c r="K28" s="563"/>
    </row>
    <row r="29" spans="1:12" s="102" customFormat="1" ht="15" customHeight="1" x14ac:dyDescent="0.2">
      <c r="A29" s="566" t="s">
        <v>509</v>
      </c>
      <c r="B29" s="563"/>
      <c r="C29" s="563"/>
      <c r="D29" s="563"/>
      <c r="E29" s="567" t="s">
        <v>519</v>
      </c>
      <c r="F29" s="565"/>
      <c r="G29" s="563"/>
      <c r="H29" s="563"/>
      <c r="I29" s="563"/>
      <c r="J29" s="563"/>
      <c r="K29" s="563"/>
    </row>
    <row r="30" spans="1:12" s="102" customFormat="1" ht="15" customHeight="1" x14ac:dyDescent="0.2">
      <c r="A30" s="566" t="s">
        <v>510</v>
      </c>
      <c r="B30" s="561"/>
      <c r="C30" s="565"/>
      <c r="D30" s="565"/>
      <c r="E30" s="567" t="s">
        <v>520</v>
      </c>
      <c r="F30" s="565"/>
      <c r="G30" s="565"/>
      <c r="H30" s="563"/>
      <c r="I30" s="563"/>
      <c r="J30" s="563"/>
      <c r="K30" s="563"/>
    </row>
    <row r="31" spans="1:12" s="102" customFormat="1" ht="15" customHeight="1" x14ac:dyDescent="0.2">
      <c r="A31" s="566" t="s">
        <v>511</v>
      </c>
      <c r="B31" s="565"/>
      <c r="C31" s="565"/>
      <c r="D31" s="565"/>
      <c r="E31" s="692" t="s">
        <v>1085</v>
      </c>
      <c r="F31" s="692"/>
      <c r="G31" s="692"/>
      <c r="H31" s="692"/>
      <c r="I31" s="692"/>
      <c r="J31" s="692"/>
      <c r="K31" s="692"/>
      <c r="L31" s="692"/>
    </row>
    <row r="32" spans="1:12" s="102" customFormat="1" ht="15" customHeight="1" x14ac:dyDescent="0.2">
      <c r="A32" s="566" t="s">
        <v>512</v>
      </c>
      <c r="B32" s="565"/>
      <c r="C32" s="565"/>
      <c r="D32" s="565"/>
      <c r="E32" s="567" t="s">
        <v>521</v>
      </c>
      <c r="F32" s="563"/>
      <c r="G32" s="563"/>
      <c r="H32" s="563"/>
      <c r="I32" s="563"/>
      <c r="J32" s="563"/>
      <c r="K32" s="563"/>
    </row>
    <row r="33" spans="1:12" s="102" customFormat="1" ht="15" customHeight="1" x14ac:dyDescent="0.2">
      <c r="A33" s="566" t="s">
        <v>513</v>
      </c>
      <c r="B33" s="565"/>
      <c r="C33" s="565"/>
      <c r="D33" s="565"/>
      <c r="E33" s="567" t="s">
        <v>522</v>
      </c>
      <c r="F33" s="565"/>
      <c r="G33" s="563"/>
      <c r="H33" s="563"/>
      <c r="I33" s="563"/>
      <c r="J33" s="563"/>
      <c r="K33" s="563"/>
    </row>
    <row r="34" spans="1:12" s="102" customFormat="1" ht="15" customHeight="1" x14ac:dyDescent="0.2">
      <c r="A34" s="565"/>
      <c r="B34" s="565"/>
      <c r="C34" s="561"/>
      <c r="D34" s="561"/>
      <c r="E34" s="567" t="s">
        <v>523</v>
      </c>
      <c r="F34" s="565"/>
      <c r="G34" s="565"/>
      <c r="H34" s="563"/>
      <c r="I34" s="563"/>
      <c r="J34" s="563"/>
      <c r="K34" s="563"/>
    </row>
    <row r="35" spans="1:12" s="102" customFormat="1" ht="15" customHeight="1" x14ac:dyDescent="0.2">
      <c r="A35" s="550" t="s">
        <v>929</v>
      </c>
      <c r="B35" s="561"/>
      <c r="C35" s="561"/>
      <c r="D35" s="561"/>
      <c r="E35" s="561"/>
      <c r="F35" s="561"/>
      <c r="G35" s="565"/>
      <c r="H35" s="565"/>
      <c r="I35" s="561"/>
      <c r="J35" s="565"/>
      <c r="K35" s="565"/>
      <c r="L35" s="565"/>
    </row>
    <row r="36" spans="1:12" ht="12" x14ac:dyDescent="0.2">
      <c r="A36" s="561"/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</row>
    <row r="37" spans="1:12" ht="12" x14ac:dyDescent="0.2">
      <c r="A37" s="561"/>
      <c r="B37" s="561"/>
      <c r="C37" s="561"/>
      <c r="D37" s="561"/>
      <c r="E37" s="561"/>
      <c r="F37" s="561"/>
      <c r="G37" s="561"/>
      <c r="H37" s="561"/>
    </row>
    <row r="38" spans="1:12" ht="12" x14ac:dyDescent="0.2">
      <c r="A38" s="561"/>
      <c r="B38" s="561"/>
      <c r="C38" s="561"/>
      <c r="D38" s="561"/>
      <c r="E38" s="561"/>
      <c r="F38" s="561"/>
      <c r="G38" s="561"/>
      <c r="H38" s="561"/>
    </row>
    <row r="39" spans="1:12" ht="12" x14ac:dyDescent="0.2">
      <c r="A39" s="561"/>
      <c r="B39" s="561"/>
      <c r="C39" s="561"/>
      <c r="D39" s="561"/>
      <c r="E39" s="561"/>
      <c r="F39" s="561"/>
      <c r="G39" s="561"/>
      <c r="H39" s="561"/>
    </row>
    <row r="40" spans="1:12" ht="12" x14ac:dyDescent="0.2">
      <c r="A40" s="561"/>
      <c r="B40" s="561"/>
      <c r="C40" s="561"/>
      <c r="D40" s="561"/>
      <c r="E40" s="561"/>
      <c r="F40" s="561"/>
      <c r="G40" s="561"/>
      <c r="H40" s="561"/>
    </row>
    <row r="41" spans="1:12" ht="12" x14ac:dyDescent="0.2">
      <c r="A41" s="561"/>
      <c r="B41" s="561"/>
      <c r="C41" s="561"/>
      <c r="D41" s="561"/>
      <c r="E41" s="561"/>
      <c r="F41" s="561"/>
      <c r="G41" s="561"/>
      <c r="H41" s="561"/>
    </row>
    <row r="42" spans="1:12" ht="12" x14ac:dyDescent="0.2">
      <c r="A42" s="561"/>
      <c r="B42" s="561"/>
      <c r="C42" s="561"/>
      <c r="D42" s="561"/>
      <c r="E42" s="561"/>
      <c r="F42" s="561"/>
      <c r="G42" s="561"/>
      <c r="H42" s="561"/>
    </row>
    <row r="43" spans="1:12" ht="12" x14ac:dyDescent="0.2">
      <c r="A43" s="561"/>
      <c r="B43" s="561"/>
      <c r="C43" s="561"/>
      <c r="D43" s="561"/>
      <c r="E43" s="561"/>
      <c r="F43" s="561"/>
      <c r="G43" s="561"/>
      <c r="H43" s="561"/>
    </row>
    <row r="44" spans="1:12" ht="12" x14ac:dyDescent="0.2">
      <c r="A44" s="561"/>
      <c r="B44" s="561"/>
      <c r="C44" s="561"/>
      <c r="D44" s="561"/>
      <c r="E44" s="561"/>
      <c r="F44" s="561"/>
      <c r="G44" s="561"/>
      <c r="H44" s="561"/>
    </row>
    <row r="45" spans="1:12" ht="12" x14ac:dyDescent="0.2">
      <c r="A45" s="561"/>
      <c r="B45" s="561"/>
      <c r="C45" s="561"/>
      <c r="D45" s="561"/>
      <c r="E45" s="561"/>
      <c r="F45" s="561"/>
      <c r="G45" s="561"/>
      <c r="H45" s="561"/>
    </row>
  </sheetData>
  <mergeCells count="15">
    <mergeCell ref="A1:L1"/>
    <mergeCell ref="A2:L2"/>
    <mergeCell ref="A4:L4"/>
    <mergeCell ref="A5:L5"/>
    <mergeCell ref="A6:A7"/>
    <mergeCell ref="B6:C6"/>
    <mergeCell ref="E6:F6"/>
    <mergeCell ref="K6:L6"/>
    <mergeCell ref="A3:L3"/>
    <mergeCell ref="E23:L23"/>
    <mergeCell ref="E27:L27"/>
    <mergeCell ref="E31:L31"/>
    <mergeCell ref="A20:L21"/>
    <mergeCell ref="H6:I6"/>
    <mergeCell ref="A19:L19"/>
  </mergeCells>
  <hyperlinks>
    <hyperlink ref="M2" location="Contenido!A1" display="Contenido" xr:uid="{00000000-0004-0000-BB00-000000000000}"/>
  </hyperlinks>
  <printOptions horizontalCentered="1"/>
  <pageMargins left="0.59055118110236227" right="0.59055118110236227" top="0.39370078740157483" bottom="0" header="0" footer="0"/>
  <pageSetup orientation="landscape" r:id="rId1"/>
  <headerFooter alignWithMargins="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 codeName="Hoja188">
    <tabColor theme="5" tint="0.59999389629810485"/>
    <pageSetUpPr fitToPage="1"/>
  </sheetPr>
  <dimension ref="A1:I48"/>
  <sheetViews>
    <sheetView showGridLines="0" zoomScaleNormal="100" zoomScaleSheetLayoutView="100" workbookViewId="0">
      <selection activeCell="A6" sqref="A6:H7"/>
    </sheetView>
  </sheetViews>
  <sheetFormatPr baseColWidth="10" defaultColWidth="11" defaultRowHeight="12.75" x14ac:dyDescent="0.2"/>
  <cols>
    <col min="1" max="1" width="19.875" style="50" customWidth="1"/>
    <col min="2" max="8" width="8.625" style="54" customWidth="1"/>
    <col min="9" max="16384" width="11" style="49"/>
  </cols>
  <sheetData>
    <row r="1" spans="1:9" ht="15" x14ac:dyDescent="0.25">
      <c r="A1" s="587" t="s">
        <v>746</v>
      </c>
      <c r="B1" s="587"/>
      <c r="C1" s="587"/>
      <c r="D1" s="587"/>
      <c r="E1" s="587"/>
      <c r="F1" s="587"/>
      <c r="G1" s="587"/>
      <c r="H1" s="587"/>
    </row>
    <row r="2" spans="1:9" ht="15" customHeight="1" x14ac:dyDescent="0.25">
      <c r="A2" s="587" t="s">
        <v>525</v>
      </c>
      <c r="B2" s="587"/>
      <c r="C2" s="587"/>
      <c r="D2" s="587"/>
      <c r="E2" s="587"/>
      <c r="F2" s="587"/>
      <c r="G2" s="587"/>
      <c r="H2" s="587"/>
      <c r="I2" s="212" t="s">
        <v>573</v>
      </c>
    </row>
    <row r="3" spans="1:9" ht="15" customHeight="1" x14ac:dyDescent="0.25">
      <c r="A3" s="587" t="s">
        <v>526</v>
      </c>
      <c r="B3" s="587"/>
      <c r="C3" s="587"/>
      <c r="D3" s="587"/>
      <c r="E3" s="587"/>
      <c r="F3" s="587"/>
      <c r="G3" s="587"/>
      <c r="H3" s="587"/>
    </row>
    <row r="4" spans="1:9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</row>
    <row r="5" spans="1:9" ht="15" x14ac:dyDescent="0.25">
      <c r="A5" s="587" t="s">
        <v>932</v>
      </c>
      <c r="B5" s="587"/>
      <c r="C5" s="587"/>
      <c r="D5" s="587"/>
      <c r="E5" s="587"/>
      <c r="F5" s="587"/>
      <c r="G5" s="587"/>
      <c r="H5" s="587"/>
    </row>
    <row r="6" spans="1:9" s="234" customFormat="1" ht="15.75" customHeight="1" x14ac:dyDescent="0.15">
      <c r="A6" s="690" t="s">
        <v>46</v>
      </c>
      <c r="B6" s="463"/>
      <c r="C6" s="685" t="s">
        <v>527</v>
      </c>
      <c r="D6" s="685"/>
      <c r="E6" s="685"/>
      <c r="F6" s="685"/>
      <c r="G6" s="685"/>
      <c r="H6" s="685"/>
    </row>
    <row r="7" spans="1:9" s="234" customFormat="1" ht="31.5" customHeight="1" x14ac:dyDescent="0.15">
      <c r="A7" s="690"/>
      <c r="B7" s="424" t="s">
        <v>0</v>
      </c>
      <c r="C7" s="425" t="s">
        <v>533</v>
      </c>
      <c r="D7" s="425" t="s">
        <v>568</v>
      </c>
      <c r="E7" s="425" t="s">
        <v>569</v>
      </c>
      <c r="F7" s="425" t="s">
        <v>570</v>
      </c>
      <c r="G7" s="425" t="s">
        <v>571</v>
      </c>
      <c r="H7" s="425" t="s">
        <v>572</v>
      </c>
    </row>
    <row r="8" spans="1:9" ht="6.75" customHeight="1" x14ac:dyDescent="0.2">
      <c r="B8" s="65"/>
      <c r="C8" s="65"/>
      <c r="D8" s="65"/>
      <c r="E8" s="65"/>
      <c r="F8" s="65"/>
      <c r="G8" s="65"/>
      <c r="H8" s="65"/>
    </row>
    <row r="9" spans="1:9" s="119" customFormat="1" x14ac:dyDescent="0.2">
      <c r="A9" s="43" t="s">
        <v>0</v>
      </c>
      <c r="B9" s="229">
        <f>+C9+D9+E9+F9+G9+H9</f>
        <v>411318</v>
      </c>
      <c r="C9" s="229">
        <f>SUM(C11:C37)</f>
        <v>13518</v>
      </c>
      <c r="D9" s="229">
        <f t="shared" ref="D9:H9" si="0">SUM(D11:D37)</f>
        <v>45432</v>
      </c>
      <c r="E9" s="229">
        <f t="shared" si="0"/>
        <v>73090</v>
      </c>
      <c r="F9" s="229">
        <f t="shared" si="0"/>
        <v>88160</v>
      </c>
      <c r="G9" s="229">
        <f t="shared" si="0"/>
        <v>121071</v>
      </c>
      <c r="H9" s="229">
        <f t="shared" si="0"/>
        <v>70047</v>
      </c>
    </row>
    <row r="10" spans="1:9" x14ac:dyDescent="0.2">
      <c r="A10" s="44"/>
      <c r="B10" s="227"/>
      <c r="C10" s="227"/>
      <c r="D10" s="227"/>
      <c r="E10" s="227"/>
      <c r="F10" s="227"/>
      <c r="G10" s="227"/>
      <c r="H10" s="227"/>
    </row>
    <row r="11" spans="1:9" x14ac:dyDescent="0.2">
      <c r="A11" s="42" t="s">
        <v>51</v>
      </c>
      <c r="B11" s="227">
        <f t="shared" ref="B11:B37" si="1">+C11+D11+E11+F11+G11+H11</f>
        <v>22556</v>
      </c>
      <c r="C11" s="227"/>
      <c r="D11" s="227"/>
      <c r="E11" s="227">
        <v>921</v>
      </c>
      <c r="F11" s="227">
        <v>2329</v>
      </c>
      <c r="G11" s="227">
        <v>9865</v>
      </c>
      <c r="H11" s="227">
        <v>9441</v>
      </c>
    </row>
    <row r="12" spans="1:9" x14ac:dyDescent="0.2">
      <c r="A12" s="42" t="s">
        <v>58</v>
      </c>
      <c r="B12" s="227">
        <f t="shared" si="1"/>
        <v>18831</v>
      </c>
      <c r="C12" s="227">
        <v>7</v>
      </c>
      <c r="D12" s="227"/>
      <c r="E12" s="227">
        <v>827</v>
      </c>
      <c r="F12" s="227">
        <v>3351</v>
      </c>
      <c r="G12" s="227">
        <v>7637</v>
      </c>
      <c r="H12" s="227">
        <v>7009</v>
      </c>
    </row>
    <row r="13" spans="1:9" x14ac:dyDescent="0.2">
      <c r="A13" s="42" t="s">
        <v>29</v>
      </c>
      <c r="B13" s="227">
        <f t="shared" si="1"/>
        <v>19377</v>
      </c>
      <c r="C13" s="227">
        <v>7</v>
      </c>
      <c r="D13" s="227">
        <v>62</v>
      </c>
      <c r="E13" s="227">
        <v>691</v>
      </c>
      <c r="F13" s="227">
        <v>2398</v>
      </c>
      <c r="G13" s="227">
        <v>6036</v>
      </c>
      <c r="H13" s="227">
        <v>10183</v>
      </c>
    </row>
    <row r="14" spans="1:9" x14ac:dyDescent="0.2">
      <c r="A14" s="42" t="s">
        <v>59</v>
      </c>
      <c r="B14" s="227">
        <f t="shared" si="1"/>
        <v>23821</v>
      </c>
      <c r="C14" s="227">
        <v>375</v>
      </c>
      <c r="D14" s="227">
        <v>993</v>
      </c>
      <c r="E14" s="227">
        <v>2017</v>
      </c>
      <c r="F14" s="227">
        <v>2851</v>
      </c>
      <c r="G14" s="227">
        <v>7430</v>
      </c>
      <c r="H14" s="227">
        <v>10155</v>
      </c>
    </row>
    <row r="15" spans="1:9" x14ac:dyDescent="0.2">
      <c r="A15" s="42" t="s">
        <v>60</v>
      </c>
      <c r="B15" s="227">
        <f t="shared" si="1"/>
        <v>5880</v>
      </c>
      <c r="C15" s="227">
        <v>557</v>
      </c>
      <c r="D15" s="227">
        <v>1086</v>
      </c>
      <c r="E15" s="227">
        <v>1597</v>
      </c>
      <c r="F15" s="227">
        <v>1679</v>
      </c>
      <c r="G15" s="227">
        <v>328</v>
      </c>
      <c r="H15" s="227">
        <v>633</v>
      </c>
    </row>
    <row r="16" spans="1:9" x14ac:dyDescent="0.2">
      <c r="A16" s="42" t="s">
        <v>61</v>
      </c>
      <c r="B16" s="227">
        <f t="shared" si="1"/>
        <v>14352</v>
      </c>
      <c r="C16" s="227">
        <v>971</v>
      </c>
      <c r="D16" s="227">
        <v>3246</v>
      </c>
      <c r="E16" s="227">
        <v>3456</v>
      </c>
      <c r="F16" s="227">
        <v>4638</v>
      </c>
      <c r="G16" s="227">
        <v>2041</v>
      </c>
      <c r="H16" s="227"/>
    </row>
    <row r="17" spans="1:8" x14ac:dyDescent="0.2">
      <c r="A17" s="42" t="s">
        <v>81</v>
      </c>
      <c r="B17" s="227">
        <f t="shared" si="1"/>
        <v>3598</v>
      </c>
      <c r="C17" s="227">
        <v>463</v>
      </c>
      <c r="D17" s="227">
        <v>999</v>
      </c>
      <c r="E17" s="227">
        <v>606</v>
      </c>
      <c r="F17" s="227">
        <v>805</v>
      </c>
      <c r="G17" s="227">
        <v>725</v>
      </c>
      <c r="H17" s="227"/>
    </row>
    <row r="18" spans="1:8" x14ac:dyDescent="0.2">
      <c r="A18" s="42" t="s">
        <v>52</v>
      </c>
      <c r="B18" s="227">
        <f t="shared" si="1"/>
        <v>36549</v>
      </c>
      <c r="C18" s="227">
        <v>122</v>
      </c>
      <c r="D18" s="227">
        <v>1107</v>
      </c>
      <c r="E18" s="227">
        <v>6014</v>
      </c>
      <c r="F18" s="227">
        <v>8762</v>
      </c>
      <c r="G18" s="227">
        <v>12742</v>
      </c>
      <c r="H18" s="227">
        <v>7802</v>
      </c>
    </row>
    <row r="19" spans="1:8" x14ac:dyDescent="0.2">
      <c r="A19" s="42" t="s">
        <v>62</v>
      </c>
      <c r="B19" s="227">
        <f t="shared" si="1"/>
        <v>17476</v>
      </c>
      <c r="C19" s="227">
        <v>305</v>
      </c>
      <c r="D19" s="227">
        <v>1668</v>
      </c>
      <c r="E19" s="227">
        <v>5190</v>
      </c>
      <c r="F19" s="227">
        <v>5776</v>
      </c>
      <c r="G19" s="227">
        <v>4537</v>
      </c>
      <c r="H19" s="227"/>
    </row>
    <row r="20" spans="1:8" x14ac:dyDescent="0.2">
      <c r="A20" s="42" t="s">
        <v>63</v>
      </c>
      <c r="B20" s="227">
        <f t="shared" si="1"/>
        <v>27040</v>
      </c>
      <c r="C20" s="227">
        <v>947</v>
      </c>
      <c r="D20" s="227">
        <v>4264</v>
      </c>
      <c r="E20" s="227">
        <v>7567</v>
      </c>
      <c r="F20" s="227">
        <v>7543</v>
      </c>
      <c r="G20" s="227">
        <v>6719</v>
      </c>
      <c r="H20" s="227"/>
    </row>
    <row r="21" spans="1:8" x14ac:dyDescent="0.2">
      <c r="A21" s="42" t="s">
        <v>64</v>
      </c>
      <c r="B21" s="227">
        <f t="shared" si="1"/>
        <v>9211</v>
      </c>
      <c r="C21" s="227">
        <v>705</v>
      </c>
      <c r="D21" s="227">
        <v>3335</v>
      </c>
      <c r="E21" s="227">
        <v>3157</v>
      </c>
      <c r="F21" s="227">
        <v>1275</v>
      </c>
      <c r="G21" s="227">
        <v>739</v>
      </c>
      <c r="H21" s="227"/>
    </row>
    <row r="22" spans="1:8" x14ac:dyDescent="0.2">
      <c r="A22" s="41" t="s">
        <v>30</v>
      </c>
      <c r="B22" s="227">
        <f t="shared" si="1"/>
        <v>33647</v>
      </c>
      <c r="C22" s="227">
        <v>218</v>
      </c>
      <c r="D22" s="227">
        <v>1310</v>
      </c>
      <c r="E22" s="227">
        <v>2583</v>
      </c>
      <c r="F22" s="227">
        <v>5882</v>
      </c>
      <c r="G22" s="227">
        <v>14224</v>
      </c>
      <c r="H22" s="227">
        <v>9430</v>
      </c>
    </row>
    <row r="23" spans="1:8" x14ac:dyDescent="0.2">
      <c r="A23" s="42" t="s">
        <v>65</v>
      </c>
      <c r="B23" s="227">
        <f t="shared" si="1"/>
        <v>9243</v>
      </c>
      <c r="C23" s="227">
        <v>928</v>
      </c>
      <c r="D23" s="227">
        <v>2920</v>
      </c>
      <c r="E23" s="227">
        <v>2498</v>
      </c>
      <c r="F23" s="227">
        <v>2031</v>
      </c>
      <c r="G23" s="227">
        <v>866</v>
      </c>
      <c r="H23" s="227"/>
    </row>
    <row r="24" spans="1:8" x14ac:dyDescent="0.2">
      <c r="A24" s="42" t="s">
        <v>31</v>
      </c>
      <c r="B24" s="227">
        <f t="shared" si="1"/>
        <v>27146</v>
      </c>
      <c r="C24" s="227">
        <v>32</v>
      </c>
      <c r="D24" s="227">
        <v>484</v>
      </c>
      <c r="E24" s="227">
        <v>1039</v>
      </c>
      <c r="F24" s="227">
        <v>7128</v>
      </c>
      <c r="G24" s="227">
        <v>12203</v>
      </c>
      <c r="H24" s="227">
        <v>6260</v>
      </c>
    </row>
    <row r="25" spans="1:8" x14ac:dyDescent="0.2">
      <c r="A25" s="42" t="s">
        <v>210</v>
      </c>
      <c r="B25" s="227">
        <f t="shared" si="1"/>
        <v>8486</v>
      </c>
      <c r="C25" s="227">
        <v>537</v>
      </c>
      <c r="D25" s="227">
        <v>1402</v>
      </c>
      <c r="E25" s="227">
        <v>3193</v>
      </c>
      <c r="F25" s="227">
        <v>1871</v>
      </c>
      <c r="G25" s="227">
        <v>1483</v>
      </c>
      <c r="H25" s="227"/>
    </row>
    <row r="26" spans="1:8" x14ac:dyDescent="0.2">
      <c r="A26" s="42" t="s">
        <v>53</v>
      </c>
      <c r="B26" s="227">
        <f t="shared" si="1"/>
        <v>12401</v>
      </c>
      <c r="C26" s="227">
        <v>260</v>
      </c>
      <c r="D26" s="227">
        <v>1142</v>
      </c>
      <c r="E26" s="227">
        <v>2259</v>
      </c>
      <c r="F26" s="227">
        <v>2034</v>
      </c>
      <c r="G26" s="227">
        <v>3531</v>
      </c>
      <c r="H26" s="227">
        <v>3175</v>
      </c>
    </row>
    <row r="27" spans="1:8" x14ac:dyDescent="0.2">
      <c r="A27" s="42" t="s">
        <v>67</v>
      </c>
      <c r="B27" s="227">
        <f t="shared" si="1"/>
        <v>7001</v>
      </c>
      <c r="C27" s="227">
        <v>1074</v>
      </c>
      <c r="D27" s="227">
        <v>1813</v>
      </c>
      <c r="E27" s="227">
        <v>1574</v>
      </c>
      <c r="F27" s="227">
        <v>972</v>
      </c>
      <c r="G27" s="227">
        <v>867</v>
      </c>
      <c r="H27" s="227">
        <v>701</v>
      </c>
    </row>
    <row r="28" spans="1:8" x14ac:dyDescent="0.2">
      <c r="A28" s="42" t="s">
        <v>68</v>
      </c>
      <c r="B28" s="227">
        <f t="shared" si="1"/>
        <v>10666</v>
      </c>
      <c r="C28" s="227">
        <v>171</v>
      </c>
      <c r="D28" s="227">
        <v>1397</v>
      </c>
      <c r="E28" s="227">
        <v>3052</v>
      </c>
      <c r="F28" s="227">
        <v>1745</v>
      </c>
      <c r="G28" s="227">
        <v>4301</v>
      </c>
      <c r="H28" s="227"/>
    </row>
    <row r="29" spans="1:8" x14ac:dyDescent="0.2">
      <c r="A29" s="42" t="s">
        <v>54</v>
      </c>
      <c r="B29" s="227">
        <f t="shared" si="1"/>
        <v>6640</v>
      </c>
      <c r="C29" s="227">
        <v>641</v>
      </c>
      <c r="D29" s="227">
        <v>1272</v>
      </c>
      <c r="E29" s="227">
        <v>1608</v>
      </c>
      <c r="F29" s="227">
        <v>1206</v>
      </c>
      <c r="G29" s="227">
        <v>1913</v>
      </c>
      <c r="H29" s="227"/>
    </row>
    <row r="30" spans="1:8" x14ac:dyDescent="0.2">
      <c r="A30" s="42" t="s">
        <v>55</v>
      </c>
      <c r="B30" s="227">
        <f t="shared" si="1"/>
        <v>13195</v>
      </c>
      <c r="C30" s="227">
        <v>436</v>
      </c>
      <c r="D30" s="227">
        <v>1199</v>
      </c>
      <c r="E30" s="227">
        <v>2312</v>
      </c>
      <c r="F30" s="227">
        <v>2586</v>
      </c>
      <c r="G30" s="227">
        <v>5748</v>
      </c>
      <c r="H30" s="227">
        <v>914</v>
      </c>
    </row>
    <row r="31" spans="1:8" x14ac:dyDescent="0.2">
      <c r="A31" s="42" t="s">
        <v>56</v>
      </c>
      <c r="B31" s="227">
        <f t="shared" si="1"/>
        <v>14296</v>
      </c>
      <c r="C31" s="227">
        <v>1294</v>
      </c>
      <c r="D31" s="227">
        <v>4496</v>
      </c>
      <c r="E31" s="227">
        <v>3569</v>
      </c>
      <c r="F31" s="227">
        <v>3921</v>
      </c>
      <c r="G31" s="227">
        <v>1016</v>
      </c>
      <c r="H31" s="227"/>
    </row>
    <row r="32" spans="1:8" x14ac:dyDescent="0.2">
      <c r="A32" s="42" t="s">
        <v>82</v>
      </c>
      <c r="B32" s="227">
        <f t="shared" si="1"/>
        <v>7872</v>
      </c>
      <c r="C32" s="227">
        <v>362</v>
      </c>
      <c r="D32" s="227">
        <v>969</v>
      </c>
      <c r="E32" s="227">
        <v>2416</v>
      </c>
      <c r="F32" s="227">
        <v>1557</v>
      </c>
      <c r="G32" s="227">
        <v>1736</v>
      </c>
      <c r="H32" s="227">
        <v>832</v>
      </c>
    </row>
    <row r="33" spans="1:8" x14ac:dyDescent="0.2">
      <c r="A33" s="42" t="s">
        <v>69</v>
      </c>
      <c r="B33" s="227">
        <f t="shared" si="1"/>
        <v>8727</v>
      </c>
      <c r="C33" s="227">
        <v>1370</v>
      </c>
      <c r="D33" s="227">
        <v>2794</v>
      </c>
      <c r="E33" s="227">
        <v>2337</v>
      </c>
      <c r="F33" s="227">
        <v>1754</v>
      </c>
      <c r="G33" s="227">
        <v>472</v>
      </c>
      <c r="H33" s="227"/>
    </row>
    <row r="34" spans="1:8" x14ac:dyDescent="0.2">
      <c r="A34" s="42" t="s">
        <v>70</v>
      </c>
      <c r="B34" s="227">
        <f t="shared" si="1"/>
        <v>3000</v>
      </c>
      <c r="C34" s="227">
        <v>273</v>
      </c>
      <c r="D34" s="227">
        <v>1042</v>
      </c>
      <c r="E34" s="227">
        <v>422</v>
      </c>
      <c r="F34" s="227">
        <v>1263</v>
      </c>
      <c r="G34" s="227"/>
      <c r="H34" s="227"/>
    </row>
    <row r="35" spans="1:8" x14ac:dyDescent="0.2">
      <c r="A35" s="42" t="s">
        <v>71</v>
      </c>
      <c r="B35" s="227">
        <f t="shared" si="1"/>
        <v>25862</v>
      </c>
      <c r="C35" s="227">
        <v>692</v>
      </c>
      <c r="D35" s="227">
        <v>2269</v>
      </c>
      <c r="E35" s="227">
        <v>6114</v>
      </c>
      <c r="F35" s="227">
        <v>7535</v>
      </c>
      <c r="G35" s="227">
        <v>6561</v>
      </c>
      <c r="H35" s="227">
        <v>2691</v>
      </c>
    </row>
    <row r="36" spans="1:8" x14ac:dyDescent="0.2">
      <c r="A36" s="42" t="s">
        <v>72</v>
      </c>
      <c r="B36" s="227">
        <f t="shared" si="1"/>
        <v>20479</v>
      </c>
      <c r="C36" s="227">
        <v>348</v>
      </c>
      <c r="D36" s="227">
        <v>2768</v>
      </c>
      <c r="E36" s="227">
        <v>4777</v>
      </c>
      <c r="F36" s="227">
        <v>4414</v>
      </c>
      <c r="G36" s="227">
        <v>7351</v>
      </c>
      <c r="H36" s="227">
        <v>821</v>
      </c>
    </row>
    <row r="37" spans="1:8" ht="13.5" thickBot="1" x14ac:dyDescent="0.25">
      <c r="A37" s="46" t="s">
        <v>73</v>
      </c>
      <c r="B37" s="230">
        <f t="shared" si="1"/>
        <v>3966</v>
      </c>
      <c r="C37" s="230">
        <v>423</v>
      </c>
      <c r="D37" s="230">
        <v>1395</v>
      </c>
      <c r="E37" s="230">
        <v>1294</v>
      </c>
      <c r="F37" s="230">
        <v>854</v>
      </c>
      <c r="G37" s="230"/>
      <c r="H37" s="230"/>
    </row>
    <row r="38" spans="1:8" s="59" customFormat="1" x14ac:dyDescent="0.2">
      <c r="A38" s="558" t="s">
        <v>328</v>
      </c>
      <c r="B38" s="559"/>
      <c r="C38" s="559"/>
      <c r="D38" s="560"/>
      <c r="E38" s="560"/>
      <c r="F38" s="560"/>
      <c r="G38" s="560"/>
      <c r="H38" s="560"/>
    </row>
    <row r="39" spans="1:8" s="59" customFormat="1" ht="12.75" customHeight="1" x14ac:dyDescent="0.2">
      <c r="A39" s="693" t="s">
        <v>534</v>
      </c>
      <c r="B39" s="693"/>
      <c r="C39" s="693"/>
      <c r="D39" s="693"/>
      <c r="E39" s="693"/>
      <c r="F39" s="693"/>
      <c r="G39" s="693"/>
      <c r="H39" s="693"/>
    </row>
    <row r="40" spans="1:8" x14ac:dyDescent="0.2">
      <c r="A40" s="561" t="s">
        <v>535</v>
      </c>
      <c r="B40" s="561"/>
      <c r="C40" s="561"/>
      <c r="D40" s="561"/>
      <c r="E40" s="561"/>
      <c r="F40" s="561"/>
      <c r="G40" s="561"/>
      <c r="H40" s="561"/>
    </row>
    <row r="41" spans="1:8" x14ac:dyDescent="0.2">
      <c r="A41" s="562" t="s">
        <v>1081</v>
      </c>
      <c r="B41" s="563"/>
      <c r="C41" s="563"/>
      <c r="D41" s="563"/>
      <c r="E41" s="563"/>
      <c r="F41" s="564"/>
      <c r="G41" s="565"/>
      <c r="H41" s="565"/>
    </row>
    <row r="42" spans="1:8" x14ac:dyDescent="0.2">
      <c r="A42" s="566" t="s">
        <v>514</v>
      </c>
      <c r="B42" s="563"/>
      <c r="C42" s="563"/>
      <c r="D42" s="563"/>
      <c r="E42" s="563"/>
      <c r="F42" s="567"/>
      <c r="G42" s="565"/>
      <c r="H42" s="565"/>
    </row>
    <row r="43" spans="1:8" x14ac:dyDescent="0.2">
      <c r="A43" s="566" t="s">
        <v>509</v>
      </c>
      <c r="B43" s="563"/>
      <c r="C43" s="563"/>
      <c r="D43" s="563"/>
      <c r="E43" s="563"/>
      <c r="F43" s="567"/>
      <c r="G43" s="565"/>
      <c r="H43" s="563"/>
    </row>
    <row r="44" spans="1:8" x14ac:dyDescent="0.2">
      <c r="A44" s="566" t="s">
        <v>510</v>
      </c>
      <c r="B44" s="561"/>
      <c r="C44" s="565"/>
      <c r="D44" s="565"/>
      <c r="E44" s="565"/>
      <c r="F44" s="567"/>
      <c r="G44" s="565"/>
      <c r="H44" s="565"/>
    </row>
    <row r="45" spans="1:8" x14ac:dyDescent="0.2">
      <c r="A45" s="566" t="s">
        <v>511</v>
      </c>
      <c r="B45" s="565"/>
      <c r="C45" s="565"/>
      <c r="D45" s="565"/>
      <c r="E45" s="565"/>
      <c r="F45" s="563"/>
      <c r="G45" s="563"/>
      <c r="H45" s="563"/>
    </row>
    <row r="46" spans="1:8" x14ac:dyDescent="0.2">
      <c r="A46" s="566" t="s">
        <v>512</v>
      </c>
      <c r="B46" s="565"/>
      <c r="C46" s="565"/>
      <c r="D46" s="565"/>
      <c r="E46" s="565"/>
      <c r="F46" s="563"/>
      <c r="G46" s="563"/>
      <c r="H46" s="563"/>
    </row>
    <row r="47" spans="1:8" x14ac:dyDescent="0.2">
      <c r="A47" s="566" t="s">
        <v>513</v>
      </c>
      <c r="B47" s="565"/>
      <c r="C47" s="565"/>
      <c r="D47" s="565"/>
      <c r="E47" s="565"/>
      <c r="F47" s="567"/>
      <c r="G47" s="565"/>
      <c r="H47" s="563"/>
    </row>
    <row r="48" spans="1:8" x14ac:dyDescent="0.2">
      <c r="A48" s="550" t="s">
        <v>929</v>
      </c>
      <c r="B48" s="561"/>
      <c r="C48" s="561"/>
      <c r="D48" s="561"/>
      <c r="E48" s="561"/>
      <c r="F48" s="561"/>
      <c r="G48" s="565"/>
      <c r="H48" s="565"/>
    </row>
  </sheetData>
  <mergeCells count="8">
    <mergeCell ref="A39:H39"/>
    <mergeCell ref="C6:H6"/>
    <mergeCell ref="A1:H1"/>
    <mergeCell ref="A2:H2"/>
    <mergeCell ref="A3:H3"/>
    <mergeCell ref="A4:H4"/>
    <mergeCell ref="A5:H5"/>
    <mergeCell ref="A6:A7"/>
  </mergeCells>
  <hyperlinks>
    <hyperlink ref="I2" location="Contenido!A1" display="Contenido" xr:uid="{00000000-0004-0000-BC00-000000000000}"/>
  </hyperlinks>
  <printOptions horizontalCentered="1"/>
  <pageMargins left="0.59055118110236227" right="0.59055118110236227" top="0.39370078740157483" bottom="0.19685039370078741" header="0" footer="0"/>
  <pageSetup scale="8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5" tint="0.59999389629810485"/>
    <pageSetUpPr fitToPage="1"/>
  </sheetPr>
  <dimension ref="A1:N38"/>
  <sheetViews>
    <sheetView showGridLines="0" topLeftCell="A3" zoomScaleNormal="100" zoomScaleSheetLayoutView="100" workbookViewId="0">
      <selection activeCell="C18" sqref="C18"/>
    </sheetView>
  </sheetViews>
  <sheetFormatPr baseColWidth="10" defaultColWidth="11" defaultRowHeight="12.75" x14ac:dyDescent="0.2"/>
  <cols>
    <col min="1" max="1" width="16.5" style="50" customWidth="1"/>
    <col min="2" max="9" width="9.25" style="244" customWidth="1"/>
    <col min="10" max="14" width="11" style="239"/>
    <col min="15" max="16384" width="11" style="49"/>
  </cols>
  <sheetData>
    <row r="1" spans="1:14" ht="15" x14ac:dyDescent="0.25">
      <c r="A1" s="587" t="s">
        <v>888</v>
      </c>
      <c r="B1" s="587"/>
      <c r="C1" s="587"/>
      <c r="D1" s="587"/>
      <c r="E1" s="587"/>
      <c r="F1" s="587"/>
      <c r="G1" s="587"/>
      <c r="H1" s="587"/>
      <c r="I1" s="587"/>
    </row>
    <row r="2" spans="1:14" ht="15" customHeight="1" x14ac:dyDescent="0.25">
      <c r="A2" s="592" t="s">
        <v>22</v>
      </c>
      <c r="B2" s="592"/>
      <c r="C2" s="592"/>
      <c r="D2" s="592"/>
      <c r="E2" s="592"/>
      <c r="F2" s="592"/>
      <c r="G2" s="592"/>
      <c r="H2" s="592"/>
      <c r="I2" s="592"/>
      <c r="J2" s="506" t="s">
        <v>573</v>
      </c>
    </row>
    <row r="3" spans="1:14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</row>
    <row r="4" spans="1:14" ht="15" x14ac:dyDescent="0.25">
      <c r="A4" s="587" t="s">
        <v>177</v>
      </c>
      <c r="B4" s="587"/>
      <c r="C4" s="587"/>
      <c r="D4" s="587"/>
      <c r="E4" s="587"/>
      <c r="F4" s="587"/>
      <c r="G4" s="587"/>
      <c r="H4" s="587"/>
      <c r="I4" s="587"/>
    </row>
    <row r="5" spans="1:14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</row>
    <row r="6" spans="1:14" s="234" customFormat="1" ht="15.75" customHeight="1" x14ac:dyDescent="0.15">
      <c r="A6" s="597" t="s">
        <v>28</v>
      </c>
      <c r="B6" s="501"/>
      <c r="C6" s="501"/>
      <c r="D6" s="501"/>
      <c r="E6" s="598" t="s">
        <v>99</v>
      </c>
      <c r="F6" s="598"/>
      <c r="G6" s="598"/>
      <c r="H6" s="598"/>
      <c r="I6" s="501"/>
      <c r="J6" s="241"/>
      <c r="K6" s="241"/>
      <c r="L6" s="241"/>
      <c r="M6" s="241"/>
      <c r="N6" s="241"/>
    </row>
    <row r="7" spans="1:14" s="234" customFormat="1" ht="27.75" x14ac:dyDescent="0.15">
      <c r="A7" s="597"/>
      <c r="B7" s="502" t="s">
        <v>0</v>
      </c>
      <c r="C7" s="502" t="s">
        <v>601</v>
      </c>
      <c r="D7" s="504" t="s">
        <v>6</v>
      </c>
      <c r="E7" s="504" t="s">
        <v>547</v>
      </c>
      <c r="F7" s="503" t="s">
        <v>207</v>
      </c>
      <c r="G7" s="503" t="s">
        <v>176</v>
      </c>
      <c r="H7" s="503" t="s">
        <v>208</v>
      </c>
      <c r="I7" s="505" t="s">
        <v>548</v>
      </c>
      <c r="J7" s="241"/>
      <c r="K7" s="241"/>
      <c r="L7" s="241"/>
      <c r="M7" s="241"/>
      <c r="N7" s="241"/>
    </row>
    <row r="8" spans="1:14" x14ac:dyDescent="0.2">
      <c r="B8" s="242"/>
      <c r="C8" s="242"/>
      <c r="D8" s="242"/>
      <c r="E8" s="242"/>
      <c r="F8" s="242"/>
      <c r="G8" s="242"/>
      <c r="H8" s="242"/>
      <c r="I8" s="242"/>
    </row>
    <row r="9" spans="1:14" s="119" customFormat="1" ht="15" customHeight="1" x14ac:dyDescent="0.2">
      <c r="A9" s="43" t="s">
        <v>0</v>
      </c>
      <c r="B9" s="229">
        <f>+C9+D9+E9+I9</f>
        <v>87791</v>
      </c>
      <c r="C9" s="229">
        <f t="shared" ref="C9:H9" si="0">SUM(C11:C34)</f>
        <v>19569</v>
      </c>
      <c r="D9" s="229">
        <f t="shared" si="0"/>
        <v>39825</v>
      </c>
      <c r="E9" s="229">
        <f t="shared" si="0"/>
        <v>28380</v>
      </c>
      <c r="F9" s="229">
        <f t="shared" si="0"/>
        <v>27371</v>
      </c>
      <c r="G9" s="229">
        <f t="shared" si="0"/>
        <v>865</v>
      </c>
      <c r="H9" s="229">
        <f t="shared" si="0"/>
        <v>144</v>
      </c>
      <c r="I9" s="229">
        <f>SUM(I11:I34)</f>
        <v>17</v>
      </c>
      <c r="J9" s="259"/>
      <c r="K9" s="259"/>
      <c r="L9" s="259"/>
      <c r="M9" s="259"/>
      <c r="N9" s="259"/>
    </row>
    <row r="10" spans="1:14" x14ac:dyDescent="0.2">
      <c r="A10" s="44"/>
      <c r="B10" s="227"/>
      <c r="C10" s="227"/>
      <c r="D10" s="227"/>
      <c r="E10" s="227"/>
      <c r="F10" s="227"/>
      <c r="G10" s="227"/>
      <c r="H10" s="227"/>
      <c r="I10" s="227"/>
    </row>
    <row r="11" spans="1:14" x14ac:dyDescent="0.2">
      <c r="A11" s="42" t="s">
        <v>51</v>
      </c>
      <c r="B11" s="227">
        <f t="shared" ref="B11:B34" si="1">+C11+D11+E11+I11</f>
        <v>9696</v>
      </c>
      <c r="C11" s="227">
        <v>2307</v>
      </c>
      <c r="D11" s="227">
        <v>3967</v>
      </c>
      <c r="E11" s="227">
        <f t="shared" ref="E11:E34" si="2">SUM(F11:H11)</f>
        <v>3422</v>
      </c>
      <c r="F11" s="227">
        <v>3422</v>
      </c>
      <c r="G11" s="227"/>
      <c r="H11" s="227"/>
      <c r="I11" s="227"/>
      <c r="K11"/>
    </row>
    <row r="12" spans="1:14" x14ac:dyDescent="0.2">
      <c r="A12" s="42" t="s">
        <v>58</v>
      </c>
      <c r="B12" s="227">
        <f t="shared" si="1"/>
        <v>15703</v>
      </c>
      <c r="C12" s="227">
        <v>3192</v>
      </c>
      <c r="D12" s="227">
        <v>6882</v>
      </c>
      <c r="E12" s="227">
        <f t="shared" si="2"/>
        <v>5612</v>
      </c>
      <c r="F12" s="227">
        <v>5468</v>
      </c>
      <c r="G12" s="227"/>
      <c r="H12" s="227">
        <v>144</v>
      </c>
      <c r="I12" s="227">
        <v>17</v>
      </c>
      <c r="K12"/>
    </row>
    <row r="13" spans="1:14" x14ac:dyDescent="0.2">
      <c r="A13" s="42" t="s">
        <v>29</v>
      </c>
      <c r="B13" s="227">
        <f t="shared" si="1"/>
        <v>11306</v>
      </c>
      <c r="C13" s="227">
        <v>2307</v>
      </c>
      <c r="D13" s="227">
        <v>4716</v>
      </c>
      <c r="E13" s="227">
        <f t="shared" si="2"/>
        <v>4283</v>
      </c>
      <c r="F13" s="227">
        <v>4283</v>
      </c>
      <c r="G13" s="227"/>
      <c r="H13" s="227"/>
      <c r="I13" s="227"/>
      <c r="K13"/>
    </row>
    <row r="14" spans="1:14" x14ac:dyDescent="0.2">
      <c r="A14" s="42" t="s">
        <v>59</v>
      </c>
      <c r="B14" s="227">
        <f t="shared" si="1"/>
        <v>2931</v>
      </c>
      <c r="C14" s="227">
        <v>696</v>
      </c>
      <c r="D14" s="227">
        <v>1795</v>
      </c>
      <c r="E14" s="227">
        <f t="shared" si="2"/>
        <v>440</v>
      </c>
      <c r="F14" s="227">
        <v>440</v>
      </c>
      <c r="G14" s="227"/>
      <c r="H14" s="227"/>
      <c r="I14" s="227"/>
      <c r="K14"/>
    </row>
    <row r="15" spans="1:14" x14ac:dyDescent="0.2">
      <c r="A15" s="42" t="s">
        <v>60</v>
      </c>
      <c r="B15" s="227">
        <f t="shared" si="1"/>
        <v>672</v>
      </c>
      <c r="C15" s="227">
        <v>191</v>
      </c>
      <c r="D15" s="227">
        <v>283</v>
      </c>
      <c r="E15" s="227">
        <f t="shared" si="2"/>
        <v>198</v>
      </c>
      <c r="F15" s="227">
        <v>198</v>
      </c>
      <c r="G15" s="227"/>
      <c r="H15" s="227"/>
      <c r="I15" s="227"/>
      <c r="K15"/>
    </row>
    <row r="16" spans="1:14" x14ac:dyDescent="0.2">
      <c r="A16" s="42" t="s">
        <v>61</v>
      </c>
      <c r="B16" s="227">
        <f t="shared" si="1"/>
        <v>649</v>
      </c>
      <c r="C16" s="227">
        <v>145</v>
      </c>
      <c r="D16" s="227">
        <v>326</v>
      </c>
      <c r="E16" s="227">
        <f t="shared" si="2"/>
        <v>178</v>
      </c>
      <c r="F16" s="227">
        <v>178</v>
      </c>
      <c r="G16" s="227"/>
      <c r="H16" s="227"/>
      <c r="I16" s="227"/>
      <c r="K16"/>
    </row>
    <row r="17" spans="1:11" x14ac:dyDescent="0.2">
      <c r="A17" s="42" t="s">
        <v>52</v>
      </c>
      <c r="B17" s="227">
        <f t="shared" si="1"/>
        <v>9515</v>
      </c>
      <c r="C17" s="227">
        <v>2232</v>
      </c>
      <c r="D17" s="227">
        <v>4152</v>
      </c>
      <c r="E17" s="227">
        <f t="shared" si="2"/>
        <v>3131</v>
      </c>
      <c r="F17" s="227">
        <v>3131</v>
      </c>
      <c r="G17" s="227"/>
      <c r="H17" s="227"/>
      <c r="I17" s="227"/>
      <c r="K17"/>
    </row>
    <row r="18" spans="1:11" x14ac:dyDescent="0.2">
      <c r="A18" s="42" t="s">
        <v>62</v>
      </c>
      <c r="B18" s="227">
        <f t="shared" si="1"/>
        <v>2073</v>
      </c>
      <c r="C18" s="227">
        <v>685</v>
      </c>
      <c r="D18" s="227">
        <v>1007</v>
      </c>
      <c r="E18" s="227">
        <f t="shared" si="2"/>
        <v>381</v>
      </c>
      <c r="F18" s="227">
        <v>381</v>
      </c>
      <c r="G18" s="227"/>
      <c r="H18" s="227"/>
      <c r="I18" s="227"/>
      <c r="K18"/>
    </row>
    <row r="19" spans="1:11" x14ac:dyDescent="0.2">
      <c r="A19" s="42" t="s">
        <v>63</v>
      </c>
      <c r="B19" s="227">
        <f t="shared" si="1"/>
        <v>1862</v>
      </c>
      <c r="C19" s="227">
        <v>372</v>
      </c>
      <c r="D19" s="227">
        <v>754</v>
      </c>
      <c r="E19" s="227">
        <f t="shared" si="2"/>
        <v>736</v>
      </c>
      <c r="F19" s="227">
        <v>380</v>
      </c>
      <c r="G19" s="227">
        <v>356</v>
      </c>
      <c r="H19" s="227"/>
      <c r="I19" s="227"/>
      <c r="K19"/>
    </row>
    <row r="20" spans="1:11" x14ac:dyDescent="0.2">
      <c r="A20" s="41" t="s">
        <v>30</v>
      </c>
      <c r="B20" s="227">
        <f t="shared" si="1"/>
        <v>6011</v>
      </c>
      <c r="C20" s="227">
        <v>1595</v>
      </c>
      <c r="D20" s="227">
        <v>2975</v>
      </c>
      <c r="E20" s="227">
        <f t="shared" si="2"/>
        <v>1441</v>
      </c>
      <c r="F20" s="227">
        <v>1441</v>
      </c>
      <c r="G20" s="227"/>
      <c r="H20" s="227"/>
      <c r="I20" s="227"/>
      <c r="K20"/>
    </row>
    <row r="21" spans="1:11" x14ac:dyDescent="0.2">
      <c r="A21" s="42" t="s">
        <v>65</v>
      </c>
      <c r="B21" s="227">
        <f t="shared" si="1"/>
        <v>602</v>
      </c>
      <c r="C21" s="227">
        <v>97</v>
      </c>
      <c r="D21" s="227">
        <v>269</v>
      </c>
      <c r="E21" s="227">
        <f t="shared" si="2"/>
        <v>236</v>
      </c>
      <c r="F21" s="227">
        <v>236</v>
      </c>
      <c r="G21" s="227"/>
      <c r="H21" s="227"/>
      <c r="I21" s="227"/>
      <c r="K21"/>
    </row>
    <row r="22" spans="1:11" x14ac:dyDescent="0.2">
      <c r="A22" s="42" t="s">
        <v>31</v>
      </c>
      <c r="B22" s="227">
        <f t="shared" si="1"/>
        <v>13279</v>
      </c>
      <c r="C22" s="227">
        <v>3268</v>
      </c>
      <c r="D22" s="227">
        <v>6322</v>
      </c>
      <c r="E22" s="227">
        <f t="shared" si="2"/>
        <v>3689</v>
      </c>
      <c r="F22" s="227">
        <v>3180</v>
      </c>
      <c r="G22" s="227">
        <v>509</v>
      </c>
      <c r="H22" s="227"/>
      <c r="I22" s="227"/>
      <c r="K22"/>
    </row>
    <row r="23" spans="1:11" x14ac:dyDescent="0.2">
      <c r="A23" s="42" t="s">
        <v>210</v>
      </c>
      <c r="B23" s="227">
        <f t="shared" si="1"/>
        <v>106</v>
      </c>
      <c r="C23" s="227">
        <v>12</v>
      </c>
      <c r="D23" s="227">
        <v>46</v>
      </c>
      <c r="E23" s="227">
        <f t="shared" si="2"/>
        <v>48</v>
      </c>
      <c r="F23" s="227">
        <v>48</v>
      </c>
      <c r="G23" s="227"/>
      <c r="H23" s="227"/>
      <c r="I23" s="227"/>
      <c r="K23"/>
    </row>
    <row r="24" spans="1:11" x14ac:dyDescent="0.2">
      <c r="A24" s="42" t="s">
        <v>53</v>
      </c>
      <c r="B24" s="227">
        <f t="shared" si="1"/>
        <v>1768</v>
      </c>
      <c r="C24" s="227">
        <v>377</v>
      </c>
      <c r="D24" s="227">
        <v>698</v>
      </c>
      <c r="E24" s="227">
        <f t="shared" si="2"/>
        <v>693</v>
      </c>
      <c r="F24" s="227">
        <v>693</v>
      </c>
      <c r="G24" s="227"/>
      <c r="H24" s="227"/>
      <c r="I24" s="227"/>
      <c r="K24"/>
    </row>
    <row r="25" spans="1:11" x14ac:dyDescent="0.2">
      <c r="A25" s="42" t="s">
        <v>67</v>
      </c>
      <c r="B25" s="227">
        <f t="shared" si="1"/>
        <v>993</v>
      </c>
      <c r="C25" s="227">
        <v>255</v>
      </c>
      <c r="D25" s="227">
        <v>514</v>
      </c>
      <c r="E25" s="227">
        <f t="shared" si="2"/>
        <v>224</v>
      </c>
      <c r="F25" s="227">
        <v>224</v>
      </c>
      <c r="G25" s="227"/>
      <c r="H25" s="227"/>
      <c r="I25" s="227"/>
      <c r="K25"/>
    </row>
    <row r="26" spans="1:11" x14ac:dyDescent="0.2">
      <c r="A26" s="42" t="s">
        <v>68</v>
      </c>
      <c r="B26" s="227">
        <f t="shared" si="1"/>
        <v>2388</v>
      </c>
      <c r="C26" s="227">
        <v>356</v>
      </c>
      <c r="D26" s="227">
        <v>1123</v>
      </c>
      <c r="E26" s="227">
        <f t="shared" si="2"/>
        <v>909</v>
      </c>
      <c r="F26" s="227">
        <v>909</v>
      </c>
      <c r="G26" s="227"/>
      <c r="H26" s="227"/>
      <c r="I26" s="227"/>
      <c r="K26"/>
    </row>
    <row r="27" spans="1:11" x14ac:dyDescent="0.2">
      <c r="A27" s="42" t="s">
        <v>54</v>
      </c>
      <c r="B27" s="227">
        <f t="shared" si="1"/>
        <v>577</v>
      </c>
      <c r="C27" s="227">
        <v>157</v>
      </c>
      <c r="D27" s="227">
        <v>245</v>
      </c>
      <c r="E27" s="227">
        <f t="shared" si="2"/>
        <v>175</v>
      </c>
      <c r="F27" s="227">
        <v>175</v>
      </c>
      <c r="G27" s="227"/>
      <c r="H27" s="227"/>
      <c r="I27" s="227"/>
      <c r="K27"/>
    </row>
    <row r="28" spans="1:11" x14ac:dyDescent="0.2">
      <c r="A28" s="42" t="s">
        <v>55</v>
      </c>
      <c r="B28" s="227">
        <f t="shared" si="1"/>
        <v>1802</v>
      </c>
      <c r="C28" s="227">
        <v>329</v>
      </c>
      <c r="D28" s="227">
        <v>854</v>
      </c>
      <c r="E28" s="227">
        <f t="shared" si="2"/>
        <v>619</v>
      </c>
      <c r="F28" s="227">
        <v>619</v>
      </c>
      <c r="G28" s="227"/>
      <c r="H28" s="227"/>
      <c r="I28" s="227"/>
      <c r="K28"/>
    </row>
    <row r="29" spans="1:11" x14ac:dyDescent="0.2">
      <c r="A29" s="42" t="s">
        <v>56</v>
      </c>
      <c r="B29" s="227">
        <f t="shared" si="1"/>
        <v>481</v>
      </c>
      <c r="C29" s="227">
        <v>51</v>
      </c>
      <c r="D29" s="227">
        <v>193</v>
      </c>
      <c r="E29" s="227">
        <f t="shared" si="2"/>
        <v>237</v>
      </c>
      <c r="F29" s="227">
        <v>237</v>
      </c>
      <c r="G29" s="227"/>
      <c r="H29" s="227"/>
      <c r="I29" s="227"/>
      <c r="K29"/>
    </row>
    <row r="30" spans="1:11" x14ac:dyDescent="0.2">
      <c r="A30" s="42" t="s">
        <v>82</v>
      </c>
      <c r="B30" s="227">
        <f t="shared" si="1"/>
        <v>1016</v>
      </c>
      <c r="C30" s="227">
        <v>213</v>
      </c>
      <c r="D30" s="227">
        <v>506</v>
      </c>
      <c r="E30" s="227">
        <f t="shared" si="2"/>
        <v>297</v>
      </c>
      <c r="F30" s="227">
        <v>297</v>
      </c>
      <c r="G30" s="227"/>
      <c r="H30" s="227"/>
      <c r="I30" s="227"/>
      <c r="K30"/>
    </row>
    <row r="31" spans="1:11" x14ac:dyDescent="0.2">
      <c r="A31" s="42" t="s">
        <v>69</v>
      </c>
      <c r="B31" s="227">
        <f t="shared" si="1"/>
        <v>304</v>
      </c>
      <c r="C31" s="227">
        <v>57</v>
      </c>
      <c r="D31" s="227">
        <v>153</v>
      </c>
      <c r="E31" s="227">
        <f t="shared" si="2"/>
        <v>94</v>
      </c>
      <c r="F31" s="227">
        <v>94</v>
      </c>
      <c r="G31" s="227"/>
      <c r="H31" s="227"/>
      <c r="I31" s="227"/>
      <c r="K31"/>
    </row>
    <row r="32" spans="1:11" x14ac:dyDescent="0.2">
      <c r="A32" s="42" t="s">
        <v>70</v>
      </c>
      <c r="B32" s="227">
        <f t="shared" si="1"/>
        <v>404</v>
      </c>
      <c r="C32" s="227">
        <v>44</v>
      </c>
      <c r="D32" s="227">
        <v>228</v>
      </c>
      <c r="E32" s="227">
        <f t="shared" si="2"/>
        <v>132</v>
      </c>
      <c r="F32" s="227">
        <v>132</v>
      </c>
      <c r="G32" s="227"/>
      <c r="H32" s="227"/>
      <c r="I32" s="227"/>
      <c r="K32"/>
    </row>
    <row r="33" spans="1:11" x14ac:dyDescent="0.2">
      <c r="A33" s="42" t="s">
        <v>71</v>
      </c>
      <c r="B33" s="227">
        <f t="shared" si="1"/>
        <v>1746</v>
      </c>
      <c r="C33" s="227">
        <v>250</v>
      </c>
      <c r="D33" s="227">
        <v>903</v>
      </c>
      <c r="E33" s="227">
        <f t="shared" si="2"/>
        <v>593</v>
      </c>
      <c r="F33" s="227">
        <v>593</v>
      </c>
      <c r="G33" s="227"/>
      <c r="H33" s="227"/>
      <c r="I33" s="227"/>
      <c r="K33"/>
    </row>
    <row r="34" spans="1:11" ht="13.5" thickBot="1" x14ac:dyDescent="0.25">
      <c r="A34" s="46" t="s">
        <v>72</v>
      </c>
      <c r="B34" s="230">
        <f t="shared" si="1"/>
        <v>1907</v>
      </c>
      <c r="C34" s="230">
        <v>381</v>
      </c>
      <c r="D34" s="230">
        <v>914</v>
      </c>
      <c r="E34" s="230">
        <f t="shared" si="2"/>
        <v>612</v>
      </c>
      <c r="F34" s="230">
        <v>612</v>
      </c>
      <c r="G34" s="230"/>
      <c r="H34" s="230"/>
      <c r="I34" s="230"/>
      <c r="K34"/>
    </row>
    <row r="35" spans="1:11" ht="15" customHeight="1" x14ac:dyDescent="0.2">
      <c r="A35" s="103" t="s">
        <v>314</v>
      </c>
      <c r="B35" s="227"/>
      <c r="C35" s="227"/>
      <c r="D35" s="227"/>
      <c r="E35" s="227"/>
      <c r="F35" s="227"/>
      <c r="G35" s="227"/>
      <c r="H35" s="227"/>
      <c r="I35" s="227"/>
    </row>
    <row r="36" spans="1:11" ht="15" customHeight="1" x14ac:dyDescent="0.2">
      <c r="A36" s="103" t="s">
        <v>315</v>
      </c>
      <c r="B36" s="227"/>
      <c r="C36" s="227"/>
      <c r="D36" s="227"/>
      <c r="E36" s="227"/>
      <c r="F36" s="227"/>
      <c r="G36" s="227"/>
      <c r="H36" s="227"/>
      <c r="I36" s="227"/>
    </row>
    <row r="37" spans="1:11" ht="27.75" customHeight="1" x14ac:dyDescent="0.2">
      <c r="A37" s="596" t="s">
        <v>1009</v>
      </c>
      <c r="B37" s="596"/>
      <c r="C37" s="596"/>
      <c r="D37" s="596"/>
      <c r="E37" s="596"/>
      <c r="F37" s="596"/>
      <c r="G37" s="596"/>
      <c r="H37" s="596"/>
      <c r="I37" s="596"/>
    </row>
    <row r="38" spans="1:11" ht="15" customHeight="1" x14ac:dyDescent="0.2">
      <c r="A38" s="28" t="s">
        <v>929</v>
      </c>
      <c r="B38" s="242"/>
      <c r="C38" s="242"/>
      <c r="D38" s="242"/>
      <c r="E38" s="242"/>
      <c r="F38" s="242"/>
      <c r="G38" s="242"/>
      <c r="H38" s="242"/>
      <c r="I38" s="242"/>
    </row>
  </sheetData>
  <mergeCells count="8">
    <mergeCell ref="A37:I37"/>
    <mergeCell ref="A1:I1"/>
    <mergeCell ref="A2:I2"/>
    <mergeCell ref="A3:I3"/>
    <mergeCell ref="A4:I4"/>
    <mergeCell ref="A5:I5"/>
    <mergeCell ref="A6:A7"/>
    <mergeCell ref="E6:H6"/>
  </mergeCells>
  <hyperlinks>
    <hyperlink ref="J2" location="Contenido!A1" display="Contenido" xr:uid="{00000000-0004-0000-1200-000000000000}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E12" formulaRange="1"/>
  </ignoredError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 codeName="Hoja189">
    <tabColor theme="5" tint="0.59999389629810485"/>
    <pageSetUpPr fitToPage="1"/>
  </sheetPr>
  <dimension ref="A1:I49"/>
  <sheetViews>
    <sheetView showGridLines="0" zoomScaleNormal="100" zoomScaleSheetLayoutView="100" workbookViewId="0">
      <selection activeCell="A7" sqref="A7:H8"/>
    </sheetView>
  </sheetViews>
  <sheetFormatPr baseColWidth="10" defaultColWidth="11" defaultRowHeight="12.75" x14ac:dyDescent="0.2"/>
  <cols>
    <col min="1" max="1" width="19.875" style="50" customWidth="1"/>
    <col min="2" max="8" width="8.625" style="54" customWidth="1"/>
    <col min="9" max="16384" width="11" style="49"/>
  </cols>
  <sheetData>
    <row r="1" spans="1:9" ht="15" x14ac:dyDescent="0.25">
      <c r="A1" s="587" t="s">
        <v>745</v>
      </c>
      <c r="B1" s="587"/>
      <c r="C1" s="587"/>
      <c r="D1" s="587"/>
      <c r="E1" s="587"/>
      <c r="F1" s="587"/>
      <c r="G1" s="587"/>
      <c r="H1" s="587"/>
    </row>
    <row r="2" spans="1:9" ht="15" customHeight="1" x14ac:dyDescent="0.25">
      <c r="A2" s="587" t="s">
        <v>525</v>
      </c>
      <c r="B2" s="587"/>
      <c r="C2" s="587"/>
      <c r="D2" s="587"/>
      <c r="E2" s="587"/>
      <c r="F2" s="587"/>
      <c r="G2" s="587"/>
      <c r="H2" s="587"/>
      <c r="I2" s="212" t="s">
        <v>573</v>
      </c>
    </row>
    <row r="3" spans="1:9" ht="15" customHeight="1" x14ac:dyDescent="0.25">
      <c r="A3" s="587" t="s">
        <v>526</v>
      </c>
      <c r="B3" s="587"/>
      <c r="C3" s="587"/>
      <c r="D3" s="587"/>
      <c r="E3" s="587"/>
      <c r="F3" s="587"/>
      <c r="G3" s="587"/>
      <c r="H3" s="587"/>
    </row>
    <row r="4" spans="1:9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</row>
    <row r="5" spans="1:9" ht="15" x14ac:dyDescent="0.25">
      <c r="A5" s="587" t="s">
        <v>932</v>
      </c>
      <c r="B5" s="587"/>
      <c r="C5" s="587"/>
      <c r="D5" s="587"/>
      <c r="E5" s="587"/>
      <c r="F5" s="587"/>
      <c r="G5" s="587"/>
      <c r="H5" s="587"/>
    </row>
    <row r="6" spans="1:9" x14ac:dyDescent="0.2">
      <c r="A6" s="695" t="s">
        <v>536</v>
      </c>
      <c r="B6" s="695"/>
      <c r="C6" s="695"/>
      <c r="D6" s="695"/>
      <c r="E6" s="695"/>
      <c r="F6" s="695"/>
      <c r="G6" s="695"/>
      <c r="H6" s="695"/>
    </row>
    <row r="7" spans="1:9" s="234" customFormat="1" ht="15.75" customHeight="1" x14ac:dyDescent="0.15">
      <c r="A7" s="690" t="s">
        <v>46</v>
      </c>
      <c r="B7" s="463"/>
      <c r="C7" s="685" t="s">
        <v>527</v>
      </c>
      <c r="D7" s="685"/>
      <c r="E7" s="685"/>
      <c r="F7" s="685"/>
      <c r="G7" s="685"/>
      <c r="H7" s="685"/>
    </row>
    <row r="8" spans="1:9" s="234" customFormat="1" ht="31.5" customHeight="1" x14ac:dyDescent="0.15">
      <c r="A8" s="690"/>
      <c r="B8" s="424" t="s">
        <v>0</v>
      </c>
      <c r="C8" s="425" t="s">
        <v>533</v>
      </c>
      <c r="D8" s="425" t="s">
        <v>568</v>
      </c>
      <c r="E8" s="425" t="s">
        <v>569</v>
      </c>
      <c r="F8" s="425" t="s">
        <v>570</v>
      </c>
      <c r="G8" s="425" t="s">
        <v>571</v>
      </c>
      <c r="H8" s="425" t="s">
        <v>572</v>
      </c>
    </row>
    <row r="9" spans="1:9" ht="6.75" customHeight="1" x14ac:dyDescent="0.2">
      <c r="B9" s="65"/>
      <c r="C9" s="65"/>
      <c r="D9" s="65"/>
      <c r="E9" s="65"/>
      <c r="F9" s="65"/>
      <c r="G9" s="65"/>
      <c r="H9" s="65"/>
    </row>
    <row r="10" spans="1:9" s="119" customFormat="1" x14ac:dyDescent="0.2">
      <c r="A10" s="43" t="s">
        <v>0</v>
      </c>
      <c r="B10" s="376">
        <f>SUM(C10:H10)</f>
        <v>99.999999999999986</v>
      </c>
      <c r="C10" s="376">
        <f>+'156'!C9/'156'!$B9*100</f>
        <v>3.2865082490919435</v>
      </c>
      <c r="D10" s="376">
        <f>+'156'!D9/'156'!$B9*100</f>
        <v>11.045468469651219</v>
      </c>
      <c r="E10" s="376">
        <f>+'156'!E9/'156'!$B9*100</f>
        <v>17.769706164087154</v>
      </c>
      <c r="F10" s="376">
        <f>+'156'!F9/'156'!$B9*100</f>
        <v>21.433538041126329</v>
      </c>
      <c r="G10" s="376">
        <f>+'156'!G9/'156'!$B9*100</f>
        <v>29.434889793298613</v>
      </c>
      <c r="H10" s="376">
        <f>+'156'!H9/'156'!$B9*100</f>
        <v>17.029889282744737</v>
      </c>
    </row>
    <row r="11" spans="1:9" x14ac:dyDescent="0.2">
      <c r="A11" s="44"/>
      <c r="B11" s="65"/>
      <c r="C11" s="65"/>
      <c r="D11" s="65"/>
      <c r="E11" s="65"/>
      <c r="F11" s="65"/>
      <c r="G11" s="65"/>
      <c r="H11" s="65"/>
    </row>
    <row r="12" spans="1:9" x14ac:dyDescent="0.2">
      <c r="A12" s="42" t="s">
        <v>51</v>
      </c>
      <c r="B12" s="201">
        <f>SUM(C12:H12)</f>
        <v>100</v>
      </c>
      <c r="C12" s="201">
        <f>+'156'!C11/'156'!$B11*100</f>
        <v>0</v>
      </c>
      <c r="D12" s="201">
        <f>+'156'!D11/'156'!$B11*100</f>
        <v>0</v>
      </c>
      <c r="E12" s="201">
        <f>+'156'!E11/'156'!$B11*100</f>
        <v>4.0831707749600996</v>
      </c>
      <c r="F12" s="201">
        <f>+'156'!F11/'156'!$B11*100</f>
        <v>10.325412307146657</v>
      </c>
      <c r="G12" s="201">
        <f>+'156'!G11/'156'!$B11*100</f>
        <v>43.735591416917892</v>
      </c>
      <c r="H12" s="201">
        <f>+'156'!H11/'156'!$B11*100</f>
        <v>41.855825500975349</v>
      </c>
    </row>
    <row r="13" spans="1:9" x14ac:dyDescent="0.2">
      <c r="A13" s="42" t="s">
        <v>58</v>
      </c>
      <c r="B13" s="201">
        <f t="shared" ref="B13:B38" si="0">SUM(C13:H13)</f>
        <v>100</v>
      </c>
      <c r="C13" s="201">
        <f>+'156'!C12/'156'!$B12*100</f>
        <v>3.7172747066008177E-2</v>
      </c>
      <c r="D13" s="201">
        <f>+'156'!D12/'156'!$B12*100</f>
        <v>0</v>
      </c>
      <c r="E13" s="201">
        <f>+'156'!E12/'156'!$B12*100</f>
        <v>4.3916945462269661</v>
      </c>
      <c r="F13" s="201">
        <f>+'156'!F12/'156'!$B12*100</f>
        <v>17.795125059741913</v>
      </c>
      <c r="G13" s="201">
        <f>+'156'!G12/'156'!$B12*100</f>
        <v>40.555467049014922</v>
      </c>
      <c r="H13" s="201">
        <f>+'156'!H12/'156'!$B12*100</f>
        <v>37.220540597950183</v>
      </c>
    </row>
    <row r="14" spans="1:9" x14ac:dyDescent="0.2">
      <c r="A14" s="42" t="s">
        <v>29</v>
      </c>
      <c r="B14" s="201">
        <f t="shared" si="0"/>
        <v>100</v>
      </c>
      <c r="C14" s="201">
        <f>+'156'!C13/'156'!$B13*100</f>
        <v>3.6125303194508955E-2</v>
      </c>
      <c r="D14" s="201">
        <f>+'156'!D13/'156'!$B13*100</f>
        <v>0.31996697115136502</v>
      </c>
      <c r="E14" s="201">
        <f>+'156'!E13/'156'!$B13*100</f>
        <v>3.5660835010579555</v>
      </c>
      <c r="F14" s="201">
        <f>+'156'!F13/'156'!$B13*100</f>
        <v>12.375496722918925</v>
      </c>
      <c r="G14" s="201">
        <f>+'156'!G13/'156'!$B13*100</f>
        <v>31.150332868865149</v>
      </c>
      <c r="H14" s="201">
        <f>+'156'!H13/'156'!$B13*100</f>
        <v>52.551994632812097</v>
      </c>
    </row>
    <row r="15" spans="1:9" x14ac:dyDescent="0.2">
      <c r="A15" s="42" t="s">
        <v>59</v>
      </c>
      <c r="B15" s="201">
        <f t="shared" si="0"/>
        <v>100</v>
      </c>
      <c r="C15" s="201">
        <f>+'156'!C14/'156'!$B14*100</f>
        <v>1.5742412157340162</v>
      </c>
      <c r="D15" s="201">
        <f>+'156'!D14/'156'!$B14*100</f>
        <v>4.1685907392636752</v>
      </c>
      <c r="E15" s="201">
        <f>+'156'!E14/'156'!$B14*100</f>
        <v>8.4673187523613613</v>
      </c>
      <c r="F15" s="201">
        <f>+'156'!F14/'156'!$B14*100</f>
        <v>11.968431216153814</v>
      </c>
      <c r="G15" s="201">
        <f>+'156'!G14/'156'!$B14*100</f>
        <v>31.190965954409975</v>
      </c>
      <c r="H15" s="201">
        <f>+'156'!H14/'156'!$B14*100</f>
        <v>42.630452122077159</v>
      </c>
    </row>
    <row r="16" spans="1:9" x14ac:dyDescent="0.2">
      <c r="A16" s="42" t="s">
        <v>60</v>
      </c>
      <c r="B16" s="201">
        <f t="shared" si="0"/>
        <v>100</v>
      </c>
      <c r="C16" s="201">
        <f>+'156'!C15/'156'!$B15*100</f>
        <v>9.4727891156462594</v>
      </c>
      <c r="D16" s="201">
        <f>+'156'!D15/'156'!$B15*100</f>
        <v>18.469387755102041</v>
      </c>
      <c r="E16" s="201">
        <f>+'156'!E15/'156'!$B15*100</f>
        <v>27.159863945578234</v>
      </c>
      <c r="F16" s="201">
        <f>+'156'!F15/'156'!$B15*100</f>
        <v>28.554421768707485</v>
      </c>
      <c r="G16" s="201">
        <f>+'156'!G15/'156'!$B15*100</f>
        <v>5.5782312925170068</v>
      </c>
      <c r="H16" s="201">
        <f>+'156'!H15/'156'!$B15*100</f>
        <v>10.76530612244898</v>
      </c>
    </row>
    <row r="17" spans="1:8" x14ac:dyDescent="0.2">
      <c r="A17" s="42" t="s">
        <v>61</v>
      </c>
      <c r="B17" s="201">
        <f t="shared" si="0"/>
        <v>100</v>
      </c>
      <c r="C17" s="201">
        <f>+'156'!C16/'156'!$B16*100</f>
        <v>6.7656075808249732</v>
      </c>
      <c r="D17" s="201">
        <f>+'156'!D16/'156'!$B16*100</f>
        <v>22.61705685618729</v>
      </c>
      <c r="E17" s="201">
        <f>+'156'!E16/'156'!$B16*100</f>
        <v>24.08026755852843</v>
      </c>
      <c r="F17" s="201">
        <f>+'156'!F16/'156'!$B16*100</f>
        <v>32.316053511705682</v>
      </c>
      <c r="G17" s="201">
        <f>+'156'!G16/'156'!$B16*100</f>
        <v>14.221014492753623</v>
      </c>
      <c r="H17" s="201">
        <f>+'156'!H16/'156'!$B16*100</f>
        <v>0</v>
      </c>
    </row>
    <row r="18" spans="1:8" x14ac:dyDescent="0.2">
      <c r="A18" s="42" t="s">
        <v>81</v>
      </c>
      <c r="B18" s="201">
        <f t="shared" si="0"/>
        <v>100</v>
      </c>
      <c r="C18" s="201">
        <f>+'156'!C17/'156'!$B17*100</f>
        <v>12.868260144524735</v>
      </c>
      <c r="D18" s="201">
        <f>+'156'!D17/'156'!$B17*100</f>
        <v>27.765425236242358</v>
      </c>
      <c r="E18" s="201">
        <f>+'156'!E17/'156'!$B17*100</f>
        <v>16.842690383546415</v>
      </c>
      <c r="F18" s="201">
        <f>+'156'!F17/'156'!$B17*100</f>
        <v>22.373540856031131</v>
      </c>
      <c r="G18" s="201">
        <f>+'156'!G17/'156'!$B17*100</f>
        <v>20.150083379655364</v>
      </c>
      <c r="H18" s="201">
        <f>+'156'!H17/'156'!$B17*100</f>
        <v>0</v>
      </c>
    </row>
    <row r="19" spans="1:8" x14ac:dyDescent="0.2">
      <c r="A19" s="42" t="s">
        <v>52</v>
      </c>
      <c r="B19" s="201">
        <f t="shared" si="0"/>
        <v>100</v>
      </c>
      <c r="C19" s="201">
        <f>+'156'!C18/'156'!$B18*100</f>
        <v>0.33379846233823091</v>
      </c>
      <c r="D19" s="201">
        <f>+'156'!D18/'156'!$B18*100</f>
        <v>3.0288106377739474</v>
      </c>
      <c r="E19" s="201">
        <f>+'156'!E18/'156'!$B18*100</f>
        <v>16.454622561492791</v>
      </c>
      <c r="F19" s="201">
        <f>+'156'!F18/'156'!$B18*100</f>
        <v>23.97329612301294</v>
      </c>
      <c r="G19" s="201">
        <f>+'156'!G18/'156'!$B18*100</f>
        <v>34.862786943555228</v>
      </c>
      <c r="H19" s="201">
        <f>+'156'!H18/'156'!$B18*100</f>
        <v>21.346685271826864</v>
      </c>
    </row>
    <row r="20" spans="1:8" x14ac:dyDescent="0.2">
      <c r="A20" s="42" t="s">
        <v>62</v>
      </c>
      <c r="B20" s="201">
        <f t="shared" si="0"/>
        <v>100</v>
      </c>
      <c r="C20" s="201">
        <f>+'156'!C19/'156'!$B19*100</f>
        <v>1.7452506294346533</v>
      </c>
      <c r="D20" s="201">
        <f>+'156'!D19/'156'!$B19*100</f>
        <v>9.5445181963836117</v>
      </c>
      <c r="E20" s="201">
        <f>+'156'!E19/'156'!$B19*100</f>
        <v>29.697871366445412</v>
      </c>
      <c r="F20" s="201">
        <f>+'156'!F19/'156'!$B19*100</f>
        <v>33.051041428244446</v>
      </c>
      <c r="G20" s="201">
        <f>+'156'!G19/'156'!$B19*100</f>
        <v>25.961318379491878</v>
      </c>
      <c r="H20" s="201">
        <f>+'156'!H19/'156'!$B19*100</f>
        <v>0</v>
      </c>
    </row>
    <row r="21" spans="1:8" x14ac:dyDescent="0.2">
      <c r="A21" s="42" t="s">
        <v>63</v>
      </c>
      <c r="B21" s="201">
        <f t="shared" si="0"/>
        <v>100.00000000000001</v>
      </c>
      <c r="C21" s="201">
        <f>+'156'!C20/'156'!$B20*100</f>
        <v>3.5022189349112427</v>
      </c>
      <c r="D21" s="201">
        <f>+'156'!D20/'156'!$B20*100</f>
        <v>15.769230769230768</v>
      </c>
      <c r="E21" s="201">
        <f>+'156'!E20/'156'!$B20*100</f>
        <v>27.984467455621303</v>
      </c>
      <c r="F21" s="201">
        <f>+'156'!F20/'156'!$B20*100</f>
        <v>27.895710059171599</v>
      </c>
      <c r="G21" s="201">
        <f>+'156'!G20/'156'!$B20*100</f>
        <v>24.848372781065091</v>
      </c>
      <c r="H21" s="201">
        <f>+'156'!H20/'156'!$B20*100</f>
        <v>0</v>
      </c>
    </row>
    <row r="22" spans="1:8" x14ac:dyDescent="0.2">
      <c r="A22" s="42" t="s">
        <v>64</v>
      </c>
      <c r="B22" s="201">
        <f t="shared" si="0"/>
        <v>100</v>
      </c>
      <c r="C22" s="201">
        <f>+'156'!C21/'156'!$B21*100</f>
        <v>7.6538920855498862</v>
      </c>
      <c r="D22" s="201">
        <f>+'156'!D21/'156'!$B21*100</f>
        <v>36.206709369232435</v>
      </c>
      <c r="E22" s="201">
        <f>+'156'!E21/'156'!$B21*100</f>
        <v>34.274237324937573</v>
      </c>
      <c r="F22" s="201">
        <f>+'156'!F21/'156'!$B21*100</f>
        <v>13.842145261100857</v>
      </c>
      <c r="G22" s="201">
        <f>+'156'!G21/'156'!$B21*100</f>
        <v>8.0230159591792418</v>
      </c>
      <c r="H22" s="201">
        <f>+'156'!H21/'156'!$B21*100</f>
        <v>0</v>
      </c>
    </row>
    <row r="23" spans="1:8" x14ac:dyDescent="0.2">
      <c r="A23" s="41" t="s">
        <v>30</v>
      </c>
      <c r="B23" s="201">
        <f t="shared" si="0"/>
        <v>100</v>
      </c>
      <c r="C23" s="201">
        <f>+'156'!C22/'156'!$B22*100</f>
        <v>0.6479032306000535</v>
      </c>
      <c r="D23" s="201">
        <f>+'156'!D22/'156'!$B22*100</f>
        <v>3.8933634499361012</v>
      </c>
      <c r="E23" s="201">
        <f>+'156'!E22/'156'!$B22*100</f>
        <v>7.6767616726602661</v>
      </c>
      <c r="F23" s="201">
        <f>+'156'!F22/'156'!$B22*100</f>
        <v>17.481499093529884</v>
      </c>
      <c r="G23" s="201">
        <f>+'156'!G22/'156'!$B22*100</f>
        <v>42.274199780069544</v>
      </c>
      <c r="H23" s="201">
        <f>+'156'!H22/'156'!$B22*100</f>
        <v>28.026272773204148</v>
      </c>
    </row>
    <row r="24" spans="1:8" x14ac:dyDescent="0.2">
      <c r="A24" s="42" t="s">
        <v>65</v>
      </c>
      <c r="B24" s="201">
        <f t="shared" si="0"/>
        <v>100.00000000000001</v>
      </c>
      <c r="C24" s="201">
        <f>+'156'!C23/'156'!$B23*100</f>
        <v>10.04003029319485</v>
      </c>
      <c r="D24" s="201">
        <f>+'156'!D23/'156'!$B23*100</f>
        <v>31.591474629449312</v>
      </c>
      <c r="E24" s="201">
        <f>+'156'!E23/'156'!$B23*100</f>
        <v>27.025857405604242</v>
      </c>
      <c r="F24" s="201">
        <f>+'156'!F23/'156'!$B23*100</f>
        <v>21.973385264524506</v>
      </c>
      <c r="G24" s="201">
        <f>+'156'!G23/'156'!$B23*100</f>
        <v>9.3692524072270906</v>
      </c>
      <c r="H24" s="201">
        <f>+'156'!H23/'156'!$B23*100</f>
        <v>0</v>
      </c>
    </row>
    <row r="25" spans="1:8" x14ac:dyDescent="0.2">
      <c r="A25" s="42" t="s">
        <v>31</v>
      </c>
      <c r="B25" s="201">
        <f t="shared" si="0"/>
        <v>100</v>
      </c>
      <c r="C25" s="201">
        <f>+'156'!C24/'156'!$B24*100</f>
        <v>0.11788108745303175</v>
      </c>
      <c r="D25" s="201">
        <f>+'156'!D24/'156'!$B24*100</f>
        <v>1.7829514477271053</v>
      </c>
      <c r="E25" s="201">
        <f>+'156'!E24/'156'!$B24*100</f>
        <v>3.8274515582406252</v>
      </c>
      <c r="F25" s="201">
        <f>+'156'!F24/'156'!$B24*100</f>
        <v>26.258012230162826</v>
      </c>
      <c r="G25" s="201">
        <f>+'156'!G24/'156'!$B24*100</f>
        <v>44.953215943417078</v>
      </c>
      <c r="H25" s="201">
        <f>+'156'!H24/'156'!$B24*100</f>
        <v>23.060487732999338</v>
      </c>
    </row>
    <row r="26" spans="1:8" x14ac:dyDescent="0.2">
      <c r="A26" s="42" t="s">
        <v>210</v>
      </c>
      <c r="B26" s="201">
        <f t="shared" si="0"/>
        <v>100</v>
      </c>
      <c r="C26" s="201">
        <f>+'156'!C25/'156'!$B25*100</f>
        <v>6.3280697619608768</v>
      </c>
      <c r="D26" s="201">
        <f>+'156'!D25/'156'!$B25*100</f>
        <v>16.521329248173462</v>
      </c>
      <c r="E26" s="201">
        <f>+'156'!E25/'156'!$B25*100</f>
        <v>37.62667923638935</v>
      </c>
      <c r="F26" s="201">
        <f>+'156'!F25/'156'!$B25*100</f>
        <v>22.048079189252885</v>
      </c>
      <c r="G26" s="201">
        <f>+'156'!G25/'156'!$B25*100</f>
        <v>17.475842564223427</v>
      </c>
      <c r="H26" s="201">
        <f>+'156'!H25/'156'!$B25*100</f>
        <v>0</v>
      </c>
    </row>
    <row r="27" spans="1:8" x14ac:dyDescent="0.2">
      <c r="A27" s="42" t="s">
        <v>53</v>
      </c>
      <c r="B27" s="201">
        <f t="shared" si="0"/>
        <v>100</v>
      </c>
      <c r="C27" s="201">
        <f>+'156'!C26/'156'!$B26*100</f>
        <v>2.096605112490928</v>
      </c>
      <c r="D27" s="201">
        <f>+'156'!D26/'156'!$B26*100</f>
        <v>9.2089347633255372</v>
      </c>
      <c r="E27" s="201">
        <f>+'156'!E26/'156'!$B26*100</f>
        <v>18.216272881219258</v>
      </c>
      <c r="F27" s="201">
        <f>+'156'!F26/'156'!$B26*100</f>
        <v>16.401903072332878</v>
      </c>
      <c r="G27" s="201">
        <f>+'156'!G26/'156'!$B26*100</f>
        <v>28.473510200790258</v>
      </c>
      <c r="H27" s="201">
        <f>+'156'!H26/'156'!$B26*100</f>
        <v>25.602773969841142</v>
      </c>
    </row>
    <row r="28" spans="1:8" x14ac:dyDescent="0.2">
      <c r="A28" s="42" t="s">
        <v>67</v>
      </c>
      <c r="B28" s="201">
        <f t="shared" si="0"/>
        <v>100</v>
      </c>
      <c r="C28" s="201">
        <f>+'156'!C27/'156'!$B27*100</f>
        <v>15.340665619197258</v>
      </c>
      <c r="D28" s="201">
        <f>+'156'!D27/'156'!$B27*100</f>
        <v>25.896300528495932</v>
      </c>
      <c r="E28" s="201">
        <f>+'156'!E27/'156'!$B27*100</f>
        <v>22.482502499642909</v>
      </c>
      <c r="F28" s="201">
        <f>+'156'!F27/'156'!$B27*100</f>
        <v>13.883730895586343</v>
      </c>
      <c r="G28" s="201">
        <f>+'156'!G27/'156'!$B27*100</f>
        <v>12.383945150692758</v>
      </c>
      <c r="H28" s="201">
        <f>+'156'!H27/'156'!$B27*100</f>
        <v>10.012855306384802</v>
      </c>
    </row>
    <row r="29" spans="1:8" x14ac:dyDescent="0.2">
      <c r="A29" s="42" t="s">
        <v>68</v>
      </c>
      <c r="B29" s="201">
        <f t="shared" si="0"/>
        <v>100</v>
      </c>
      <c r="C29" s="201">
        <f>+'156'!C28/'156'!$B28*100</f>
        <v>1.6032252015750985</v>
      </c>
      <c r="D29" s="201">
        <f>+'156'!D28/'156'!$B28*100</f>
        <v>13.097693605850367</v>
      </c>
      <c r="E29" s="201">
        <f>+'156'!E28/'156'!$B28*100</f>
        <v>28.614288393024562</v>
      </c>
      <c r="F29" s="201">
        <f>+'156'!F28/'156'!$B28*100</f>
        <v>16.3603975248453</v>
      </c>
      <c r="G29" s="201">
        <f>+'156'!G28/'156'!$B28*100</f>
        <v>40.324395274704663</v>
      </c>
      <c r="H29" s="201">
        <f>+'156'!H28/'156'!$B28*100</f>
        <v>0</v>
      </c>
    </row>
    <row r="30" spans="1:8" x14ac:dyDescent="0.2">
      <c r="A30" s="42" t="s">
        <v>54</v>
      </c>
      <c r="B30" s="201">
        <f t="shared" si="0"/>
        <v>100</v>
      </c>
      <c r="C30" s="201">
        <f>+'156'!C29/'156'!$B29*100</f>
        <v>9.6536144578313241</v>
      </c>
      <c r="D30" s="201">
        <f>+'156'!D29/'156'!$B29*100</f>
        <v>19.156626506024097</v>
      </c>
      <c r="E30" s="201">
        <f>+'156'!E29/'156'!$B29*100</f>
        <v>24.216867469879517</v>
      </c>
      <c r="F30" s="201">
        <f>+'156'!F29/'156'!$B29*100</f>
        <v>18.162650602409638</v>
      </c>
      <c r="G30" s="201">
        <f>+'156'!G29/'156'!$B29*100</f>
        <v>28.810240963855421</v>
      </c>
      <c r="H30" s="201">
        <f>+'156'!H29/'156'!$B29*100</f>
        <v>0</v>
      </c>
    </row>
    <row r="31" spans="1:8" x14ac:dyDescent="0.2">
      <c r="A31" s="42" t="s">
        <v>55</v>
      </c>
      <c r="B31" s="201">
        <f t="shared" si="0"/>
        <v>99.999999999999986</v>
      </c>
      <c r="C31" s="201">
        <f>+'156'!C30/'156'!$B30*100</f>
        <v>3.3042819249715807</v>
      </c>
      <c r="D31" s="201">
        <f>+'156'!D30/'156'!$B30*100</f>
        <v>9.0867752936718453</v>
      </c>
      <c r="E31" s="201">
        <f>+'156'!E30/'156'!$B30*100</f>
        <v>17.521788556271314</v>
      </c>
      <c r="F31" s="201">
        <f>+'156'!F30/'156'!$B30*100</f>
        <v>19.598332701780976</v>
      </c>
      <c r="G31" s="201">
        <f>+'156'!G30/'156'!$B30*100</f>
        <v>43.561955286093216</v>
      </c>
      <c r="H31" s="201">
        <f>+'156'!H30/'156'!$B30*100</f>
        <v>6.9268662372110645</v>
      </c>
    </row>
    <row r="32" spans="1:8" x14ac:dyDescent="0.2">
      <c r="A32" s="42" t="s">
        <v>56</v>
      </c>
      <c r="B32" s="201">
        <f t="shared" si="0"/>
        <v>100</v>
      </c>
      <c r="C32" s="201">
        <f>+'156'!C31/'156'!$B31*100</f>
        <v>9.0514829322887529</v>
      </c>
      <c r="D32" s="201">
        <f>+'156'!D31/'156'!$B31*100</f>
        <v>31.44935646334639</v>
      </c>
      <c r="E32" s="201">
        <f>+'156'!E31/'156'!$B31*100</f>
        <v>24.965025181869056</v>
      </c>
      <c r="F32" s="201">
        <f>+'156'!F31/'156'!$B31*100</f>
        <v>27.42725237828763</v>
      </c>
      <c r="G32" s="201">
        <f>+'156'!G31/'156'!$B31*100</f>
        <v>7.1068830442081703</v>
      </c>
      <c r="H32" s="201">
        <f>+'156'!H31/'156'!$B31*100</f>
        <v>0</v>
      </c>
    </row>
    <row r="33" spans="1:8" x14ac:dyDescent="0.2">
      <c r="A33" s="42" t="s">
        <v>82</v>
      </c>
      <c r="B33" s="201">
        <f t="shared" si="0"/>
        <v>100</v>
      </c>
      <c r="C33" s="201">
        <f>+'156'!C32/'156'!$B32*100</f>
        <v>4.5985772357723578</v>
      </c>
      <c r="D33" s="201">
        <f>+'156'!D32/'156'!$B32*100</f>
        <v>12.309451219512194</v>
      </c>
      <c r="E33" s="201">
        <f>+'156'!E32/'156'!$B32*100</f>
        <v>30.691056910569102</v>
      </c>
      <c r="F33" s="201">
        <f>+'156'!F32/'156'!$B32*100</f>
        <v>19.778963414634145</v>
      </c>
      <c r="G33" s="201">
        <f>+'156'!G32/'156'!$B32*100</f>
        <v>22.052845528455283</v>
      </c>
      <c r="H33" s="201">
        <f>+'156'!H32/'156'!$B32*100</f>
        <v>10.569105691056912</v>
      </c>
    </row>
    <row r="34" spans="1:8" x14ac:dyDescent="0.2">
      <c r="A34" s="42" t="s">
        <v>69</v>
      </c>
      <c r="B34" s="201">
        <f t="shared" si="0"/>
        <v>100</v>
      </c>
      <c r="C34" s="201">
        <f>+'156'!C33/'156'!$B33*100</f>
        <v>15.698407241892976</v>
      </c>
      <c r="D34" s="201">
        <f>+'156'!D33/'156'!$B33*100</f>
        <v>32.01558382032772</v>
      </c>
      <c r="E34" s="201">
        <f>+'156'!E33/'156'!$B33*100</f>
        <v>26.778961842557582</v>
      </c>
      <c r="F34" s="201">
        <f>+'156'!F33/'156'!$B33*100</f>
        <v>20.098544746189987</v>
      </c>
      <c r="G34" s="201">
        <f>+'156'!G33/'156'!$B33*100</f>
        <v>5.4085023490317408</v>
      </c>
      <c r="H34" s="201">
        <f>+'156'!H33/'156'!$B33*100</f>
        <v>0</v>
      </c>
    </row>
    <row r="35" spans="1:8" x14ac:dyDescent="0.2">
      <c r="A35" s="42" t="s">
        <v>70</v>
      </c>
      <c r="B35" s="201">
        <f t="shared" si="0"/>
        <v>100</v>
      </c>
      <c r="C35" s="201">
        <f>+'156'!C34/'156'!$B34*100</f>
        <v>9.1</v>
      </c>
      <c r="D35" s="201">
        <f>+'156'!D34/'156'!$B34*100</f>
        <v>34.733333333333334</v>
      </c>
      <c r="E35" s="201">
        <f>+'156'!E34/'156'!$B34*100</f>
        <v>14.066666666666666</v>
      </c>
      <c r="F35" s="201">
        <f>+'156'!F34/'156'!$B34*100</f>
        <v>42.1</v>
      </c>
      <c r="G35" s="201">
        <f>+'156'!G34/'156'!$B34*100</f>
        <v>0</v>
      </c>
      <c r="H35" s="201">
        <f>+'156'!H34/'156'!$B34*100</f>
        <v>0</v>
      </c>
    </row>
    <row r="36" spans="1:8" x14ac:dyDescent="0.2">
      <c r="A36" s="42" t="s">
        <v>71</v>
      </c>
      <c r="B36" s="201">
        <f t="shared" si="0"/>
        <v>100.00000000000001</v>
      </c>
      <c r="C36" s="201">
        <f>+'156'!C35/'156'!$B35*100</f>
        <v>2.67574046864125</v>
      </c>
      <c r="D36" s="201">
        <f>+'156'!D35/'156'!$B35*100</f>
        <v>8.7734900626401675</v>
      </c>
      <c r="E36" s="201">
        <f>+'156'!E35/'156'!$B35*100</f>
        <v>23.640863042301447</v>
      </c>
      <c r="F36" s="201">
        <f>+'156'!F35/'156'!$B35*100</f>
        <v>29.135411027762743</v>
      </c>
      <c r="G36" s="201">
        <f>+'156'!G35/'156'!$B35*100</f>
        <v>25.369267651380405</v>
      </c>
      <c r="H36" s="201">
        <f>+'156'!H35/'156'!$B35*100</f>
        <v>10.405227747273994</v>
      </c>
    </row>
    <row r="37" spans="1:8" x14ac:dyDescent="0.2">
      <c r="A37" s="42" t="s">
        <v>72</v>
      </c>
      <c r="B37" s="201">
        <f t="shared" si="0"/>
        <v>100</v>
      </c>
      <c r="C37" s="201">
        <f>+'156'!C36/'156'!$B36*100</f>
        <v>1.6993017237169783</v>
      </c>
      <c r="D37" s="201">
        <f>+'156'!D36/'156'!$B36*100</f>
        <v>13.516284974852288</v>
      </c>
      <c r="E37" s="201">
        <f>+'156'!E36/'156'!$B36*100</f>
        <v>23.326334293666683</v>
      </c>
      <c r="F37" s="201">
        <f>+'156'!F36/'156'!$B36*100</f>
        <v>21.553786805996385</v>
      </c>
      <c r="G37" s="201">
        <f>+'156'!G36/'156'!$B36*100</f>
        <v>35.895307388056061</v>
      </c>
      <c r="H37" s="201">
        <f>+'156'!H36/'156'!$B36*100</f>
        <v>4.0089848137116073</v>
      </c>
    </row>
    <row r="38" spans="1:8" ht="13.5" thickBot="1" x14ac:dyDescent="0.25">
      <c r="A38" s="568" t="s">
        <v>73</v>
      </c>
      <c r="B38" s="569">
        <f t="shared" si="0"/>
        <v>100</v>
      </c>
      <c r="C38" s="569">
        <f>+'156'!C37/'156'!$B37*100</f>
        <v>10.665658093797276</v>
      </c>
      <c r="D38" s="569">
        <f>+'156'!D37/'156'!$B37*100</f>
        <v>35.17397881996974</v>
      </c>
      <c r="E38" s="569">
        <f>+'156'!E37/'156'!$B37*100</f>
        <v>32.627332324760467</v>
      </c>
      <c r="F38" s="569">
        <f>+'156'!F37/'156'!$B37*100</f>
        <v>21.533030761472517</v>
      </c>
      <c r="G38" s="569">
        <f>+'156'!G37/'156'!$B37*100</f>
        <v>0</v>
      </c>
      <c r="H38" s="569">
        <f>+'156'!H37/'156'!$B37*100</f>
        <v>0</v>
      </c>
    </row>
    <row r="39" spans="1:8" s="73" customFormat="1" ht="12.75" customHeight="1" x14ac:dyDescent="0.2">
      <c r="A39" s="558" t="s">
        <v>534</v>
      </c>
      <c r="B39" s="559"/>
      <c r="C39" s="559"/>
      <c r="D39" s="560"/>
      <c r="E39" s="560"/>
      <c r="F39" s="560"/>
      <c r="G39" s="560"/>
      <c r="H39" s="560"/>
    </row>
    <row r="40" spans="1:8" s="73" customFormat="1" ht="12" x14ac:dyDescent="0.2">
      <c r="A40" s="693"/>
      <c r="B40" s="693"/>
      <c r="C40" s="693"/>
      <c r="D40" s="693"/>
      <c r="E40" s="693"/>
      <c r="F40" s="693"/>
      <c r="G40" s="693"/>
      <c r="H40" s="693"/>
    </row>
    <row r="41" spans="1:8" s="102" customFormat="1" ht="12" x14ac:dyDescent="0.2">
      <c r="A41" s="561" t="s">
        <v>535</v>
      </c>
      <c r="B41" s="561"/>
      <c r="C41" s="561"/>
      <c r="D41" s="561"/>
      <c r="E41" s="561"/>
      <c r="F41" s="561"/>
      <c r="G41" s="561"/>
      <c r="H41" s="561"/>
    </row>
    <row r="42" spans="1:8" s="102" customFormat="1" ht="12" x14ac:dyDescent="0.2">
      <c r="A42" s="562" t="s">
        <v>1081</v>
      </c>
      <c r="B42" s="563"/>
      <c r="C42" s="563"/>
      <c r="D42" s="563"/>
      <c r="E42" s="563"/>
      <c r="F42" s="564"/>
      <c r="G42" s="565"/>
      <c r="H42" s="565"/>
    </row>
    <row r="43" spans="1:8" s="102" customFormat="1" ht="12" x14ac:dyDescent="0.2">
      <c r="A43" s="566" t="s">
        <v>514</v>
      </c>
      <c r="B43" s="563"/>
      <c r="C43" s="563"/>
      <c r="D43" s="563"/>
      <c r="E43" s="563"/>
      <c r="F43" s="567"/>
      <c r="G43" s="565"/>
      <c r="H43" s="565"/>
    </row>
    <row r="44" spans="1:8" s="102" customFormat="1" ht="12" x14ac:dyDescent="0.2">
      <c r="A44" s="566" t="s">
        <v>509</v>
      </c>
      <c r="B44" s="563"/>
      <c r="C44" s="563"/>
      <c r="D44" s="563"/>
      <c r="E44" s="563"/>
      <c r="F44" s="567"/>
      <c r="G44" s="565"/>
      <c r="H44" s="563"/>
    </row>
    <row r="45" spans="1:8" s="102" customFormat="1" ht="12" x14ac:dyDescent="0.2">
      <c r="A45" s="566" t="s">
        <v>510</v>
      </c>
      <c r="B45" s="561"/>
      <c r="C45" s="565"/>
      <c r="D45" s="565"/>
      <c r="E45" s="565"/>
      <c r="F45" s="567"/>
      <c r="G45" s="565"/>
      <c r="H45" s="565"/>
    </row>
    <row r="46" spans="1:8" s="102" customFormat="1" ht="12" x14ac:dyDescent="0.2">
      <c r="A46" s="566" t="s">
        <v>511</v>
      </c>
      <c r="B46" s="565"/>
      <c r="C46" s="565"/>
      <c r="D46" s="565"/>
      <c r="E46" s="565"/>
      <c r="F46" s="563"/>
      <c r="G46" s="563"/>
      <c r="H46" s="563"/>
    </row>
    <row r="47" spans="1:8" s="102" customFormat="1" ht="12" x14ac:dyDescent="0.2">
      <c r="A47" s="566" t="s">
        <v>512</v>
      </c>
      <c r="B47" s="565"/>
      <c r="C47" s="565"/>
      <c r="D47" s="565"/>
      <c r="E47" s="565"/>
      <c r="F47" s="563"/>
      <c r="G47" s="563"/>
      <c r="H47" s="563"/>
    </row>
    <row r="48" spans="1:8" s="102" customFormat="1" ht="12" x14ac:dyDescent="0.2">
      <c r="A48" s="566" t="s">
        <v>513</v>
      </c>
      <c r="B48" s="565"/>
      <c r="C48" s="565"/>
      <c r="D48" s="565"/>
      <c r="E48" s="565"/>
      <c r="F48" s="567"/>
      <c r="G48" s="565"/>
      <c r="H48" s="563"/>
    </row>
    <row r="49" spans="1:8" s="102" customFormat="1" ht="15" customHeight="1" x14ac:dyDescent="0.2">
      <c r="A49" s="550" t="s">
        <v>929</v>
      </c>
      <c r="B49" s="561"/>
      <c r="C49" s="561"/>
      <c r="D49" s="561"/>
      <c r="E49" s="561"/>
      <c r="F49" s="561"/>
      <c r="G49" s="565"/>
      <c r="H49" s="565"/>
    </row>
  </sheetData>
  <mergeCells count="9">
    <mergeCell ref="A7:A8"/>
    <mergeCell ref="C7:H7"/>
    <mergeCell ref="A40:H40"/>
    <mergeCell ref="A5:H5"/>
    <mergeCell ref="A1:H1"/>
    <mergeCell ref="A2:H2"/>
    <mergeCell ref="A3:H3"/>
    <mergeCell ref="A4:H4"/>
    <mergeCell ref="A6:H6"/>
  </mergeCells>
  <conditionalFormatting sqref="B10:H38">
    <cfRule type="cellIs" dxfId="7" priority="1" operator="equal">
      <formula>0</formula>
    </cfRule>
  </conditionalFormatting>
  <hyperlinks>
    <hyperlink ref="I2" location="Contenido!A1" display="Contenido" xr:uid="{00000000-0004-0000-BD00-000000000000}"/>
  </hyperlinks>
  <printOptions horizontalCentered="1"/>
  <pageMargins left="0.59055118110236227" right="0.59055118110236227" top="0.39370078740157483" bottom="0.19685039370078741" header="0" footer="0"/>
  <pageSetup scale="84" orientation="landscape" r:id="rId1"/>
  <headerFooter alignWithMargins="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 codeName="Hoja190">
    <tabColor theme="5" tint="0.59999389629810485"/>
    <pageSetUpPr fitToPage="1"/>
  </sheetPr>
  <dimension ref="A1:I49"/>
  <sheetViews>
    <sheetView showGridLines="0" zoomScaleNormal="100" zoomScaleSheetLayoutView="100" workbookViewId="0">
      <selection activeCell="A6" sqref="A6:H7"/>
    </sheetView>
  </sheetViews>
  <sheetFormatPr baseColWidth="10" defaultColWidth="11" defaultRowHeight="12.75" x14ac:dyDescent="0.2"/>
  <cols>
    <col min="1" max="1" width="19.875" style="50" customWidth="1"/>
    <col min="2" max="8" width="8.625" style="54" customWidth="1"/>
    <col min="9" max="16384" width="11" style="49"/>
  </cols>
  <sheetData>
    <row r="1" spans="1:9" ht="15" x14ac:dyDescent="0.25">
      <c r="A1" s="587" t="s">
        <v>744</v>
      </c>
      <c r="B1" s="587"/>
      <c r="C1" s="587"/>
      <c r="D1" s="587"/>
      <c r="E1" s="587"/>
      <c r="F1" s="587"/>
      <c r="G1" s="587"/>
      <c r="H1" s="587"/>
    </row>
    <row r="2" spans="1:9" ht="15" customHeight="1" x14ac:dyDescent="0.25">
      <c r="A2" s="587" t="s">
        <v>537</v>
      </c>
      <c r="B2" s="587"/>
      <c r="C2" s="587"/>
      <c r="D2" s="587"/>
      <c r="E2" s="587"/>
      <c r="F2" s="587"/>
      <c r="G2" s="587"/>
      <c r="H2" s="587"/>
      <c r="I2" s="212" t="s">
        <v>573</v>
      </c>
    </row>
    <row r="3" spans="1:9" ht="15" customHeight="1" x14ac:dyDescent="0.25">
      <c r="A3" s="587" t="s">
        <v>526</v>
      </c>
      <c r="B3" s="587"/>
      <c r="C3" s="587"/>
      <c r="D3" s="587"/>
      <c r="E3" s="587"/>
      <c r="F3" s="587"/>
      <c r="G3" s="587"/>
      <c r="H3" s="587"/>
    </row>
    <row r="4" spans="1:9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</row>
    <row r="5" spans="1:9" ht="15" x14ac:dyDescent="0.25">
      <c r="A5" s="587" t="s">
        <v>932</v>
      </c>
      <c r="B5" s="587"/>
      <c r="C5" s="587"/>
      <c r="D5" s="587"/>
      <c r="E5" s="587"/>
      <c r="F5" s="587"/>
      <c r="G5" s="587"/>
      <c r="H5" s="587"/>
    </row>
    <row r="6" spans="1:9" s="234" customFormat="1" ht="15.75" customHeight="1" x14ac:dyDescent="0.15">
      <c r="A6" s="690" t="s">
        <v>46</v>
      </c>
      <c r="B6" s="463"/>
      <c r="C6" s="685" t="s">
        <v>527</v>
      </c>
      <c r="D6" s="685"/>
      <c r="E6" s="685"/>
      <c r="F6" s="685"/>
      <c r="G6" s="685"/>
      <c r="H6" s="685"/>
    </row>
    <row r="7" spans="1:9" s="234" customFormat="1" ht="31.5" customHeight="1" x14ac:dyDescent="0.15">
      <c r="A7" s="690"/>
      <c r="B7" s="424" t="s">
        <v>0</v>
      </c>
      <c r="C7" s="425" t="s">
        <v>533</v>
      </c>
      <c r="D7" s="425" t="s">
        <v>568</v>
      </c>
      <c r="E7" s="425" t="s">
        <v>569</v>
      </c>
      <c r="F7" s="425" t="s">
        <v>570</v>
      </c>
      <c r="G7" s="425" t="s">
        <v>571</v>
      </c>
      <c r="H7" s="425" t="s">
        <v>572</v>
      </c>
    </row>
    <row r="8" spans="1:9" ht="6.75" customHeight="1" x14ac:dyDescent="0.2">
      <c r="B8" s="65"/>
      <c r="C8" s="65"/>
      <c r="D8" s="65"/>
      <c r="E8" s="65"/>
      <c r="F8" s="65"/>
      <c r="G8" s="65"/>
      <c r="H8" s="65"/>
    </row>
    <row r="9" spans="1:9" s="119" customFormat="1" x14ac:dyDescent="0.2">
      <c r="A9" s="43" t="s">
        <v>0</v>
      </c>
      <c r="B9" s="229">
        <f>+C9+D9+E9+F9+G9+H9</f>
        <v>3687</v>
      </c>
      <c r="C9" s="229">
        <f>SUM(C11:C37)</f>
        <v>1185</v>
      </c>
      <c r="D9" s="229">
        <f t="shared" ref="D9:H9" si="0">SUM(D11:D37)</f>
        <v>1066</v>
      </c>
      <c r="E9" s="229">
        <f t="shared" si="0"/>
        <v>695</v>
      </c>
      <c r="F9" s="229">
        <f t="shared" si="0"/>
        <v>393</v>
      </c>
      <c r="G9" s="229">
        <f t="shared" si="0"/>
        <v>267</v>
      </c>
      <c r="H9" s="229">
        <f t="shared" si="0"/>
        <v>81</v>
      </c>
    </row>
    <row r="10" spans="1:9" x14ac:dyDescent="0.2">
      <c r="A10" s="44"/>
      <c r="B10" s="227"/>
      <c r="C10" s="227"/>
      <c r="D10" s="227"/>
      <c r="E10" s="227"/>
      <c r="F10" s="227"/>
      <c r="G10" s="227"/>
      <c r="H10" s="227"/>
    </row>
    <row r="11" spans="1:9" x14ac:dyDescent="0.2">
      <c r="A11" s="42" t="s">
        <v>51</v>
      </c>
      <c r="B11" s="227">
        <f t="shared" ref="B11:B37" si="1">+C11+D11+E11+F11+G11+H11</f>
        <v>45</v>
      </c>
      <c r="C11" s="227"/>
      <c r="D11" s="227"/>
      <c r="E11" s="227">
        <v>7</v>
      </c>
      <c r="F11" s="227">
        <v>8</v>
      </c>
      <c r="G11" s="227">
        <v>20</v>
      </c>
      <c r="H11" s="227">
        <v>10</v>
      </c>
    </row>
    <row r="12" spans="1:9" x14ac:dyDescent="0.2">
      <c r="A12" s="42" t="s">
        <v>58</v>
      </c>
      <c r="B12" s="227">
        <f t="shared" si="1"/>
        <v>46</v>
      </c>
      <c r="C12" s="227">
        <v>1</v>
      </c>
      <c r="D12" s="227"/>
      <c r="E12" s="227">
        <v>8</v>
      </c>
      <c r="F12" s="227">
        <v>13</v>
      </c>
      <c r="G12" s="227">
        <v>16</v>
      </c>
      <c r="H12" s="227">
        <v>8</v>
      </c>
    </row>
    <row r="13" spans="1:9" x14ac:dyDescent="0.2">
      <c r="A13" s="42" t="s">
        <v>29</v>
      </c>
      <c r="B13" s="227">
        <f t="shared" si="1"/>
        <v>41</v>
      </c>
      <c r="C13" s="227">
        <v>1</v>
      </c>
      <c r="D13" s="227">
        <v>1</v>
      </c>
      <c r="E13" s="227">
        <v>6</v>
      </c>
      <c r="F13" s="227">
        <v>10</v>
      </c>
      <c r="G13" s="227">
        <v>13</v>
      </c>
      <c r="H13" s="227">
        <v>10</v>
      </c>
    </row>
    <row r="14" spans="1:9" x14ac:dyDescent="0.2">
      <c r="A14" s="42" t="s">
        <v>59</v>
      </c>
      <c r="B14" s="227">
        <f t="shared" si="1"/>
        <v>120</v>
      </c>
      <c r="C14" s="227">
        <v>35</v>
      </c>
      <c r="D14" s="227">
        <v>24</v>
      </c>
      <c r="E14" s="227">
        <v>21</v>
      </c>
      <c r="F14" s="227">
        <v>12</v>
      </c>
      <c r="G14" s="227">
        <v>16</v>
      </c>
      <c r="H14" s="227">
        <v>12</v>
      </c>
    </row>
    <row r="15" spans="1:9" x14ac:dyDescent="0.2">
      <c r="A15" s="42" t="s">
        <v>60</v>
      </c>
      <c r="B15" s="227">
        <f t="shared" si="1"/>
        <v>111</v>
      </c>
      <c r="C15" s="227">
        <v>57</v>
      </c>
      <c r="D15" s="227">
        <v>28</v>
      </c>
      <c r="E15" s="227">
        <v>16</v>
      </c>
      <c r="F15" s="227">
        <v>8</v>
      </c>
      <c r="G15" s="227">
        <v>1</v>
      </c>
      <c r="H15" s="227">
        <v>1</v>
      </c>
    </row>
    <row r="16" spans="1:9" x14ac:dyDescent="0.2">
      <c r="A16" s="42" t="s">
        <v>61</v>
      </c>
      <c r="B16" s="227">
        <f t="shared" si="1"/>
        <v>226</v>
      </c>
      <c r="C16" s="227">
        <v>85</v>
      </c>
      <c r="D16" s="227">
        <v>78</v>
      </c>
      <c r="E16" s="227">
        <v>35</v>
      </c>
      <c r="F16" s="227">
        <v>23</v>
      </c>
      <c r="G16" s="227">
        <v>5</v>
      </c>
      <c r="H16" s="227"/>
    </row>
    <row r="17" spans="1:8" x14ac:dyDescent="0.2">
      <c r="A17" s="42" t="s">
        <v>81</v>
      </c>
      <c r="B17" s="227">
        <f t="shared" si="1"/>
        <v>69</v>
      </c>
      <c r="C17" s="227">
        <v>34</v>
      </c>
      <c r="D17" s="227">
        <v>23</v>
      </c>
      <c r="E17" s="227">
        <v>6</v>
      </c>
      <c r="F17" s="227">
        <v>4</v>
      </c>
      <c r="G17" s="227">
        <v>2</v>
      </c>
      <c r="H17" s="227"/>
    </row>
    <row r="18" spans="1:8" x14ac:dyDescent="0.2">
      <c r="A18" s="42" t="s">
        <v>52</v>
      </c>
      <c r="B18" s="227">
        <f t="shared" si="1"/>
        <v>163</v>
      </c>
      <c r="C18" s="227">
        <v>11</v>
      </c>
      <c r="D18" s="227">
        <v>23</v>
      </c>
      <c r="E18" s="227">
        <v>54</v>
      </c>
      <c r="F18" s="227">
        <v>39</v>
      </c>
      <c r="G18" s="227">
        <v>27</v>
      </c>
      <c r="H18" s="227">
        <v>9</v>
      </c>
    </row>
    <row r="19" spans="1:8" x14ac:dyDescent="0.2">
      <c r="A19" s="42" t="s">
        <v>62</v>
      </c>
      <c r="B19" s="227">
        <f t="shared" si="1"/>
        <v>146</v>
      </c>
      <c r="C19" s="227">
        <v>21</v>
      </c>
      <c r="D19" s="227">
        <v>40</v>
      </c>
      <c r="E19" s="227">
        <v>49</v>
      </c>
      <c r="F19" s="227">
        <v>26</v>
      </c>
      <c r="G19" s="227">
        <v>10</v>
      </c>
      <c r="H19" s="227"/>
    </row>
    <row r="20" spans="1:8" x14ac:dyDescent="0.2">
      <c r="A20" s="42" t="s">
        <v>63</v>
      </c>
      <c r="B20" s="227">
        <f t="shared" si="1"/>
        <v>298</v>
      </c>
      <c r="C20" s="227">
        <v>82</v>
      </c>
      <c r="D20" s="227">
        <v>94</v>
      </c>
      <c r="E20" s="227">
        <v>73</v>
      </c>
      <c r="F20" s="227">
        <v>34</v>
      </c>
      <c r="G20" s="227">
        <v>15</v>
      </c>
      <c r="H20" s="227"/>
    </row>
    <row r="21" spans="1:8" x14ac:dyDescent="0.2">
      <c r="A21" s="42" t="s">
        <v>64</v>
      </c>
      <c r="B21" s="227">
        <f t="shared" si="1"/>
        <v>169</v>
      </c>
      <c r="C21" s="227">
        <v>58</v>
      </c>
      <c r="D21" s="227">
        <v>72</v>
      </c>
      <c r="E21" s="227">
        <v>31</v>
      </c>
      <c r="F21" s="227">
        <v>6</v>
      </c>
      <c r="G21" s="227">
        <v>2</v>
      </c>
      <c r="H21" s="227"/>
    </row>
    <row r="22" spans="1:8" x14ac:dyDescent="0.2">
      <c r="A22" s="41" t="s">
        <v>30</v>
      </c>
      <c r="B22" s="227">
        <f t="shared" si="1"/>
        <v>141</v>
      </c>
      <c r="C22" s="227">
        <v>17</v>
      </c>
      <c r="D22" s="227">
        <v>30</v>
      </c>
      <c r="E22" s="227">
        <v>25</v>
      </c>
      <c r="F22" s="227">
        <v>26</v>
      </c>
      <c r="G22" s="227">
        <v>32</v>
      </c>
      <c r="H22" s="227">
        <v>11</v>
      </c>
    </row>
    <row r="23" spans="1:8" x14ac:dyDescent="0.2">
      <c r="A23" s="42" t="s">
        <v>65</v>
      </c>
      <c r="B23" s="227">
        <f t="shared" si="1"/>
        <v>176</v>
      </c>
      <c r="C23" s="227">
        <v>70</v>
      </c>
      <c r="D23" s="227">
        <v>71</v>
      </c>
      <c r="E23" s="227">
        <v>24</v>
      </c>
      <c r="F23" s="227">
        <v>9</v>
      </c>
      <c r="G23" s="227">
        <v>2</v>
      </c>
      <c r="H23" s="227"/>
    </row>
    <row r="24" spans="1:8" x14ac:dyDescent="0.2">
      <c r="A24" s="42" t="s">
        <v>31</v>
      </c>
      <c r="B24" s="227">
        <f t="shared" si="1"/>
        <v>87</v>
      </c>
      <c r="C24" s="227">
        <v>2</v>
      </c>
      <c r="D24" s="227">
        <v>10</v>
      </c>
      <c r="E24" s="227">
        <v>11</v>
      </c>
      <c r="F24" s="227">
        <v>31</v>
      </c>
      <c r="G24" s="227">
        <v>25</v>
      </c>
      <c r="H24" s="227">
        <v>8</v>
      </c>
    </row>
    <row r="25" spans="1:8" x14ac:dyDescent="0.2">
      <c r="A25" s="42" t="s">
        <v>210</v>
      </c>
      <c r="B25" s="227">
        <f t="shared" si="1"/>
        <v>114</v>
      </c>
      <c r="C25" s="227">
        <v>38</v>
      </c>
      <c r="D25" s="227">
        <v>34</v>
      </c>
      <c r="E25" s="227">
        <v>30</v>
      </c>
      <c r="F25" s="227">
        <v>8</v>
      </c>
      <c r="G25" s="227">
        <v>4</v>
      </c>
      <c r="H25" s="227"/>
    </row>
    <row r="26" spans="1:8" x14ac:dyDescent="0.2">
      <c r="A26" s="42" t="s">
        <v>53</v>
      </c>
      <c r="B26" s="227">
        <f t="shared" si="1"/>
        <v>93</v>
      </c>
      <c r="C26" s="227">
        <v>23</v>
      </c>
      <c r="D26" s="227">
        <v>29</v>
      </c>
      <c r="E26" s="227">
        <v>21</v>
      </c>
      <c r="F26" s="227">
        <v>8</v>
      </c>
      <c r="G26" s="227">
        <v>8</v>
      </c>
      <c r="H26" s="227">
        <v>4</v>
      </c>
    </row>
    <row r="27" spans="1:8" x14ac:dyDescent="0.2">
      <c r="A27" s="42" t="s">
        <v>67</v>
      </c>
      <c r="B27" s="227">
        <f t="shared" si="1"/>
        <v>161</v>
      </c>
      <c r="C27" s="227">
        <v>96</v>
      </c>
      <c r="D27" s="227">
        <v>42</v>
      </c>
      <c r="E27" s="227">
        <v>15</v>
      </c>
      <c r="F27" s="227">
        <v>5</v>
      </c>
      <c r="G27" s="227">
        <v>2</v>
      </c>
      <c r="H27" s="227">
        <v>1</v>
      </c>
    </row>
    <row r="28" spans="1:8" x14ac:dyDescent="0.2">
      <c r="A28" s="42" t="s">
        <v>68</v>
      </c>
      <c r="B28" s="227">
        <f t="shared" si="1"/>
        <v>98</v>
      </c>
      <c r="C28" s="227">
        <v>18</v>
      </c>
      <c r="D28" s="227">
        <v>33</v>
      </c>
      <c r="E28" s="227">
        <v>29</v>
      </c>
      <c r="F28" s="227">
        <v>9</v>
      </c>
      <c r="G28" s="227">
        <v>9</v>
      </c>
      <c r="H28" s="227"/>
    </row>
    <row r="29" spans="1:8" x14ac:dyDescent="0.2">
      <c r="A29" s="42" t="s">
        <v>54</v>
      </c>
      <c r="B29" s="227">
        <f t="shared" si="1"/>
        <v>106</v>
      </c>
      <c r="C29" s="227">
        <v>49</v>
      </c>
      <c r="D29" s="227">
        <v>33</v>
      </c>
      <c r="E29" s="227">
        <v>15</v>
      </c>
      <c r="F29" s="227">
        <v>5</v>
      </c>
      <c r="G29" s="227">
        <v>4</v>
      </c>
      <c r="H29" s="227"/>
    </row>
    <row r="30" spans="1:8" x14ac:dyDescent="0.2">
      <c r="A30" s="42" t="s">
        <v>55</v>
      </c>
      <c r="B30" s="227">
        <f t="shared" si="1"/>
        <v>119</v>
      </c>
      <c r="C30" s="227">
        <v>44</v>
      </c>
      <c r="D30" s="227">
        <v>29</v>
      </c>
      <c r="E30" s="227">
        <v>21</v>
      </c>
      <c r="F30" s="227">
        <v>11</v>
      </c>
      <c r="G30" s="227">
        <v>13</v>
      </c>
      <c r="H30" s="227">
        <v>1</v>
      </c>
    </row>
    <row r="31" spans="1:8" x14ac:dyDescent="0.2">
      <c r="A31" s="42" t="s">
        <v>56</v>
      </c>
      <c r="B31" s="227">
        <f t="shared" si="1"/>
        <v>284</v>
      </c>
      <c r="C31" s="227">
        <v>118</v>
      </c>
      <c r="D31" s="227">
        <v>109</v>
      </c>
      <c r="E31" s="227">
        <v>36</v>
      </c>
      <c r="F31" s="227">
        <v>18</v>
      </c>
      <c r="G31" s="227">
        <v>3</v>
      </c>
      <c r="H31" s="227"/>
    </row>
    <row r="32" spans="1:8" x14ac:dyDescent="0.2">
      <c r="A32" s="42" t="s">
        <v>82</v>
      </c>
      <c r="B32" s="227">
        <f t="shared" si="1"/>
        <v>93</v>
      </c>
      <c r="C32" s="227">
        <v>34</v>
      </c>
      <c r="D32" s="227">
        <v>25</v>
      </c>
      <c r="E32" s="227">
        <v>21</v>
      </c>
      <c r="F32" s="227">
        <v>8</v>
      </c>
      <c r="G32" s="227">
        <v>4</v>
      </c>
      <c r="H32" s="227">
        <v>1</v>
      </c>
    </row>
    <row r="33" spans="1:8" x14ac:dyDescent="0.2">
      <c r="A33" s="42" t="s">
        <v>69</v>
      </c>
      <c r="B33" s="227">
        <f t="shared" si="1"/>
        <v>237</v>
      </c>
      <c r="C33" s="227">
        <v>136</v>
      </c>
      <c r="D33" s="227">
        <v>69</v>
      </c>
      <c r="E33" s="227">
        <v>22</v>
      </c>
      <c r="F33" s="227">
        <v>9</v>
      </c>
      <c r="G33" s="227">
        <v>1</v>
      </c>
      <c r="H33" s="227"/>
    </row>
    <row r="34" spans="1:8" x14ac:dyDescent="0.2">
      <c r="A34" s="42" t="s">
        <v>70</v>
      </c>
      <c r="B34" s="227">
        <f t="shared" si="1"/>
        <v>65</v>
      </c>
      <c r="C34" s="227">
        <v>31</v>
      </c>
      <c r="D34" s="227">
        <v>24</v>
      </c>
      <c r="E34" s="227">
        <v>4</v>
      </c>
      <c r="F34" s="227">
        <v>6</v>
      </c>
      <c r="G34" s="227"/>
      <c r="H34" s="227"/>
    </row>
    <row r="35" spans="1:8" x14ac:dyDescent="0.2">
      <c r="A35" s="42" t="s">
        <v>71</v>
      </c>
      <c r="B35" s="227">
        <f t="shared" si="1"/>
        <v>214</v>
      </c>
      <c r="C35" s="227">
        <v>55</v>
      </c>
      <c r="D35" s="227">
        <v>50</v>
      </c>
      <c r="E35" s="227">
        <v>57</v>
      </c>
      <c r="F35" s="227">
        <v>33</v>
      </c>
      <c r="G35" s="227">
        <v>15</v>
      </c>
      <c r="H35" s="227">
        <v>4</v>
      </c>
    </row>
    <row r="36" spans="1:8" x14ac:dyDescent="0.2">
      <c r="A36" s="42" t="s">
        <v>72</v>
      </c>
      <c r="B36" s="227">
        <f t="shared" si="1"/>
        <v>177</v>
      </c>
      <c r="C36" s="227">
        <v>34</v>
      </c>
      <c r="D36" s="227">
        <v>60</v>
      </c>
      <c r="E36" s="227">
        <v>44</v>
      </c>
      <c r="F36" s="227">
        <v>20</v>
      </c>
      <c r="G36" s="227">
        <v>18</v>
      </c>
      <c r="H36" s="227">
        <v>1</v>
      </c>
    </row>
    <row r="37" spans="1:8" ht="13.5" thickBot="1" x14ac:dyDescent="0.25">
      <c r="A37" s="46" t="s">
        <v>73</v>
      </c>
      <c r="B37" s="230">
        <f t="shared" si="1"/>
        <v>88</v>
      </c>
      <c r="C37" s="230">
        <v>35</v>
      </c>
      <c r="D37" s="230">
        <v>35</v>
      </c>
      <c r="E37" s="230">
        <v>14</v>
      </c>
      <c r="F37" s="230">
        <v>4</v>
      </c>
      <c r="G37" s="230"/>
      <c r="H37" s="230"/>
    </row>
    <row r="38" spans="1:8" s="59" customFormat="1" x14ac:dyDescent="0.2">
      <c r="A38" s="558" t="s">
        <v>328</v>
      </c>
      <c r="B38" s="559"/>
      <c r="C38" s="559"/>
      <c r="D38" s="560"/>
      <c r="E38" s="560"/>
      <c r="F38" s="560"/>
      <c r="G38" s="560"/>
      <c r="H38" s="560"/>
    </row>
    <row r="39" spans="1:8" s="59" customFormat="1" ht="12.75" customHeight="1" x14ac:dyDescent="0.2">
      <c r="A39" s="693" t="s">
        <v>534</v>
      </c>
      <c r="B39" s="693"/>
      <c r="C39" s="693"/>
      <c r="D39" s="693"/>
      <c r="E39" s="693"/>
      <c r="F39" s="693"/>
      <c r="G39" s="693"/>
      <c r="H39" s="693"/>
    </row>
    <row r="40" spans="1:8" x14ac:dyDescent="0.2">
      <c r="A40" s="561" t="s">
        <v>535</v>
      </c>
      <c r="B40" s="561"/>
      <c r="C40" s="561"/>
      <c r="D40" s="561"/>
      <c r="E40" s="561"/>
      <c r="F40" s="561"/>
      <c r="G40" s="561"/>
      <c r="H40" s="561"/>
    </row>
    <row r="41" spans="1:8" x14ac:dyDescent="0.2">
      <c r="A41" s="562" t="s">
        <v>1081</v>
      </c>
      <c r="B41" s="563"/>
      <c r="C41" s="563"/>
      <c r="D41" s="563"/>
      <c r="E41" s="563"/>
      <c r="F41" s="564"/>
      <c r="G41" s="565"/>
      <c r="H41" s="565"/>
    </row>
    <row r="42" spans="1:8" x14ac:dyDescent="0.2">
      <c r="A42" s="566" t="s">
        <v>514</v>
      </c>
      <c r="B42" s="563"/>
      <c r="C42" s="563"/>
      <c r="D42" s="563"/>
      <c r="E42" s="563"/>
      <c r="F42" s="567"/>
      <c r="G42" s="565"/>
      <c r="H42" s="565"/>
    </row>
    <row r="43" spans="1:8" x14ac:dyDescent="0.2">
      <c r="A43" s="566" t="s">
        <v>509</v>
      </c>
      <c r="B43" s="563"/>
      <c r="C43" s="563"/>
      <c r="D43" s="563"/>
      <c r="E43" s="563"/>
      <c r="F43" s="567"/>
      <c r="G43" s="565"/>
      <c r="H43" s="563"/>
    </row>
    <row r="44" spans="1:8" x14ac:dyDescent="0.2">
      <c r="A44" s="566" t="s">
        <v>510</v>
      </c>
      <c r="B44" s="561"/>
      <c r="C44" s="565"/>
      <c r="D44" s="565"/>
      <c r="E44" s="565"/>
      <c r="F44" s="567"/>
      <c r="G44" s="565"/>
      <c r="H44" s="565"/>
    </row>
    <row r="45" spans="1:8" x14ac:dyDescent="0.2">
      <c r="A45" s="566" t="s">
        <v>511</v>
      </c>
      <c r="B45" s="565"/>
      <c r="C45" s="565"/>
      <c r="D45" s="565"/>
      <c r="E45" s="565"/>
      <c r="F45" s="563"/>
      <c r="G45" s="563"/>
      <c r="H45" s="563"/>
    </row>
    <row r="46" spans="1:8" x14ac:dyDescent="0.2">
      <c r="A46" s="566" t="s">
        <v>512</v>
      </c>
      <c r="B46" s="565"/>
      <c r="C46" s="565"/>
      <c r="D46" s="565"/>
      <c r="E46" s="565"/>
      <c r="F46" s="563"/>
      <c r="G46" s="563"/>
      <c r="H46" s="563"/>
    </row>
    <row r="47" spans="1:8" x14ac:dyDescent="0.2">
      <c r="A47" s="566" t="s">
        <v>513</v>
      </c>
      <c r="B47" s="565"/>
      <c r="C47" s="565"/>
      <c r="D47" s="565"/>
      <c r="E47" s="565"/>
      <c r="F47" s="567"/>
      <c r="G47" s="565"/>
      <c r="H47" s="563"/>
    </row>
    <row r="48" spans="1:8" x14ac:dyDescent="0.2">
      <c r="A48" s="550" t="s">
        <v>929</v>
      </c>
      <c r="B48" s="561"/>
      <c r="C48" s="561"/>
      <c r="D48" s="561"/>
      <c r="E48" s="561"/>
      <c r="F48" s="561"/>
      <c r="G48" s="565"/>
      <c r="H48" s="565"/>
    </row>
    <row r="49" ht="14.25" customHeight="1" x14ac:dyDescent="0.2"/>
  </sheetData>
  <mergeCells count="8">
    <mergeCell ref="A39:H39"/>
    <mergeCell ref="A6:A7"/>
    <mergeCell ref="C6:H6"/>
    <mergeCell ref="A1:H1"/>
    <mergeCell ref="A2:H2"/>
    <mergeCell ref="A3:H3"/>
    <mergeCell ref="A4:H4"/>
    <mergeCell ref="A5:H5"/>
  </mergeCells>
  <conditionalFormatting sqref="B10:H37">
    <cfRule type="cellIs" dxfId="6" priority="1" operator="equal">
      <formula>0</formula>
    </cfRule>
  </conditionalFormatting>
  <hyperlinks>
    <hyperlink ref="I2" location="Contenido!A1" display="Contenido" xr:uid="{00000000-0004-0000-BE00-000000000000}"/>
  </hyperlinks>
  <printOptions horizontalCentered="1"/>
  <pageMargins left="0.59055118110236227" right="0.59055118110236227" top="0.39370078740157483" bottom="0.19685039370078741" header="0" footer="0"/>
  <pageSetup scale="84" orientation="landscape" r:id="rId1"/>
  <headerFooter alignWithMargins="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sheetPr codeName="Hoja191">
    <tabColor theme="5" tint="0.59999389629810485"/>
    <pageSetUpPr fitToPage="1"/>
  </sheetPr>
  <dimension ref="A1:I49"/>
  <sheetViews>
    <sheetView showGridLines="0" zoomScaleNormal="100" zoomScaleSheetLayoutView="100" workbookViewId="0">
      <selection activeCell="A7" sqref="A7:H8"/>
    </sheetView>
  </sheetViews>
  <sheetFormatPr baseColWidth="10" defaultColWidth="11" defaultRowHeight="12.75" x14ac:dyDescent="0.2"/>
  <cols>
    <col min="1" max="1" width="19.875" style="50" customWidth="1"/>
    <col min="2" max="8" width="8.625" style="54" customWidth="1"/>
    <col min="9" max="16384" width="11" style="49"/>
  </cols>
  <sheetData>
    <row r="1" spans="1:9" ht="15" x14ac:dyDescent="0.25">
      <c r="A1" s="587" t="s">
        <v>743</v>
      </c>
      <c r="B1" s="587"/>
      <c r="C1" s="587"/>
      <c r="D1" s="587"/>
      <c r="E1" s="587"/>
      <c r="F1" s="587"/>
      <c r="G1" s="587"/>
      <c r="H1" s="587"/>
    </row>
    <row r="2" spans="1:9" ht="15" customHeight="1" x14ac:dyDescent="0.25">
      <c r="A2" s="587" t="s">
        <v>537</v>
      </c>
      <c r="B2" s="587"/>
      <c r="C2" s="587"/>
      <c r="D2" s="587"/>
      <c r="E2" s="587"/>
      <c r="F2" s="587"/>
      <c r="G2" s="587"/>
      <c r="H2" s="587"/>
      <c r="I2" s="212" t="s">
        <v>573</v>
      </c>
    </row>
    <row r="3" spans="1:9" ht="15" customHeight="1" x14ac:dyDescent="0.25">
      <c r="A3" s="587" t="s">
        <v>526</v>
      </c>
      <c r="B3" s="587"/>
      <c r="C3" s="587"/>
      <c r="D3" s="587"/>
      <c r="E3" s="587"/>
      <c r="F3" s="587"/>
      <c r="G3" s="587"/>
      <c r="H3" s="587"/>
    </row>
    <row r="4" spans="1:9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</row>
    <row r="5" spans="1:9" ht="15" x14ac:dyDescent="0.25">
      <c r="A5" s="587" t="s">
        <v>932</v>
      </c>
      <c r="B5" s="587"/>
      <c r="C5" s="587"/>
      <c r="D5" s="587"/>
      <c r="E5" s="587"/>
      <c r="F5" s="587"/>
      <c r="G5" s="587"/>
      <c r="H5" s="587"/>
    </row>
    <row r="6" spans="1:9" x14ac:dyDescent="0.2">
      <c r="A6" s="695" t="s">
        <v>536</v>
      </c>
      <c r="B6" s="695"/>
      <c r="C6" s="695"/>
      <c r="D6" s="695"/>
      <c r="E6" s="695"/>
      <c r="F6" s="695"/>
      <c r="G6" s="695"/>
      <c r="H6" s="695"/>
    </row>
    <row r="7" spans="1:9" s="234" customFormat="1" ht="15.75" customHeight="1" x14ac:dyDescent="0.15">
      <c r="A7" s="690" t="s">
        <v>46</v>
      </c>
      <c r="B7" s="463"/>
      <c r="C7" s="685" t="s">
        <v>527</v>
      </c>
      <c r="D7" s="685"/>
      <c r="E7" s="685"/>
      <c r="F7" s="685"/>
      <c r="G7" s="685"/>
      <c r="H7" s="685"/>
    </row>
    <row r="8" spans="1:9" s="234" customFormat="1" ht="31.5" customHeight="1" x14ac:dyDescent="0.15">
      <c r="A8" s="690"/>
      <c r="B8" s="424" t="s">
        <v>0</v>
      </c>
      <c r="C8" s="425" t="s">
        <v>533</v>
      </c>
      <c r="D8" s="425" t="s">
        <v>568</v>
      </c>
      <c r="E8" s="425" t="s">
        <v>569</v>
      </c>
      <c r="F8" s="425" t="s">
        <v>570</v>
      </c>
      <c r="G8" s="425" t="s">
        <v>571</v>
      </c>
      <c r="H8" s="425" t="s">
        <v>572</v>
      </c>
    </row>
    <row r="9" spans="1:9" ht="6.75" customHeight="1" x14ac:dyDescent="0.2">
      <c r="B9" s="65"/>
      <c r="C9" s="65"/>
      <c r="D9" s="65"/>
      <c r="E9" s="65"/>
      <c r="F9" s="65"/>
      <c r="G9" s="65"/>
      <c r="H9" s="65"/>
    </row>
    <row r="10" spans="1:9" s="119" customFormat="1" x14ac:dyDescent="0.2">
      <c r="A10" s="43" t="s">
        <v>0</v>
      </c>
      <c r="B10" s="376">
        <f>SUM(C10:H10)</f>
        <v>100</v>
      </c>
      <c r="C10" s="376">
        <f>+'158'!C9/'158'!$B9*100</f>
        <v>32.13995117982099</v>
      </c>
      <c r="D10" s="376">
        <f>+'158'!D9/'158'!$B9*100</f>
        <v>28.912394901003523</v>
      </c>
      <c r="E10" s="376">
        <f>+'158'!E9/'158'!$B9*100</f>
        <v>18.850013561160836</v>
      </c>
      <c r="F10" s="376">
        <f>+'158'!F9/'158'!$B9*100</f>
        <v>10.65907241659886</v>
      </c>
      <c r="G10" s="376">
        <f>+'158'!G9/'158'!$B9*100</f>
        <v>7.2416598860862491</v>
      </c>
      <c r="H10" s="376">
        <f>+'158'!H9/'158'!$B9*100</f>
        <v>2.1969080553295361</v>
      </c>
    </row>
    <row r="11" spans="1:9" x14ac:dyDescent="0.2">
      <c r="A11" s="44"/>
      <c r="B11" s="65"/>
      <c r="C11" s="65"/>
      <c r="D11" s="65"/>
      <c r="E11" s="65"/>
      <c r="F11" s="65"/>
      <c r="G11" s="65"/>
      <c r="H11" s="65"/>
    </row>
    <row r="12" spans="1:9" x14ac:dyDescent="0.2">
      <c r="A12" s="42" t="s">
        <v>51</v>
      </c>
      <c r="B12" s="201">
        <f t="shared" ref="B12:B38" si="0">SUM(C12:H12)</f>
        <v>100</v>
      </c>
      <c r="C12" s="201">
        <f>+'158'!C11/'158'!$B11*100</f>
        <v>0</v>
      </c>
      <c r="D12" s="201">
        <f>+'158'!D11/'158'!$B11*100</f>
        <v>0</v>
      </c>
      <c r="E12" s="201">
        <f>+'158'!E11/'158'!$B11*100</f>
        <v>15.555555555555555</v>
      </c>
      <c r="F12" s="201">
        <f>+'158'!F11/'158'!$B11*100</f>
        <v>17.777777777777779</v>
      </c>
      <c r="G12" s="201">
        <f>+'158'!G11/'158'!$B11*100</f>
        <v>44.444444444444443</v>
      </c>
      <c r="H12" s="201">
        <f>+'158'!H11/'158'!$B11*100</f>
        <v>22.222222222222221</v>
      </c>
    </row>
    <row r="13" spans="1:9" x14ac:dyDescent="0.2">
      <c r="A13" s="42" t="s">
        <v>58</v>
      </c>
      <c r="B13" s="201">
        <f t="shared" si="0"/>
        <v>100</v>
      </c>
      <c r="C13" s="201">
        <f>+'158'!C12/'158'!$B12*100</f>
        <v>2.1739130434782608</v>
      </c>
      <c r="D13" s="201">
        <f>+'158'!D12/'158'!$B12*100</f>
        <v>0</v>
      </c>
      <c r="E13" s="201">
        <f>+'158'!E12/'158'!$B12*100</f>
        <v>17.391304347826086</v>
      </c>
      <c r="F13" s="201">
        <f>+'158'!F12/'158'!$B12*100</f>
        <v>28.260869565217391</v>
      </c>
      <c r="G13" s="201">
        <f>+'158'!G12/'158'!$B12*100</f>
        <v>34.782608695652172</v>
      </c>
      <c r="H13" s="201">
        <f>+'158'!H12/'158'!$B12*100</f>
        <v>17.391304347826086</v>
      </c>
    </row>
    <row r="14" spans="1:9" x14ac:dyDescent="0.2">
      <c r="A14" s="42" t="s">
        <v>29</v>
      </c>
      <c r="B14" s="201">
        <f t="shared" si="0"/>
        <v>100</v>
      </c>
      <c r="C14" s="201">
        <f>+'158'!C13/'158'!$B13*100</f>
        <v>2.4390243902439024</v>
      </c>
      <c r="D14" s="201">
        <f>+'158'!D13/'158'!$B13*100</f>
        <v>2.4390243902439024</v>
      </c>
      <c r="E14" s="201">
        <f>+'158'!E13/'158'!$B13*100</f>
        <v>14.634146341463413</v>
      </c>
      <c r="F14" s="201">
        <f>+'158'!F13/'158'!$B13*100</f>
        <v>24.390243902439025</v>
      </c>
      <c r="G14" s="201">
        <f>+'158'!G13/'158'!$B13*100</f>
        <v>31.707317073170731</v>
      </c>
      <c r="H14" s="201">
        <f>+'158'!H13/'158'!$B13*100</f>
        <v>24.390243902439025</v>
      </c>
    </row>
    <row r="15" spans="1:9" x14ac:dyDescent="0.2">
      <c r="A15" s="42" t="s">
        <v>59</v>
      </c>
      <c r="B15" s="201">
        <f t="shared" si="0"/>
        <v>100</v>
      </c>
      <c r="C15" s="201">
        <f>+'158'!C14/'158'!$B14*100</f>
        <v>29.166666666666668</v>
      </c>
      <c r="D15" s="201">
        <f>+'158'!D14/'158'!$B14*100</f>
        <v>20</v>
      </c>
      <c r="E15" s="201">
        <f>+'158'!E14/'158'!$B14*100</f>
        <v>17.5</v>
      </c>
      <c r="F15" s="201">
        <f>+'158'!F14/'158'!$B14*100</f>
        <v>10</v>
      </c>
      <c r="G15" s="201">
        <f>+'158'!G14/'158'!$B14*100</f>
        <v>13.333333333333334</v>
      </c>
      <c r="H15" s="201">
        <f>+'158'!H14/'158'!$B14*100</f>
        <v>10</v>
      </c>
    </row>
    <row r="16" spans="1:9" x14ac:dyDescent="0.2">
      <c r="A16" s="42" t="s">
        <v>60</v>
      </c>
      <c r="B16" s="201">
        <f t="shared" si="0"/>
        <v>100</v>
      </c>
      <c r="C16" s="201">
        <f>+'158'!C15/'158'!$B15*100</f>
        <v>51.351351351351347</v>
      </c>
      <c r="D16" s="201">
        <f>+'158'!D15/'158'!$B15*100</f>
        <v>25.225225225225223</v>
      </c>
      <c r="E16" s="201">
        <f>+'158'!E15/'158'!$B15*100</f>
        <v>14.414414414414415</v>
      </c>
      <c r="F16" s="201">
        <f>+'158'!F15/'158'!$B15*100</f>
        <v>7.2072072072072073</v>
      </c>
      <c r="G16" s="201">
        <f>+'158'!G15/'158'!$B15*100</f>
        <v>0.90090090090090091</v>
      </c>
      <c r="H16" s="201">
        <f>+'158'!H15/'158'!$B15*100</f>
        <v>0.90090090090090091</v>
      </c>
    </row>
    <row r="17" spans="1:8" x14ac:dyDescent="0.2">
      <c r="A17" s="42" t="s">
        <v>61</v>
      </c>
      <c r="B17" s="201">
        <f t="shared" si="0"/>
        <v>100</v>
      </c>
      <c r="C17" s="201">
        <f>+'158'!C16/'158'!$B16*100</f>
        <v>37.610619469026545</v>
      </c>
      <c r="D17" s="201">
        <f>+'158'!D16/'158'!$B16*100</f>
        <v>34.513274336283182</v>
      </c>
      <c r="E17" s="201">
        <f>+'158'!E16/'158'!$B16*100</f>
        <v>15.486725663716813</v>
      </c>
      <c r="F17" s="201">
        <f>+'158'!F16/'158'!$B16*100</f>
        <v>10.176991150442479</v>
      </c>
      <c r="G17" s="201">
        <f>+'158'!G16/'158'!$B16*100</f>
        <v>2.2123893805309733</v>
      </c>
      <c r="H17" s="201">
        <f>+'158'!H16/'158'!$B16*100</f>
        <v>0</v>
      </c>
    </row>
    <row r="18" spans="1:8" x14ac:dyDescent="0.2">
      <c r="A18" s="42" t="s">
        <v>81</v>
      </c>
      <c r="B18" s="201">
        <f t="shared" si="0"/>
        <v>100</v>
      </c>
      <c r="C18" s="201">
        <f>+'158'!C17/'158'!$B17*100</f>
        <v>49.275362318840585</v>
      </c>
      <c r="D18" s="201">
        <f>+'158'!D17/'158'!$B17*100</f>
        <v>33.333333333333329</v>
      </c>
      <c r="E18" s="201">
        <f>+'158'!E17/'158'!$B17*100</f>
        <v>8.695652173913043</v>
      </c>
      <c r="F18" s="201">
        <f>+'158'!F17/'158'!$B17*100</f>
        <v>5.7971014492753623</v>
      </c>
      <c r="G18" s="201">
        <f>+'158'!G17/'158'!$B17*100</f>
        <v>2.8985507246376812</v>
      </c>
      <c r="H18" s="201">
        <f>+'158'!H17/'158'!$B17*100</f>
        <v>0</v>
      </c>
    </row>
    <row r="19" spans="1:8" x14ac:dyDescent="0.2">
      <c r="A19" s="42" t="s">
        <v>52</v>
      </c>
      <c r="B19" s="201">
        <f t="shared" si="0"/>
        <v>99.999999999999986</v>
      </c>
      <c r="C19" s="201">
        <f>+'158'!C18/'158'!$B18*100</f>
        <v>6.7484662576687118</v>
      </c>
      <c r="D19" s="201">
        <f>+'158'!D18/'158'!$B18*100</f>
        <v>14.110429447852759</v>
      </c>
      <c r="E19" s="201">
        <f>+'158'!E18/'158'!$B18*100</f>
        <v>33.128834355828218</v>
      </c>
      <c r="F19" s="201">
        <f>+'158'!F18/'158'!$B18*100</f>
        <v>23.926380368098162</v>
      </c>
      <c r="G19" s="201">
        <f>+'158'!G18/'158'!$B18*100</f>
        <v>16.564417177914109</v>
      </c>
      <c r="H19" s="201">
        <f>+'158'!H18/'158'!$B18*100</f>
        <v>5.5214723926380369</v>
      </c>
    </row>
    <row r="20" spans="1:8" x14ac:dyDescent="0.2">
      <c r="A20" s="42" t="s">
        <v>62</v>
      </c>
      <c r="B20" s="201">
        <f t="shared" si="0"/>
        <v>100</v>
      </c>
      <c r="C20" s="201">
        <f>+'158'!C19/'158'!$B19*100</f>
        <v>14.383561643835616</v>
      </c>
      <c r="D20" s="201">
        <f>+'158'!D19/'158'!$B19*100</f>
        <v>27.397260273972602</v>
      </c>
      <c r="E20" s="201">
        <f>+'158'!E19/'158'!$B19*100</f>
        <v>33.561643835616437</v>
      </c>
      <c r="F20" s="201">
        <f>+'158'!F19/'158'!$B19*100</f>
        <v>17.80821917808219</v>
      </c>
      <c r="G20" s="201">
        <f>+'158'!G19/'158'!$B19*100</f>
        <v>6.8493150684931505</v>
      </c>
      <c r="H20" s="201">
        <f>+'158'!H19/'158'!$B19*100</f>
        <v>0</v>
      </c>
    </row>
    <row r="21" spans="1:8" x14ac:dyDescent="0.2">
      <c r="A21" s="42" t="s">
        <v>63</v>
      </c>
      <c r="B21" s="201">
        <f t="shared" si="0"/>
        <v>100</v>
      </c>
      <c r="C21" s="201">
        <f>+'158'!C20/'158'!$B20*100</f>
        <v>27.516778523489933</v>
      </c>
      <c r="D21" s="201">
        <f>+'158'!D20/'158'!$B20*100</f>
        <v>31.543624161073826</v>
      </c>
      <c r="E21" s="201">
        <f>+'158'!E20/'158'!$B20*100</f>
        <v>24.496644295302016</v>
      </c>
      <c r="F21" s="201">
        <f>+'158'!F20/'158'!$B20*100</f>
        <v>11.409395973154362</v>
      </c>
      <c r="G21" s="201">
        <f>+'158'!G20/'158'!$B20*100</f>
        <v>5.0335570469798654</v>
      </c>
      <c r="H21" s="201">
        <f>+'158'!H20/'158'!$B20*100</f>
        <v>0</v>
      </c>
    </row>
    <row r="22" spans="1:8" x14ac:dyDescent="0.2">
      <c r="A22" s="42" t="s">
        <v>64</v>
      </c>
      <c r="B22" s="201">
        <f t="shared" si="0"/>
        <v>100</v>
      </c>
      <c r="C22" s="201">
        <f>+'158'!C21/'158'!$B21*100</f>
        <v>34.319526627218934</v>
      </c>
      <c r="D22" s="201">
        <f>+'158'!D21/'158'!$B21*100</f>
        <v>42.603550295857993</v>
      </c>
      <c r="E22" s="201">
        <f>+'158'!E21/'158'!$B21*100</f>
        <v>18.34319526627219</v>
      </c>
      <c r="F22" s="201">
        <f>+'158'!F21/'158'!$B21*100</f>
        <v>3.5502958579881656</v>
      </c>
      <c r="G22" s="201">
        <f>+'158'!G21/'158'!$B21*100</f>
        <v>1.1834319526627219</v>
      </c>
      <c r="H22" s="201">
        <f>+'158'!H21/'158'!$B21*100</f>
        <v>0</v>
      </c>
    </row>
    <row r="23" spans="1:8" x14ac:dyDescent="0.2">
      <c r="A23" s="41" t="s">
        <v>30</v>
      </c>
      <c r="B23" s="201">
        <f t="shared" si="0"/>
        <v>100</v>
      </c>
      <c r="C23" s="201">
        <f>+'158'!C22/'158'!$B22*100</f>
        <v>12.056737588652481</v>
      </c>
      <c r="D23" s="201">
        <f>+'158'!D22/'158'!$B22*100</f>
        <v>21.276595744680851</v>
      </c>
      <c r="E23" s="201">
        <f>+'158'!E22/'158'!$B22*100</f>
        <v>17.730496453900709</v>
      </c>
      <c r="F23" s="201">
        <f>+'158'!F22/'158'!$B22*100</f>
        <v>18.439716312056735</v>
      </c>
      <c r="G23" s="201">
        <f>+'158'!G22/'158'!$B22*100</f>
        <v>22.695035460992909</v>
      </c>
      <c r="H23" s="201">
        <f>+'158'!H22/'158'!$B22*100</f>
        <v>7.8014184397163122</v>
      </c>
    </row>
    <row r="24" spans="1:8" x14ac:dyDescent="0.2">
      <c r="A24" s="42" t="s">
        <v>65</v>
      </c>
      <c r="B24" s="201">
        <f t="shared" si="0"/>
        <v>100</v>
      </c>
      <c r="C24" s="201">
        <f>+'158'!C23/'158'!$B23*100</f>
        <v>39.772727272727273</v>
      </c>
      <c r="D24" s="201">
        <f>+'158'!D23/'158'!$B23*100</f>
        <v>40.340909090909086</v>
      </c>
      <c r="E24" s="201">
        <f>+'158'!E23/'158'!$B23*100</f>
        <v>13.636363636363635</v>
      </c>
      <c r="F24" s="201">
        <f>+'158'!F23/'158'!$B23*100</f>
        <v>5.1136363636363642</v>
      </c>
      <c r="G24" s="201">
        <f>+'158'!G23/'158'!$B23*100</f>
        <v>1.1363636363636365</v>
      </c>
      <c r="H24" s="201">
        <f>+'158'!H23/'158'!$B23*100</f>
        <v>0</v>
      </c>
    </row>
    <row r="25" spans="1:8" x14ac:dyDescent="0.2">
      <c r="A25" s="42" t="s">
        <v>31</v>
      </c>
      <c r="B25" s="201">
        <f t="shared" si="0"/>
        <v>100</v>
      </c>
      <c r="C25" s="201">
        <f>+'158'!C24/'158'!$B24*100</f>
        <v>2.2988505747126435</v>
      </c>
      <c r="D25" s="201">
        <f>+'158'!D24/'158'!$B24*100</f>
        <v>11.494252873563218</v>
      </c>
      <c r="E25" s="201">
        <f>+'158'!E24/'158'!$B24*100</f>
        <v>12.643678160919542</v>
      </c>
      <c r="F25" s="201">
        <f>+'158'!F24/'158'!$B24*100</f>
        <v>35.632183908045981</v>
      </c>
      <c r="G25" s="201">
        <f>+'158'!G24/'158'!$B24*100</f>
        <v>28.735632183908045</v>
      </c>
      <c r="H25" s="201">
        <f>+'158'!H24/'158'!$B24*100</f>
        <v>9.1954022988505741</v>
      </c>
    </row>
    <row r="26" spans="1:8" x14ac:dyDescent="0.2">
      <c r="A26" s="42" t="s">
        <v>210</v>
      </c>
      <c r="B26" s="201">
        <f t="shared" si="0"/>
        <v>99.999999999999986</v>
      </c>
      <c r="C26" s="201">
        <f>+'158'!C25/'158'!$B25*100</f>
        <v>33.333333333333329</v>
      </c>
      <c r="D26" s="201">
        <f>+'158'!D25/'158'!$B25*100</f>
        <v>29.82456140350877</v>
      </c>
      <c r="E26" s="201">
        <f>+'158'!E25/'158'!$B25*100</f>
        <v>26.315789473684209</v>
      </c>
      <c r="F26" s="201">
        <f>+'158'!F25/'158'!$B25*100</f>
        <v>7.0175438596491224</v>
      </c>
      <c r="G26" s="201">
        <f>+'158'!G25/'158'!$B25*100</f>
        <v>3.5087719298245612</v>
      </c>
      <c r="H26" s="201">
        <f>+'158'!H25/'158'!$B25*100</f>
        <v>0</v>
      </c>
    </row>
    <row r="27" spans="1:8" x14ac:dyDescent="0.2">
      <c r="A27" s="42" t="s">
        <v>53</v>
      </c>
      <c r="B27" s="201">
        <f t="shared" si="0"/>
        <v>100.00000000000001</v>
      </c>
      <c r="C27" s="201">
        <f>+'158'!C26/'158'!$B26*100</f>
        <v>24.731182795698924</v>
      </c>
      <c r="D27" s="201">
        <f>+'158'!D26/'158'!$B26*100</f>
        <v>31.182795698924732</v>
      </c>
      <c r="E27" s="201">
        <f>+'158'!E26/'158'!$B26*100</f>
        <v>22.58064516129032</v>
      </c>
      <c r="F27" s="201">
        <f>+'158'!F26/'158'!$B26*100</f>
        <v>8.6021505376344098</v>
      </c>
      <c r="G27" s="201">
        <f>+'158'!G26/'158'!$B26*100</f>
        <v>8.6021505376344098</v>
      </c>
      <c r="H27" s="201">
        <f>+'158'!H26/'158'!$B26*100</f>
        <v>4.3010752688172049</v>
      </c>
    </row>
    <row r="28" spans="1:8" x14ac:dyDescent="0.2">
      <c r="A28" s="42" t="s">
        <v>67</v>
      </c>
      <c r="B28" s="201">
        <f t="shared" si="0"/>
        <v>99.999999999999986</v>
      </c>
      <c r="C28" s="201">
        <f>+'158'!C27/'158'!$B27*100</f>
        <v>59.627329192546583</v>
      </c>
      <c r="D28" s="201">
        <f>+'158'!D27/'158'!$B27*100</f>
        <v>26.086956521739129</v>
      </c>
      <c r="E28" s="201">
        <f>+'158'!E27/'158'!$B27*100</f>
        <v>9.316770186335404</v>
      </c>
      <c r="F28" s="201">
        <f>+'158'!F27/'158'!$B27*100</f>
        <v>3.1055900621118013</v>
      </c>
      <c r="G28" s="201">
        <f>+'158'!G27/'158'!$B27*100</f>
        <v>1.2422360248447204</v>
      </c>
      <c r="H28" s="201">
        <f>+'158'!H27/'158'!$B27*100</f>
        <v>0.6211180124223602</v>
      </c>
    </row>
    <row r="29" spans="1:8" x14ac:dyDescent="0.2">
      <c r="A29" s="42" t="s">
        <v>68</v>
      </c>
      <c r="B29" s="201">
        <f t="shared" si="0"/>
        <v>100</v>
      </c>
      <c r="C29" s="201">
        <f>+'158'!C28/'158'!$B28*100</f>
        <v>18.367346938775512</v>
      </c>
      <c r="D29" s="201">
        <f>+'158'!D28/'158'!$B28*100</f>
        <v>33.673469387755098</v>
      </c>
      <c r="E29" s="201">
        <f>+'158'!E28/'158'!$B28*100</f>
        <v>29.591836734693878</v>
      </c>
      <c r="F29" s="201">
        <f>+'158'!F28/'158'!$B28*100</f>
        <v>9.183673469387756</v>
      </c>
      <c r="G29" s="201">
        <f>+'158'!G28/'158'!$B28*100</f>
        <v>9.183673469387756</v>
      </c>
      <c r="H29" s="201">
        <f>+'158'!H28/'158'!$B28*100</f>
        <v>0</v>
      </c>
    </row>
    <row r="30" spans="1:8" x14ac:dyDescent="0.2">
      <c r="A30" s="42" t="s">
        <v>54</v>
      </c>
      <c r="B30" s="201">
        <f t="shared" si="0"/>
        <v>99.999999999999986</v>
      </c>
      <c r="C30" s="201">
        <f>+'158'!C29/'158'!$B29*100</f>
        <v>46.226415094339622</v>
      </c>
      <c r="D30" s="201">
        <f>+'158'!D29/'158'!$B29*100</f>
        <v>31.132075471698112</v>
      </c>
      <c r="E30" s="201">
        <f>+'158'!E29/'158'!$B29*100</f>
        <v>14.150943396226415</v>
      </c>
      <c r="F30" s="201">
        <f>+'158'!F29/'158'!$B29*100</f>
        <v>4.716981132075472</v>
      </c>
      <c r="G30" s="201">
        <f>+'158'!G29/'158'!$B29*100</f>
        <v>3.7735849056603774</v>
      </c>
      <c r="H30" s="201">
        <f>+'158'!H29/'158'!$B29*100</f>
        <v>0</v>
      </c>
    </row>
    <row r="31" spans="1:8" x14ac:dyDescent="0.2">
      <c r="A31" s="42" t="s">
        <v>55</v>
      </c>
      <c r="B31" s="201">
        <f t="shared" si="0"/>
        <v>100</v>
      </c>
      <c r="C31" s="201">
        <f>+'158'!C30/'158'!$B30*100</f>
        <v>36.97478991596639</v>
      </c>
      <c r="D31" s="201">
        <f>+'158'!D30/'158'!$B30*100</f>
        <v>24.369747899159663</v>
      </c>
      <c r="E31" s="201">
        <f>+'158'!E30/'158'!$B30*100</f>
        <v>17.647058823529413</v>
      </c>
      <c r="F31" s="201">
        <f>+'158'!F30/'158'!$B30*100</f>
        <v>9.2436974789915975</v>
      </c>
      <c r="G31" s="201">
        <f>+'158'!G30/'158'!$B30*100</f>
        <v>10.92436974789916</v>
      </c>
      <c r="H31" s="201">
        <f>+'158'!H30/'158'!$B30*100</f>
        <v>0.84033613445378152</v>
      </c>
    </row>
    <row r="32" spans="1:8" x14ac:dyDescent="0.2">
      <c r="A32" s="42" t="s">
        <v>56</v>
      </c>
      <c r="B32" s="201">
        <f t="shared" si="0"/>
        <v>99.999999999999986</v>
      </c>
      <c r="C32" s="201">
        <f>+'158'!C31/'158'!$B31*100</f>
        <v>41.549295774647888</v>
      </c>
      <c r="D32" s="201">
        <f>+'158'!D31/'158'!$B31*100</f>
        <v>38.380281690140841</v>
      </c>
      <c r="E32" s="201">
        <f>+'158'!E31/'158'!$B31*100</f>
        <v>12.676056338028168</v>
      </c>
      <c r="F32" s="201">
        <f>+'158'!F31/'158'!$B31*100</f>
        <v>6.3380281690140841</v>
      </c>
      <c r="G32" s="201">
        <f>+'158'!G31/'158'!$B31*100</f>
        <v>1.056338028169014</v>
      </c>
      <c r="H32" s="201">
        <f>+'158'!H31/'158'!$B31*100</f>
        <v>0</v>
      </c>
    </row>
    <row r="33" spans="1:8" x14ac:dyDescent="0.2">
      <c r="A33" s="42" t="s">
        <v>82</v>
      </c>
      <c r="B33" s="201">
        <f t="shared" si="0"/>
        <v>100</v>
      </c>
      <c r="C33" s="201">
        <f>+'158'!C32/'158'!$B32*100</f>
        <v>36.55913978494624</v>
      </c>
      <c r="D33" s="201">
        <f>+'158'!D32/'158'!$B32*100</f>
        <v>26.881720430107524</v>
      </c>
      <c r="E33" s="201">
        <f>+'158'!E32/'158'!$B32*100</f>
        <v>22.58064516129032</v>
      </c>
      <c r="F33" s="201">
        <f>+'158'!F32/'158'!$B32*100</f>
        <v>8.6021505376344098</v>
      </c>
      <c r="G33" s="201">
        <f>+'158'!G32/'158'!$B32*100</f>
        <v>4.3010752688172049</v>
      </c>
      <c r="H33" s="201">
        <f>+'158'!H32/'158'!$B32*100</f>
        <v>1.0752688172043012</v>
      </c>
    </row>
    <row r="34" spans="1:8" x14ac:dyDescent="0.2">
      <c r="A34" s="42" t="s">
        <v>69</v>
      </c>
      <c r="B34" s="201">
        <f t="shared" si="0"/>
        <v>100</v>
      </c>
      <c r="C34" s="201">
        <f>+'158'!C33/'158'!$B33*100</f>
        <v>57.383966244725734</v>
      </c>
      <c r="D34" s="201">
        <f>+'158'!D33/'158'!$B33*100</f>
        <v>29.11392405063291</v>
      </c>
      <c r="E34" s="201">
        <f>+'158'!E33/'158'!$B33*100</f>
        <v>9.2827004219409286</v>
      </c>
      <c r="F34" s="201">
        <f>+'158'!F33/'158'!$B33*100</f>
        <v>3.79746835443038</v>
      </c>
      <c r="G34" s="201">
        <f>+'158'!G33/'158'!$B33*100</f>
        <v>0.42194092827004215</v>
      </c>
      <c r="H34" s="201">
        <f>+'158'!H33/'158'!$B33*100</f>
        <v>0</v>
      </c>
    </row>
    <row r="35" spans="1:8" x14ac:dyDescent="0.2">
      <c r="A35" s="42" t="s">
        <v>70</v>
      </c>
      <c r="B35" s="201">
        <f t="shared" si="0"/>
        <v>100</v>
      </c>
      <c r="C35" s="201">
        <f>+'158'!C34/'158'!$B34*100</f>
        <v>47.692307692307693</v>
      </c>
      <c r="D35" s="201">
        <f>+'158'!D34/'158'!$B34*100</f>
        <v>36.923076923076927</v>
      </c>
      <c r="E35" s="201">
        <f>+'158'!E34/'158'!$B34*100</f>
        <v>6.1538461538461542</v>
      </c>
      <c r="F35" s="201">
        <f>+'158'!F34/'158'!$B34*100</f>
        <v>9.2307692307692317</v>
      </c>
      <c r="G35" s="201">
        <f>+'158'!G34/'158'!$B34*100</f>
        <v>0</v>
      </c>
      <c r="H35" s="201">
        <f>+'158'!H34/'158'!$B34*100</f>
        <v>0</v>
      </c>
    </row>
    <row r="36" spans="1:8" x14ac:dyDescent="0.2">
      <c r="A36" s="42" t="s">
        <v>71</v>
      </c>
      <c r="B36" s="201">
        <f t="shared" si="0"/>
        <v>99.999999999999986</v>
      </c>
      <c r="C36" s="201">
        <f>+'158'!C35/'158'!$B35*100</f>
        <v>25.700934579439249</v>
      </c>
      <c r="D36" s="201">
        <f>+'158'!D35/'158'!$B35*100</f>
        <v>23.364485981308412</v>
      </c>
      <c r="E36" s="201">
        <f>+'158'!E35/'158'!$B35*100</f>
        <v>26.635514018691588</v>
      </c>
      <c r="F36" s="201">
        <f>+'158'!F35/'158'!$B35*100</f>
        <v>15.420560747663551</v>
      </c>
      <c r="G36" s="201">
        <f>+'158'!G35/'158'!$B35*100</f>
        <v>7.009345794392523</v>
      </c>
      <c r="H36" s="201">
        <f>+'158'!H35/'158'!$B35*100</f>
        <v>1.8691588785046727</v>
      </c>
    </row>
    <row r="37" spans="1:8" x14ac:dyDescent="0.2">
      <c r="A37" s="42" t="s">
        <v>72</v>
      </c>
      <c r="B37" s="201">
        <f t="shared" si="0"/>
        <v>100</v>
      </c>
      <c r="C37" s="201">
        <f>+'158'!C36/'158'!$B36*100</f>
        <v>19.209039548022599</v>
      </c>
      <c r="D37" s="201">
        <f>+'158'!D36/'158'!$B36*100</f>
        <v>33.898305084745758</v>
      </c>
      <c r="E37" s="201">
        <f>+'158'!E36/'158'!$B36*100</f>
        <v>24.858757062146893</v>
      </c>
      <c r="F37" s="201">
        <f>+'158'!F36/'158'!$B36*100</f>
        <v>11.299435028248588</v>
      </c>
      <c r="G37" s="201">
        <f>+'158'!G36/'158'!$B36*100</f>
        <v>10.16949152542373</v>
      </c>
      <c r="H37" s="201">
        <f>+'158'!H36/'158'!$B36*100</f>
        <v>0.56497175141242939</v>
      </c>
    </row>
    <row r="38" spans="1:8" ht="13.5" thickBot="1" x14ac:dyDescent="0.25">
      <c r="A38" s="568" t="s">
        <v>73</v>
      </c>
      <c r="B38" s="569">
        <f t="shared" si="0"/>
        <v>100</v>
      </c>
      <c r="C38" s="569">
        <f>+'158'!C37/'158'!$B37*100</f>
        <v>39.772727272727273</v>
      </c>
      <c r="D38" s="569">
        <f>+'158'!D37/'158'!$B37*100</f>
        <v>39.772727272727273</v>
      </c>
      <c r="E38" s="569">
        <f>+'158'!E37/'158'!$B37*100</f>
        <v>15.909090909090908</v>
      </c>
      <c r="F38" s="569">
        <f>+'158'!F37/'158'!$B37*100</f>
        <v>4.5454545454545459</v>
      </c>
      <c r="G38" s="569">
        <f>+'158'!G37/'158'!$B37*100</f>
        <v>0</v>
      </c>
      <c r="H38" s="569">
        <f>+'158'!H37/'158'!$B37*100</f>
        <v>0</v>
      </c>
    </row>
    <row r="39" spans="1:8" x14ac:dyDescent="0.2">
      <c r="A39" s="558" t="s">
        <v>328</v>
      </c>
      <c r="B39" s="559"/>
      <c r="C39" s="559"/>
      <c r="D39" s="560"/>
      <c r="E39" s="560"/>
      <c r="F39" s="560"/>
      <c r="G39" s="560"/>
      <c r="H39" s="560"/>
    </row>
    <row r="40" spans="1:8" s="59" customFormat="1" x14ac:dyDescent="0.2">
      <c r="A40" s="570" t="s">
        <v>534</v>
      </c>
      <c r="B40" s="571"/>
      <c r="C40" s="571"/>
      <c r="D40" s="572"/>
      <c r="E40" s="572"/>
      <c r="F40" s="572"/>
      <c r="G40" s="572"/>
      <c r="H40" s="572"/>
    </row>
    <row r="41" spans="1:8" x14ac:dyDescent="0.2">
      <c r="A41" s="561" t="s">
        <v>535</v>
      </c>
      <c r="B41" s="561"/>
      <c r="C41" s="561"/>
      <c r="D41" s="561"/>
      <c r="E41" s="561"/>
      <c r="F41" s="561"/>
      <c r="G41" s="561"/>
      <c r="H41" s="561"/>
    </row>
    <row r="42" spans="1:8" x14ac:dyDescent="0.2">
      <c r="A42" s="562" t="s">
        <v>1081</v>
      </c>
      <c r="B42" s="563"/>
      <c r="C42" s="563"/>
      <c r="D42" s="563"/>
      <c r="E42" s="563"/>
      <c r="F42" s="564"/>
      <c r="G42" s="565"/>
      <c r="H42" s="565"/>
    </row>
    <row r="43" spans="1:8" x14ac:dyDescent="0.2">
      <c r="A43" s="566" t="s">
        <v>514</v>
      </c>
      <c r="B43" s="563"/>
      <c r="C43" s="563"/>
      <c r="D43" s="563"/>
      <c r="E43" s="563"/>
      <c r="F43" s="567"/>
      <c r="G43" s="565"/>
      <c r="H43" s="565"/>
    </row>
    <row r="44" spans="1:8" x14ac:dyDescent="0.2">
      <c r="A44" s="566" t="s">
        <v>509</v>
      </c>
      <c r="B44" s="563"/>
      <c r="C44" s="563"/>
      <c r="D44" s="563"/>
      <c r="E44" s="563"/>
      <c r="F44" s="567"/>
      <c r="G44" s="565"/>
      <c r="H44" s="563"/>
    </row>
    <row r="45" spans="1:8" x14ac:dyDescent="0.2">
      <c r="A45" s="566" t="s">
        <v>510</v>
      </c>
      <c r="B45" s="561"/>
      <c r="C45" s="565"/>
      <c r="D45" s="565"/>
      <c r="E45" s="565"/>
      <c r="F45" s="567"/>
      <c r="G45" s="565"/>
      <c r="H45" s="565"/>
    </row>
    <row r="46" spans="1:8" x14ac:dyDescent="0.2">
      <c r="A46" s="566" t="s">
        <v>511</v>
      </c>
      <c r="B46" s="565"/>
      <c r="C46" s="565"/>
      <c r="D46" s="565"/>
      <c r="E46" s="565"/>
      <c r="F46" s="563"/>
      <c r="G46" s="563"/>
      <c r="H46" s="563"/>
    </row>
    <row r="47" spans="1:8" x14ac:dyDescent="0.2">
      <c r="A47" s="566" t="s">
        <v>512</v>
      </c>
      <c r="B47" s="565"/>
      <c r="C47" s="565"/>
      <c r="D47" s="565"/>
      <c r="E47" s="565"/>
      <c r="F47" s="563"/>
      <c r="G47" s="563"/>
      <c r="H47" s="563"/>
    </row>
    <row r="48" spans="1:8" x14ac:dyDescent="0.2">
      <c r="A48" s="566" t="s">
        <v>513</v>
      </c>
      <c r="B48" s="565"/>
      <c r="C48" s="565"/>
      <c r="D48" s="565"/>
      <c r="E48" s="565"/>
      <c r="F48" s="567"/>
      <c r="G48" s="565"/>
      <c r="H48" s="563"/>
    </row>
    <row r="49" spans="1:8" ht="15" customHeight="1" x14ac:dyDescent="0.2">
      <c r="A49" s="550" t="s">
        <v>929</v>
      </c>
      <c r="B49" s="561"/>
      <c r="C49" s="561"/>
      <c r="D49" s="561"/>
      <c r="E49" s="561"/>
      <c r="F49" s="561"/>
      <c r="G49" s="565"/>
      <c r="H49" s="565"/>
    </row>
  </sheetData>
  <mergeCells count="8">
    <mergeCell ref="A7:A8"/>
    <mergeCell ref="C7:H7"/>
    <mergeCell ref="A1:H1"/>
    <mergeCell ref="A2:H2"/>
    <mergeCell ref="A3:H3"/>
    <mergeCell ref="A4:H4"/>
    <mergeCell ref="A5:H5"/>
    <mergeCell ref="A6:H6"/>
  </mergeCells>
  <conditionalFormatting sqref="B10:H38">
    <cfRule type="cellIs" dxfId="5" priority="1" operator="equal">
      <formula>0</formula>
    </cfRule>
  </conditionalFormatting>
  <hyperlinks>
    <hyperlink ref="I2" location="Contenido!A1" display="Contenido" xr:uid="{00000000-0004-0000-BF00-000000000000}"/>
  </hyperlinks>
  <printOptions horizontalCentered="1"/>
  <pageMargins left="0.59055118110236227" right="0.59055118110236227" top="0.39370078740157483" bottom="0.19685039370078741" header="0" footer="0"/>
  <pageSetup scale="84" orientation="landscape" r:id="rId1"/>
  <headerFooter alignWithMargins="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sheetPr codeName="Hoja192">
    <tabColor theme="5" tint="0.59999389629810485"/>
    <pageSetUpPr fitToPage="1"/>
  </sheetPr>
  <dimension ref="A1:I49"/>
  <sheetViews>
    <sheetView showGridLines="0" zoomScaleNormal="100" zoomScaleSheetLayoutView="100" workbookViewId="0">
      <selection activeCell="A6" sqref="A6:H7"/>
    </sheetView>
  </sheetViews>
  <sheetFormatPr baseColWidth="10" defaultColWidth="11" defaultRowHeight="12.75" x14ac:dyDescent="0.2"/>
  <cols>
    <col min="1" max="1" width="19.875" style="50" customWidth="1"/>
    <col min="2" max="8" width="8.625" style="54" customWidth="1"/>
    <col min="9" max="9" width="9.875" style="49" customWidth="1"/>
    <col min="10" max="16384" width="11" style="49"/>
  </cols>
  <sheetData>
    <row r="1" spans="1:9" ht="15" x14ac:dyDescent="0.25">
      <c r="A1" s="587" t="s">
        <v>742</v>
      </c>
      <c r="B1" s="587"/>
      <c r="C1" s="587"/>
      <c r="D1" s="587"/>
      <c r="E1" s="587"/>
      <c r="F1" s="587"/>
      <c r="G1" s="587"/>
      <c r="H1" s="587"/>
    </row>
    <row r="2" spans="1:9" ht="15" customHeight="1" x14ac:dyDescent="0.25">
      <c r="A2" s="587" t="s">
        <v>538</v>
      </c>
      <c r="B2" s="587"/>
      <c r="C2" s="587"/>
      <c r="D2" s="587"/>
      <c r="E2" s="587"/>
      <c r="F2" s="587"/>
      <c r="G2" s="587"/>
      <c r="H2" s="587"/>
      <c r="I2" s="212" t="s">
        <v>573</v>
      </c>
    </row>
    <row r="3" spans="1:9" ht="15" customHeight="1" x14ac:dyDescent="0.25">
      <c r="A3" s="587" t="s">
        <v>526</v>
      </c>
      <c r="B3" s="587"/>
      <c r="C3" s="587"/>
      <c r="D3" s="587"/>
      <c r="E3" s="587"/>
      <c r="F3" s="587"/>
      <c r="G3" s="587"/>
      <c r="H3" s="587"/>
    </row>
    <row r="4" spans="1:9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</row>
    <row r="5" spans="1:9" ht="15" x14ac:dyDescent="0.25">
      <c r="A5" s="587" t="s">
        <v>932</v>
      </c>
      <c r="B5" s="587"/>
      <c r="C5" s="587"/>
      <c r="D5" s="587"/>
      <c r="E5" s="587"/>
      <c r="F5" s="587"/>
      <c r="G5" s="587"/>
      <c r="H5" s="587"/>
    </row>
    <row r="6" spans="1:9" s="234" customFormat="1" ht="15.75" customHeight="1" x14ac:dyDescent="0.15">
      <c r="A6" s="690" t="s">
        <v>46</v>
      </c>
      <c r="B6" s="463"/>
      <c r="C6" s="685" t="s">
        <v>527</v>
      </c>
      <c r="D6" s="685"/>
      <c r="E6" s="685"/>
      <c r="F6" s="685"/>
      <c r="G6" s="685"/>
      <c r="H6" s="685"/>
    </row>
    <row r="7" spans="1:9" s="234" customFormat="1" ht="31.5" customHeight="1" x14ac:dyDescent="0.15">
      <c r="A7" s="690"/>
      <c r="B7" s="424" t="s">
        <v>0</v>
      </c>
      <c r="C7" s="425" t="s">
        <v>533</v>
      </c>
      <c r="D7" s="425" t="s">
        <v>568</v>
      </c>
      <c r="E7" s="425" t="s">
        <v>569</v>
      </c>
      <c r="F7" s="425" t="s">
        <v>570</v>
      </c>
      <c r="G7" s="425" t="s">
        <v>571</v>
      </c>
      <c r="H7" s="425" t="s">
        <v>572</v>
      </c>
    </row>
    <row r="8" spans="1:9" ht="6.75" customHeight="1" x14ac:dyDescent="0.2">
      <c r="B8" s="65"/>
      <c r="C8" s="65"/>
      <c r="D8" s="65"/>
      <c r="E8" s="65"/>
      <c r="F8" s="65"/>
      <c r="G8" s="65"/>
      <c r="H8" s="65"/>
    </row>
    <row r="9" spans="1:9" s="119" customFormat="1" x14ac:dyDescent="0.2">
      <c r="A9" s="43" t="s">
        <v>0</v>
      </c>
      <c r="B9" s="229">
        <f>+'156'!B9/'158'!B9</f>
        <v>111.55899104963385</v>
      </c>
      <c r="C9" s="229">
        <f>+'156'!C9/'158'!C9</f>
        <v>11.407594936708861</v>
      </c>
      <c r="D9" s="229">
        <f>+'156'!D9/'158'!D9</f>
        <v>42.619136960600372</v>
      </c>
      <c r="E9" s="229">
        <f>+'156'!E9/'158'!E9</f>
        <v>105.16546762589928</v>
      </c>
      <c r="F9" s="229">
        <f>+'156'!F9/'158'!F9</f>
        <v>224.32569974554707</v>
      </c>
      <c r="G9" s="229">
        <f>+'156'!G9/'158'!G9</f>
        <v>453.44943820224717</v>
      </c>
      <c r="H9" s="229">
        <f>+'156'!H9/'158'!H9</f>
        <v>864.77777777777783</v>
      </c>
    </row>
    <row r="10" spans="1:9" x14ac:dyDescent="0.2">
      <c r="A10" s="44"/>
      <c r="B10" s="227"/>
      <c r="C10" s="227"/>
      <c r="D10" s="227"/>
      <c r="E10" s="227"/>
      <c r="F10" s="227"/>
      <c r="G10" s="227"/>
      <c r="H10" s="227"/>
    </row>
    <row r="11" spans="1:9" x14ac:dyDescent="0.2">
      <c r="A11" s="42" t="s">
        <v>51</v>
      </c>
      <c r="B11" s="227">
        <f>+'156'!B11/'158'!B11</f>
        <v>501.24444444444447</v>
      </c>
      <c r="C11" s="227"/>
      <c r="D11" s="227"/>
      <c r="E11" s="227">
        <f>+'156'!E11/'158'!E11</f>
        <v>131.57142857142858</v>
      </c>
      <c r="F11" s="227">
        <f>+'156'!F11/'158'!F11</f>
        <v>291.125</v>
      </c>
      <c r="G11" s="227">
        <f>+'156'!G11/'158'!G11</f>
        <v>493.25</v>
      </c>
      <c r="H11" s="227">
        <f>+'156'!H11/'158'!H11</f>
        <v>944.1</v>
      </c>
    </row>
    <row r="12" spans="1:9" x14ac:dyDescent="0.2">
      <c r="A12" s="42" t="s">
        <v>58</v>
      </c>
      <c r="B12" s="227">
        <f>+'156'!B12/'158'!B12</f>
        <v>409.36956521739131</v>
      </c>
      <c r="C12" s="227">
        <f>+'156'!C12/'158'!C12</f>
        <v>7</v>
      </c>
      <c r="D12" s="227"/>
      <c r="E12" s="227">
        <f>+'156'!E12/'158'!E12</f>
        <v>103.375</v>
      </c>
      <c r="F12" s="227">
        <f>+'156'!F12/'158'!F12</f>
        <v>257.76923076923077</v>
      </c>
      <c r="G12" s="227">
        <f>+'156'!G12/'158'!G12</f>
        <v>477.3125</v>
      </c>
      <c r="H12" s="227">
        <f>+'156'!H12/'158'!H12</f>
        <v>876.125</v>
      </c>
    </row>
    <row r="13" spans="1:9" x14ac:dyDescent="0.2">
      <c r="A13" s="42" t="s">
        <v>29</v>
      </c>
      <c r="B13" s="227">
        <f>+'156'!B13/'158'!B13</f>
        <v>472.60975609756099</v>
      </c>
      <c r="C13" s="227">
        <f>+'156'!C13/'158'!C13</f>
        <v>7</v>
      </c>
      <c r="D13" s="227">
        <f>+'156'!D13/'158'!D13</f>
        <v>62</v>
      </c>
      <c r="E13" s="227">
        <f>+'156'!E13/'158'!E13</f>
        <v>115.16666666666667</v>
      </c>
      <c r="F13" s="227">
        <f>+'156'!F13/'158'!F13</f>
        <v>239.8</v>
      </c>
      <c r="G13" s="227">
        <f>+'156'!G13/'158'!G13</f>
        <v>464.30769230769232</v>
      </c>
      <c r="H13" s="227">
        <f>+'156'!H13/'158'!H13</f>
        <v>1018.3</v>
      </c>
    </row>
    <row r="14" spans="1:9" x14ac:dyDescent="0.2">
      <c r="A14" s="42" t="s">
        <v>59</v>
      </c>
      <c r="B14" s="227">
        <f>+'156'!B14/'158'!B14</f>
        <v>198.50833333333333</v>
      </c>
      <c r="C14" s="227">
        <f>+'156'!C14/'158'!C14</f>
        <v>10.714285714285714</v>
      </c>
      <c r="D14" s="227">
        <f>+'156'!D14/'158'!D14</f>
        <v>41.375</v>
      </c>
      <c r="E14" s="227">
        <f>+'156'!E14/'158'!E14</f>
        <v>96.047619047619051</v>
      </c>
      <c r="F14" s="227">
        <f>+'156'!F14/'158'!F14</f>
        <v>237.58333333333334</v>
      </c>
      <c r="G14" s="227">
        <f>+'156'!G14/'158'!G14</f>
        <v>464.375</v>
      </c>
      <c r="H14" s="227">
        <f>+'156'!H14/'158'!H14</f>
        <v>846.25</v>
      </c>
    </row>
    <row r="15" spans="1:9" x14ac:dyDescent="0.2">
      <c r="A15" s="42" t="s">
        <v>60</v>
      </c>
      <c r="B15" s="227">
        <f>+'156'!B15/'158'!B15</f>
        <v>52.972972972972975</v>
      </c>
      <c r="C15" s="227">
        <f>+'156'!C15/'158'!C15</f>
        <v>9.7719298245614041</v>
      </c>
      <c r="D15" s="227">
        <f>+'156'!D15/'158'!D15</f>
        <v>38.785714285714285</v>
      </c>
      <c r="E15" s="227">
        <f>+'156'!E15/'158'!E15</f>
        <v>99.8125</v>
      </c>
      <c r="F15" s="227">
        <f>+'156'!F15/'158'!F15</f>
        <v>209.875</v>
      </c>
      <c r="G15" s="227">
        <f>+'156'!G15/'158'!G15</f>
        <v>328</v>
      </c>
      <c r="H15" s="227">
        <f>+'156'!H15/'158'!H15</f>
        <v>633</v>
      </c>
    </row>
    <row r="16" spans="1:9" x14ac:dyDescent="0.2">
      <c r="A16" s="42" t="s">
        <v>61</v>
      </c>
      <c r="B16" s="227">
        <f>+'156'!B16/'158'!B16</f>
        <v>63.504424778761063</v>
      </c>
      <c r="C16" s="227">
        <f>+'156'!C16/'158'!C16</f>
        <v>11.423529411764706</v>
      </c>
      <c r="D16" s="227">
        <f>+'156'!D16/'158'!D16</f>
        <v>41.615384615384613</v>
      </c>
      <c r="E16" s="227">
        <f>+'156'!E16/'158'!E16</f>
        <v>98.742857142857147</v>
      </c>
      <c r="F16" s="227">
        <f>+'156'!F16/'158'!F16</f>
        <v>201.65217391304347</v>
      </c>
      <c r="G16" s="227">
        <f>+'156'!G16/'158'!G16</f>
        <v>408.2</v>
      </c>
      <c r="H16" s="227"/>
    </row>
    <row r="17" spans="1:8" x14ac:dyDescent="0.2">
      <c r="A17" s="42" t="s">
        <v>81</v>
      </c>
      <c r="B17" s="227">
        <f>+'156'!B17/'158'!B17</f>
        <v>52.144927536231883</v>
      </c>
      <c r="C17" s="227">
        <f>+'156'!C17/'158'!C17</f>
        <v>13.617647058823529</v>
      </c>
      <c r="D17" s="227">
        <f>+'156'!D17/'158'!D17</f>
        <v>43.434782608695649</v>
      </c>
      <c r="E17" s="227">
        <f>+'156'!E17/'158'!E17</f>
        <v>101</v>
      </c>
      <c r="F17" s="227">
        <f>+'156'!F17/'158'!F17</f>
        <v>201.25</v>
      </c>
      <c r="G17" s="227">
        <f>+'156'!G17/'158'!G17</f>
        <v>362.5</v>
      </c>
      <c r="H17" s="227"/>
    </row>
    <row r="18" spans="1:8" x14ac:dyDescent="0.2">
      <c r="A18" s="42" t="s">
        <v>52</v>
      </c>
      <c r="B18" s="227">
        <f>+'156'!B18/'158'!B18</f>
        <v>224.22699386503066</v>
      </c>
      <c r="C18" s="227">
        <f>+'156'!C18/'158'!C18</f>
        <v>11.090909090909092</v>
      </c>
      <c r="D18" s="227">
        <f>+'156'!D18/'158'!D18</f>
        <v>48.130434782608695</v>
      </c>
      <c r="E18" s="227">
        <f>+'156'!E18/'158'!E18</f>
        <v>111.37037037037037</v>
      </c>
      <c r="F18" s="227">
        <f>+'156'!F18/'158'!F18</f>
        <v>224.66666666666666</v>
      </c>
      <c r="G18" s="227">
        <f>+'156'!G18/'158'!G18</f>
        <v>471.92592592592592</v>
      </c>
      <c r="H18" s="227">
        <f>+'156'!H18/'158'!H18</f>
        <v>866.88888888888891</v>
      </c>
    </row>
    <row r="19" spans="1:8" x14ac:dyDescent="0.2">
      <c r="A19" s="42" t="s">
        <v>62</v>
      </c>
      <c r="B19" s="227">
        <f>+'156'!B19/'158'!B19</f>
        <v>119.6986301369863</v>
      </c>
      <c r="C19" s="227">
        <f>+'156'!C19/'158'!C19</f>
        <v>14.523809523809524</v>
      </c>
      <c r="D19" s="227">
        <f>+'156'!D19/'158'!D19</f>
        <v>41.7</v>
      </c>
      <c r="E19" s="227">
        <f>+'156'!E19/'158'!E19</f>
        <v>105.91836734693878</v>
      </c>
      <c r="F19" s="227">
        <f>+'156'!F19/'158'!F19</f>
        <v>222.15384615384616</v>
      </c>
      <c r="G19" s="227">
        <f>+'156'!G19/'158'!G19</f>
        <v>453.7</v>
      </c>
      <c r="H19" s="227"/>
    </row>
    <row r="20" spans="1:8" x14ac:dyDescent="0.2">
      <c r="A20" s="42" t="s">
        <v>63</v>
      </c>
      <c r="B20" s="227">
        <f>+'156'!B20/'158'!B20</f>
        <v>90.738255033557053</v>
      </c>
      <c r="C20" s="227">
        <f>+'156'!C20/'158'!C20</f>
        <v>11.548780487804878</v>
      </c>
      <c r="D20" s="227">
        <f>+'156'!D20/'158'!D20</f>
        <v>45.361702127659576</v>
      </c>
      <c r="E20" s="227">
        <f>+'156'!E20/'158'!E20</f>
        <v>103.65753424657534</v>
      </c>
      <c r="F20" s="227">
        <f>+'156'!F20/'158'!F20</f>
        <v>221.85294117647058</v>
      </c>
      <c r="G20" s="227">
        <f>+'156'!G20/'158'!G20</f>
        <v>447.93333333333334</v>
      </c>
      <c r="H20" s="227"/>
    </row>
    <row r="21" spans="1:8" x14ac:dyDescent="0.2">
      <c r="A21" s="42" t="s">
        <v>64</v>
      </c>
      <c r="B21" s="227">
        <f>+'156'!B21/'158'!B21</f>
        <v>54.502958579881657</v>
      </c>
      <c r="C21" s="227">
        <f>+'156'!C21/'158'!C21</f>
        <v>12.155172413793103</v>
      </c>
      <c r="D21" s="227">
        <f>+'156'!D21/'158'!D21</f>
        <v>46.319444444444443</v>
      </c>
      <c r="E21" s="227">
        <f>+'156'!E21/'158'!E21</f>
        <v>101.83870967741936</v>
      </c>
      <c r="F21" s="227">
        <f>+'156'!F21/'158'!F21</f>
        <v>212.5</v>
      </c>
      <c r="G21" s="227">
        <f>+'156'!G21/'158'!G21</f>
        <v>369.5</v>
      </c>
      <c r="H21" s="227"/>
    </row>
    <row r="22" spans="1:8" x14ac:dyDescent="0.2">
      <c r="A22" s="41" t="s">
        <v>30</v>
      </c>
      <c r="B22" s="227">
        <f>+'156'!B22/'158'!B22</f>
        <v>238.63120567375887</v>
      </c>
      <c r="C22" s="227">
        <f>+'156'!C22/'158'!C22</f>
        <v>12.823529411764707</v>
      </c>
      <c r="D22" s="227">
        <f>+'156'!D22/'158'!D22</f>
        <v>43.666666666666664</v>
      </c>
      <c r="E22" s="227">
        <f>+'156'!E22/'158'!E22</f>
        <v>103.32</v>
      </c>
      <c r="F22" s="227">
        <f>+'156'!F22/'158'!F22</f>
        <v>226.23076923076923</v>
      </c>
      <c r="G22" s="227">
        <f>+'156'!G22/'158'!G22</f>
        <v>444.5</v>
      </c>
      <c r="H22" s="227">
        <f>+'156'!H22/'158'!H22</f>
        <v>857.27272727272725</v>
      </c>
    </row>
    <row r="23" spans="1:8" x14ac:dyDescent="0.2">
      <c r="A23" s="42" t="s">
        <v>65</v>
      </c>
      <c r="B23" s="227">
        <f>+'156'!B23/'158'!B23</f>
        <v>52.517045454545453</v>
      </c>
      <c r="C23" s="227">
        <f>+'156'!C23/'158'!C23</f>
        <v>13.257142857142858</v>
      </c>
      <c r="D23" s="227">
        <f>+'156'!D23/'158'!D23</f>
        <v>41.12676056338028</v>
      </c>
      <c r="E23" s="227">
        <f>+'156'!E23/'158'!E23</f>
        <v>104.08333333333333</v>
      </c>
      <c r="F23" s="227">
        <f>+'156'!F23/'158'!F23</f>
        <v>225.66666666666666</v>
      </c>
      <c r="G23" s="227">
        <f>+'156'!G23/'158'!G23</f>
        <v>433</v>
      </c>
      <c r="H23" s="227"/>
    </row>
    <row r="24" spans="1:8" x14ac:dyDescent="0.2">
      <c r="A24" s="42" t="s">
        <v>31</v>
      </c>
      <c r="B24" s="227">
        <f>+'156'!B24/'158'!B24</f>
        <v>312.02298850574715</v>
      </c>
      <c r="C24" s="227">
        <f>+'156'!C24/'158'!C24</f>
        <v>16</v>
      </c>
      <c r="D24" s="227">
        <f>+'156'!D24/'158'!D24</f>
        <v>48.4</v>
      </c>
      <c r="E24" s="227">
        <f>+'156'!E24/'158'!E24</f>
        <v>94.454545454545453</v>
      </c>
      <c r="F24" s="227">
        <f>+'156'!F24/'158'!F24</f>
        <v>229.93548387096774</v>
      </c>
      <c r="G24" s="227">
        <f>+'156'!G24/'158'!G24</f>
        <v>488.12</v>
      </c>
      <c r="H24" s="227">
        <f>+'156'!H24/'158'!H24</f>
        <v>782.5</v>
      </c>
    </row>
    <row r="25" spans="1:8" x14ac:dyDescent="0.2">
      <c r="A25" s="42" t="s">
        <v>210</v>
      </c>
      <c r="B25" s="227">
        <f>+'156'!B25/'158'!B25</f>
        <v>74.438596491228068</v>
      </c>
      <c r="C25" s="227">
        <f>+'156'!C25/'158'!C25</f>
        <v>14.131578947368421</v>
      </c>
      <c r="D25" s="227">
        <f>+'156'!D25/'158'!D25</f>
        <v>41.235294117647058</v>
      </c>
      <c r="E25" s="227">
        <f>+'156'!E25/'158'!E25</f>
        <v>106.43333333333334</v>
      </c>
      <c r="F25" s="227">
        <f>+'156'!F25/'158'!F25</f>
        <v>233.875</v>
      </c>
      <c r="G25" s="227">
        <f>+'156'!G25/'158'!G25</f>
        <v>370.75</v>
      </c>
      <c r="H25" s="227"/>
    </row>
    <row r="26" spans="1:8" x14ac:dyDescent="0.2">
      <c r="A26" s="42" t="s">
        <v>53</v>
      </c>
      <c r="B26" s="227">
        <f>+'156'!B26/'158'!B26</f>
        <v>133.34408602150538</v>
      </c>
      <c r="C26" s="227">
        <f>+'156'!C26/'158'!C26</f>
        <v>11.304347826086957</v>
      </c>
      <c r="D26" s="227">
        <f>+'156'!D26/'158'!D26</f>
        <v>39.379310344827587</v>
      </c>
      <c r="E26" s="227">
        <f>+'156'!E26/'158'!E26</f>
        <v>107.57142857142857</v>
      </c>
      <c r="F26" s="227">
        <f>+'156'!F26/'158'!F26</f>
        <v>254.25</v>
      </c>
      <c r="G26" s="227">
        <f>+'156'!G26/'158'!G26</f>
        <v>441.375</v>
      </c>
      <c r="H26" s="227">
        <f>+'156'!H26/'158'!H26</f>
        <v>793.75</v>
      </c>
    </row>
    <row r="27" spans="1:8" x14ac:dyDescent="0.2">
      <c r="A27" s="42" t="s">
        <v>67</v>
      </c>
      <c r="B27" s="227">
        <f>+'156'!B27/'158'!B27</f>
        <v>43.484472049689444</v>
      </c>
      <c r="C27" s="227">
        <f>+'156'!C27/'158'!C27</f>
        <v>11.1875</v>
      </c>
      <c r="D27" s="227">
        <f>+'156'!D27/'158'!D27</f>
        <v>43.166666666666664</v>
      </c>
      <c r="E27" s="227">
        <f>+'156'!E27/'158'!E27</f>
        <v>104.93333333333334</v>
      </c>
      <c r="F27" s="227">
        <f>+'156'!F27/'158'!F27</f>
        <v>194.4</v>
      </c>
      <c r="G27" s="227">
        <f>+'156'!G27/'158'!G27</f>
        <v>433.5</v>
      </c>
      <c r="H27" s="227">
        <f>+'156'!H27/'158'!H27</f>
        <v>701</v>
      </c>
    </row>
    <row r="28" spans="1:8" x14ac:dyDescent="0.2">
      <c r="A28" s="42" t="s">
        <v>68</v>
      </c>
      <c r="B28" s="227">
        <f>+'156'!B28/'158'!B28</f>
        <v>108.83673469387755</v>
      </c>
      <c r="C28" s="227">
        <f>+'156'!C28/'158'!C28</f>
        <v>9.5</v>
      </c>
      <c r="D28" s="227">
        <f>+'156'!D28/'158'!D28</f>
        <v>42.333333333333336</v>
      </c>
      <c r="E28" s="227">
        <f>+'156'!E28/'158'!E28</f>
        <v>105.24137931034483</v>
      </c>
      <c r="F28" s="227">
        <f>+'156'!F28/'158'!F28</f>
        <v>193.88888888888889</v>
      </c>
      <c r="G28" s="227">
        <f>+'156'!G28/'158'!G28</f>
        <v>477.88888888888891</v>
      </c>
      <c r="H28" s="227"/>
    </row>
    <row r="29" spans="1:8" x14ac:dyDescent="0.2">
      <c r="A29" s="42" t="s">
        <v>54</v>
      </c>
      <c r="B29" s="227">
        <f>+'156'!B29/'158'!B29</f>
        <v>62.641509433962263</v>
      </c>
      <c r="C29" s="227">
        <f>+'156'!C29/'158'!C29</f>
        <v>13.081632653061224</v>
      </c>
      <c r="D29" s="227">
        <f>+'156'!D29/'158'!D29</f>
        <v>38.545454545454547</v>
      </c>
      <c r="E29" s="227">
        <f>+'156'!E29/'158'!E29</f>
        <v>107.2</v>
      </c>
      <c r="F29" s="227">
        <f>+'156'!F29/'158'!F29</f>
        <v>241.2</v>
      </c>
      <c r="G29" s="227">
        <f>+'156'!G29/'158'!G29</f>
        <v>478.25</v>
      </c>
      <c r="H29" s="227"/>
    </row>
    <row r="30" spans="1:8" x14ac:dyDescent="0.2">
      <c r="A30" s="42" t="s">
        <v>55</v>
      </c>
      <c r="B30" s="227">
        <f>+'156'!B30/'158'!B30</f>
        <v>110.88235294117646</v>
      </c>
      <c r="C30" s="227">
        <f>+'156'!C30/'158'!C30</f>
        <v>9.9090909090909083</v>
      </c>
      <c r="D30" s="227">
        <f>+'156'!D30/'158'!D30</f>
        <v>41.344827586206897</v>
      </c>
      <c r="E30" s="227">
        <f>+'156'!E30/'158'!E30</f>
        <v>110.0952380952381</v>
      </c>
      <c r="F30" s="227">
        <f>+'156'!F30/'158'!F30</f>
        <v>235.09090909090909</v>
      </c>
      <c r="G30" s="227">
        <f>+'156'!G30/'158'!G30</f>
        <v>442.15384615384613</v>
      </c>
      <c r="H30" s="227">
        <f>+'156'!H30/'158'!H30</f>
        <v>914</v>
      </c>
    </row>
    <row r="31" spans="1:8" x14ac:dyDescent="0.2">
      <c r="A31" s="42" t="s">
        <v>56</v>
      </c>
      <c r="B31" s="227">
        <f>+'156'!B31/'158'!B31</f>
        <v>50.338028169014088</v>
      </c>
      <c r="C31" s="227">
        <f>+'156'!C31/'158'!C31</f>
        <v>10.966101694915254</v>
      </c>
      <c r="D31" s="227">
        <f>+'156'!D31/'158'!D31</f>
        <v>41.247706422018346</v>
      </c>
      <c r="E31" s="227">
        <f>+'156'!E31/'158'!E31</f>
        <v>99.138888888888886</v>
      </c>
      <c r="F31" s="227">
        <f>+'156'!F31/'158'!F31</f>
        <v>217.83333333333334</v>
      </c>
      <c r="G31" s="227">
        <f>+'156'!G31/'158'!G31</f>
        <v>338.66666666666669</v>
      </c>
      <c r="H31" s="227"/>
    </row>
    <row r="32" spans="1:8" x14ac:dyDescent="0.2">
      <c r="A32" s="42" t="s">
        <v>82</v>
      </c>
      <c r="B32" s="227">
        <f>+'156'!B32/'158'!B32</f>
        <v>84.645161290322577</v>
      </c>
      <c r="C32" s="227">
        <f>+'156'!C32/'158'!C32</f>
        <v>10.647058823529411</v>
      </c>
      <c r="D32" s="227">
        <f>+'156'!D32/'158'!D32</f>
        <v>38.76</v>
      </c>
      <c r="E32" s="227">
        <f>+'156'!E32/'158'!E32</f>
        <v>115.04761904761905</v>
      </c>
      <c r="F32" s="227">
        <f>+'156'!F32/'158'!F32</f>
        <v>194.625</v>
      </c>
      <c r="G32" s="227">
        <f>+'156'!G32/'158'!G32</f>
        <v>434</v>
      </c>
      <c r="H32" s="227">
        <f>+'156'!H32/'158'!H32</f>
        <v>832</v>
      </c>
    </row>
    <row r="33" spans="1:8" x14ac:dyDescent="0.2">
      <c r="A33" s="42" t="s">
        <v>69</v>
      </c>
      <c r="B33" s="227">
        <f>+'156'!B33/'158'!B33</f>
        <v>36.822784810126585</v>
      </c>
      <c r="C33" s="227">
        <f>+'156'!C33/'158'!C33</f>
        <v>10.073529411764707</v>
      </c>
      <c r="D33" s="227">
        <f>+'156'!D33/'158'!D33</f>
        <v>40.492753623188406</v>
      </c>
      <c r="E33" s="227">
        <f>+'156'!E33/'158'!E33</f>
        <v>106.22727272727273</v>
      </c>
      <c r="F33" s="227">
        <f>+'156'!F33/'158'!F33</f>
        <v>194.88888888888889</v>
      </c>
      <c r="G33" s="227">
        <f>+'156'!G33/'158'!G33</f>
        <v>472</v>
      </c>
      <c r="H33" s="227"/>
    </row>
    <row r="34" spans="1:8" x14ac:dyDescent="0.2">
      <c r="A34" s="42" t="s">
        <v>70</v>
      </c>
      <c r="B34" s="227">
        <f>+'156'!B34/'158'!B34</f>
        <v>46.153846153846153</v>
      </c>
      <c r="C34" s="227">
        <f>+'156'!C34/'158'!C34</f>
        <v>8.806451612903226</v>
      </c>
      <c r="D34" s="227">
        <f>+'156'!D34/'158'!D34</f>
        <v>43.416666666666664</v>
      </c>
      <c r="E34" s="227">
        <f>+'156'!E34/'158'!E34</f>
        <v>105.5</v>
      </c>
      <c r="F34" s="227">
        <f>+'156'!F34/'158'!F34</f>
        <v>210.5</v>
      </c>
      <c r="G34" s="227"/>
      <c r="H34" s="227"/>
    </row>
    <row r="35" spans="1:8" x14ac:dyDescent="0.2">
      <c r="A35" s="42" t="s">
        <v>71</v>
      </c>
      <c r="B35" s="227">
        <f>+'156'!B35/'158'!B35</f>
        <v>120.85046728971963</v>
      </c>
      <c r="C35" s="227">
        <f>+'156'!C35/'158'!C35</f>
        <v>12.581818181818182</v>
      </c>
      <c r="D35" s="227">
        <f>+'156'!D35/'158'!D35</f>
        <v>45.38</v>
      </c>
      <c r="E35" s="227">
        <f>+'156'!E35/'158'!E35</f>
        <v>107.26315789473684</v>
      </c>
      <c r="F35" s="227">
        <f>+'156'!F35/'158'!F35</f>
        <v>228.33333333333334</v>
      </c>
      <c r="G35" s="227">
        <f>+'156'!G35/'158'!G35</f>
        <v>437.4</v>
      </c>
      <c r="H35" s="227">
        <f>+'156'!H35/'158'!H35</f>
        <v>672.75</v>
      </c>
    </row>
    <row r="36" spans="1:8" x14ac:dyDescent="0.2">
      <c r="A36" s="42" t="s">
        <v>72</v>
      </c>
      <c r="B36" s="227">
        <f>+'156'!B36/'158'!B36</f>
        <v>115.70056497175142</v>
      </c>
      <c r="C36" s="227">
        <f>+'156'!C36/'158'!C36</f>
        <v>10.235294117647058</v>
      </c>
      <c r="D36" s="227">
        <f>+'156'!D36/'158'!D36</f>
        <v>46.133333333333333</v>
      </c>
      <c r="E36" s="227">
        <f>+'156'!E36/'158'!E36</f>
        <v>108.56818181818181</v>
      </c>
      <c r="F36" s="227">
        <f>+'156'!F36/'158'!F36</f>
        <v>220.7</v>
      </c>
      <c r="G36" s="227">
        <f>+'156'!G36/'158'!G36</f>
        <v>408.38888888888891</v>
      </c>
      <c r="H36" s="227">
        <f>+'156'!H36/'158'!H36</f>
        <v>821</v>
      </c>
    </row>
    <row r="37" spans="1:8" ht="13.5" thickBot="1" x14ac:dyDescent="0.25">
      <c r="A37" s="46" t="s">
        <v>73</v>
      </c>
      <c r="B37" s="230">
        <f>+'156'!B37/'158'!B37</f>
        <v>45.06818181818182</v>
      </c>
      <c r="C37" s="230">
        <f>+'156'!C37/'158'!C37</f>
        <v>12.085714285714285</v>
      </c>
      <c r="D37" s="230">
        <f>+'156'!D37/'158'!D37</f>
        <v>39.857142857142854</v>
      </c>
      <c r="E37" s="230">
        <f>+'156'!E37/'158'!E37</f>
        <v>92.428571428571431</v>
      </c>
      <c r="F37" s="230">
        <f>+'156'!F37/'158'!F37</f>
        <v>213.5</v>
      </c>
      <c r="G37" s="230"/>
      <c r="H37" s="230"/>
    </row>
    <row r="38" spans="1:8" s="59" customFormat="1" x14ac:dyDescent="0.2">
      <c r="A38" s="558" t="s">
        <v>328</v>
      </c>
      <c r="B38" s="559"/>
      <c r="C38" s="559"/>
      <c r="D38" s="560"/>
      <c r="E38" s="560"/>
      <c r="F38" s="560"/>
      <c r="G38" s="560"/>
      <c r="H38" s="560"/>
    </row>
    <row r="39" spans="1:8" s="59" customFormat="1" ht="12.75" customHeight="1" x14ac:dyDescent="0.2">
      <c r="A39" s="693" t="s">
        <v>534</v>
      </c>
      <c r="B39" s="693"/>
      <c r="C39" s="693"/>
      <c r="D39" s="693"/>
      <c r="E39" s="693"/>
      <c r="F39" s="693"/>
      <c r="G39" s="693"/>
      <c r="H39" s="693"/>
    </row>
    <row r="40" spans="1:8" x14ac:dyDescent="0.2">
      <c r="A40" s="561" t="s">
        <v>535</v>
      </c>
      <c r="B40" s="561"/>
      <c r="C40" s="561"/>
      <c r="D40" s="561"/>
      <c r="E40" s="561"/>
      <c r="F40" s="561"/>
      <c r="G40" s="561"/>
      <c r="H40" s="561"/>
    </row>
    <row r="41" spans="1:8" x14ac:dyDescent="0.2">
      <c r="A41" s="562" t="s">
        <v>1081</v>
      </c>
      <c r="B41" s="563"/>
      <c r="C41" s="563"/>
      <c r="D41" s="563"/>
      <c r="E41" s="563"/>
      <c r="F41" s="564"/>
      <c r="G41" s="565"/>
      <c r="H41" s="565"/>
    </row>
    <row r="42" spans="1:8" x14ac:dyDescent="0.2">
      <c r="A42" s="566" t="s">
        <v>514</v>
      </c>
      <c r="B42" s="563"/>
      <c r="C42" s="563"/>
      <c r="D42" s="563"/>
      <c r="E42" s="563"/>
      <c r="F42" s="567"/>
      <c r="G42" s="565"/>
      <c r="H42" s="565"/>
    </row>
    <row r="43" spans="1:8" x14ac:dyDescent="0.2">
      <c r="A43" s="566" t="s">
        <v>509</v>
      </c>
      <c r="B43" s="563"/>
      <c r="C43" s="563"/>
      <c r="D43" s="563"/>
      <c r="E43" s="563"/>
      <c r="F43" s="567"/>
      <c r="G43" s="565"/>
      <c r="H43" s="563"/>
    </row>
    <row r="44" spans="1:8" x14ac:dyDescent="0.2">
      <c r="A44" s="566" t="s">
        <v>510</v>
      </c>
      <c r="B44" s="561"/>
      <c r="C44" s="565"/>
      <c r="D44" s="565"/>
      <c r="E44" s="565"/>
      <c r="F44" s="567"/>
      <c r="G44" s="565"/>
      <c r="H44" s="565"/>
    </row>
    <row r="45" spans="1:8" x14ac:dyDescent="0.2">
      <c r="A45" s="566" t="s">
        <v>511</v>
      </c>
      <c r="B45" s="565"/>
      <c r="C45" s="565"/>
      <c r="D45" s="565"/>
      <c r="E45" s="565"/>
      <c r="F45" s="563"/>
      <c r="G45" s="563"/>
      <c r="H45" s="563"/>
    </row>
    <row r="46" spans="1:8" x14ac:dyDescent="0.2">
      <c r="A46" s="566" t="s">
        <v>512</v>
      </c>
      <c r="B46" s="565"/>
      <c r="C46" s="565"/>
      <c r="D46" s="565"/>
      <c r="E46" s="565"/>
      <c r="F46" s="563"/>
      <c r="G46" s="563"/>
      <c r="H46" s="563"/>
    </row>
    <row r="47" spans="1:8" x14ac:dyDescent="0.2">
      <c r="A47" s="566" t="s">
        <v>513</v>
      </c>
      <c r="B47" s="565"/>
      <c r="C47" s="565"/>
      <c r="D47" s="565"/>
      <c r="E47" s="565"/>
      <c r="F47" s="567"/>
      <c r="G47" s="565"/>
      <c r="H47" s="563"/>
    </row>
    <row r="48" spans="1:8" x14ac:dyDescent="0.2">
      <c r="A48" s="550" t="s">
        <v>929</v>
      </c>
      <c r="B48" s="561"/>
      <c r="C48" s="561"/>
      <c r="D48" s="561"/>
      <c r="E48" s="561"/>
      <c r="F48" s="561"/>
      <c r="G48" s="565"/>
      <c r="H48" s="565"/>
    </row>
    <row r="49" ht="14.25" customHeight="1" x14ac:dyDescent="0.2"/>
  </sheetData>
  <mergeCells count="8">
    <mergeCell ref="A6:A7"/>
    <mergeCell ref="C6:H6"/>
    <mergeCell ref="A39:H39"/>
    <mergeCell ref="A1:H1"/>
    <mergeCell ref="A2:H2"/>
    <mergeCell ref="A3:H3"/>
    <mergeCell ref="A4:H4"/>
    <mergeCell ref="A5:H5"/>
  </mergeCells>
  <conditionalFormatting sqref="B10:H38">
    <cfRule type="cellIs" dxfId="4" priority="1" operator="equal">
      <formula>0</formula>
    </cfRule>
  </conditionalFormatting>
  <hyperlinks>
    <hyperlink ref="I2" location="Contenido!A1" display="Contenido" xr:uid="{00000000-0004-0000-C000-000000000000}"/>
  </hyperlinks>
  <printOptions horizontalCentered="1"/>
  <pageMargins left="0.59055118110236227" right="0.59055118110236227" top="0.39370078740157483" bottom="0.19685039370078741" header="0" footer="0"/>
  <pageSetup scale="84" orientation="landscape" r:id="rId1"/>
  <headerFooter alignWithMargins="0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sheetPr codeName="Hoja193">
    <tabColor theme="5" tint="-0.249977111117893"/>
  </sheetPr>
  <dimension ref="A2:I17"/>
  <sheetViews>
    <sheetView showGridLines="0" zoomScaleNormal="100" zoomScaleSheetLayoutView="80" workbookViewId="0">
      <selection activeCell="L13" sqref="L13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212" t="s">
        <v>573</v>
      </c>
    </row>
    <row r="7" spans="1:9" ht="15" customHeight="1" x14ac:dyDescent="0.2">
      <c r="A7" s="616" t="s">
        <v>696</v>
      </c>
      <c r="B7" s="616"/>
      <c r="C7" s="616"/>
      <c r="D7" s="616"/>
      <c r="E7" s="616"/>
      <c r="F7" s="616"/>
      <c r="G7" s="616"/>
      <c r="H7" s="616"/>
    </row>
    <row r="8" spans="1:9" ht="1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C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sheetPr syncVertical="1" syncRef="A1" transitionEvaluation="1" codeName="Hoja194">
    <tabColor theme="5" tint="0.59999389629810485"/>
    <pageSetUpPr fitToPage="1"/>
  </sheetPr>
  <dimension ref="A1:O43"/>
  <sheetViews>
    <sheetView showGridLines="0" zoomScaleNormal="100" zoomScaleSheetLayoutView="100" workbookViewId="0">
      <selection activeCell="A6" sqref="A6:N6"/>
    </sheetView>
  </sheetViews>
  <sheetFormatPr baseColWidth="10" defaultColWidth="7.625" defaultRowHeight="12.75" x14ac:dyDescent="0.2"/>
  <cols>
    <col min="1" max="1" width="27.125" style="59" customWidth="1"/>
    <col min="2" max="14" width="8.375" style="73" customWidth="1"/>
    <col min="15" max="15" width="8.875" style="73" customWidth="1"/>
    <col min="16" max="16384" width="7.625" style="73"/>
  </cols>
  <sheetData>
    <row r="1" spans="1:15" ht="15" customHeight="1" x14ac:dyDescent="0.25">
      <c r="A1" s="587" t="s">
        <v>741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35"/>
    </row>
    <row r="2" spans="1:15" ht="15" customHeight="1" x14ac:dyDescent="0.25">
      <c r="A2" s="588" t="s">
        <v>540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36"/>
      <c r="O2" s="212" t="s">
        <v>573</v>
      </c>
    </row>
    <row r="3" spans="1:15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36"/>
    </row>
    <row r="4" spans="1:15" ht="15" x14ac:dyDescent="0.25">
      <c r="A4" s="587" t="s">
        <v>199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35"/>
    </row>
    <row r="5" spans="1:15" ht="15" x14ac:dyDescent="0.25">
      <c r="A5" s="587" t="s">
        <v>931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35"/>
    </row>
    <row r="6" spans="1:15" s="89" customFormat="1" ht="27" customHeight="1" x14ac:dyDescent="0.15">
      <c r="A6" s="498" t="s">
        <v>218</v>
      </c>
      <c r="B6" s="576">
        <v>2010</v>
      </c>
      <c r="C6" s="576">
        <v>2011</v>
      </c>
      <c r="D6" s="576">
        <v>2012</v>
      </c>
      <c r="E6" s="576">
        <v>2013</v>
      </c>
      <c r="F6" s="576">
        <v>2014</v>
      </c>
      <c r="G6" s="576">
        <v>2015</v>
      </c>
      <c r="H6" s="576">
        <v>2016</v>
      </c>
      <c r="I6" s="576">
        <v>2017</v>
      </c>
      <c r="J6" s="576">
        <v>2018</v>
      </c>
      <c r="K6" s="576">
        <v>2019</v>
      </c>
      <c r="L6" s="576">
        <v>2020</v>
      </c>
      <c r="M6" s="576">
        <v>2021</v>
      </c>
      <c r="N6" s="576">
        <v>2022</v>
      </c>
    </row>
    <row r="7" spans="1:15" ht="6.75" customHeight="1" x14ac:dyDescent="0.2">
      <c r="A7" s="88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5" s="231" customFormat="1" x14ac:dyDescent="0.2">
      <c r="A8" s="64" t="s">
        <v>0</v>
      </c>
      <c r="B8" s="226">
        <f>+B10+B17+B27+B33</f>
        <v>51478</v>
      </c>
      <c r="C8" s="226">
        <f t="shared" ref="C8:M8" si="0">+C10+C17+C27+C33</f>
        <v>51378</v>
      </c>
      <c r="D8" s="226">
        <f t="shared" si="0"/>
        <v>51618</v>
      </c>
      <c r="E8" s="226">
        <f t="shared" si="0"/>
        <v>52482</v>
      </c>
      <c r="F8" s="226">
        <f t="shared" si="0"/>
        <v>53149</v>
      </c>
      <c r="G8" s="226">
        <f t="shared" si="0"/>
        <v>53873</v>
      </c>
      <c r="H8" s="226">
        <f t="shared" si="0"/>
        <v>54210</v>
      </c>
      <c r="I8" s="226">
        <f t="shared" si="0"/>
        <v>54734</v>
      </c>
      <c r="J8" s="226">
        <f t="shared" si="0"/>
        <v>56131</v>
      </c>
      <c r="K8" s="226">
        <f t="shared" si="0"/>
        <v>57210</v>
      </c>
      <c r="L8" s="226">
        <f t="shared" si="0"/>
        <v>57756</v>
      </c>
      <c r="M8" s="226">
        <f t="shared" si="0"/>
        <v>58405</v>
      </c>
      <c r="N8" s="226">
        <f t="shared" ref="N8" si="1">+N10+N17+N27+N33</f>
        <v>58017</v>
      </c>
    </row>
    <row r="9" spans="1:15" s="231" customFormat="1" ht="6.75" customHeight="1" x14ac:dyDescent="0.2">
      <c r="A9" s="60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</row>
    <row r="10" spans="1:15" s="231" customFormat="1" x14ac:dyDescent="0.2">
      <c r="A10" s="64" t="s">
        <v>3</v>
      </c>
      <c r="B10" s="226">
        <f>SUM(B11:B15)</f>
        <v>7585</v>
      </c>
      <c r="C10" s="226">
        <f t="shared" ref="C10:M10" si="2">SUM(C11:C15)</f>
        <v>7727</v>
      </c>
      <c r="D10" s="226">
        <f t="shared" si="2"/>
        <v>7853</v>
      </c>
      <c r="E10" s="226">
        <f t="shared" si="2"/>
        <v>8051</v>
      </c>
      <c r="F10" s="226">
        <f t="shared" si="2"/>
        <v>8353</v>
      </c>
      <c r="G10" s="226">
        <f t="shared" si="2"/>
        <v>8544</v>
      </c>
      <c r="H10" s="226">
        <f t="shared" si="2"/>
        <v>8627</v>
      </c>
      <c r="I10" s="226">
        <f t="shared" si="2"/>
        <v>9114</v>
      </c>
      <c r="J10" s="226">
        <f t="shared" si="2"/>
        <v>10202</v>
      </c>
      <c r="K10" s="226">
        <f t="shared" si="2"/>
        <v>10535</v>
      </c>
      <c r="L10" s="226">
        <f t="shared" si="2"/>
        <v>10997</v>
      </c>
      <c r="M10" s="226">
        <f t="shared" si="2"/>
        <v>10993</v>
      </c>
      <c r="N10" s="226">
        <f t="shared" ref="N10" si="3">SUM(N11:N15)</f>
        <v>10873</v>
      </c>
    </row>
    <row r="11" spans="1:15" x14ac:dyDescent="0.2">
      <c r="A11" s="62" t="s">
        <v>18</v>
      </c>
      <c r="B11" s="228"/>
      <c r="C11" s="228"/>
      <c r="D11" s="228"/>
      <c r="E11" s="228"/>
      <c r="F11" s="228">
        <v>104</v>
      </c>
      <c r="G11" s="228">
        <v>90</v>
      </c>
      <c r="H11" s="228">
        <v>113</v>
      </c>
      <c r="I11" s="228">
        <v>112</v>
      </c>
      <c r="J11" s="228">
        <v>110</v>
      </c>
      <c r="K11" s="228">
        <v>123</v>
      </c>
      <c r="L11" s="228">
        <v>149</v>
      </c>
      <c r="M11" s="228">
        <v>135</v>
      </c>
      <c r="N11" s="228">
        <v>132</v>
      </c>
    </row>
    <row r="12" spans="1:15" x14ac:dyDescent="0.2">
      <c r="A12" s="62" t="s">
        <v>17</v>
      </c>
      <c r="B12" s="228">
        <v>218</v>
      </c>
      <c r="C12" s="228">
        <v>239</v>
      </c>
      <c r="D12" s="228">
        <v>227</v>
      </c>
      <c r="E12" s="228">
        <v>224</v>
      </c>
      <c r="F12" s="228">
        <v>211</v>
      </c>
      <c r="G12" s="228">
        <v>216</v>
      </c>
      <c r="H12" s="228">
        <v>212</v>
      </c>
      <c r="I12" s="228">
        <v>213</v>
      </c>
      <c r="J12" s="228">
        <v>207</v>
      </c>
      <c r="K12" s="228">
        <v>217</v>
      </c>
      <c r="L12" s="228">
        <v>235</v>
      </c>
      <c r="M12" s="228">
        <v>200</v>
      </c>
      <c r="N12" s="228">
        <v>198</v>
      </c>
    </row>
    <row r="13" spans="1:15" x14ac:dyDescent="0.2">
      <c r="A13" s="62" t="s">
        <v>4</v>
      </c>
      <c r="B13" s="228">
        <v>313</v>
      </c>
      <c r="C13" s="228">
        <v>326</v>
      </c>
      <c r="D13" s="228">
        <v>321</v>
      </c>
      <c r="E13" s="228">
        <v>329</v>
      </c>
      <c r="F13" s="228">
        <v>312</v>
      </c>
      <c r="G13" s="228">
        <v>319</v>
      </c>
      <c r="H13" s="228">
        <v>331</v>
      </c>
      <c r="I13" s="228">
        <v>320</v>
      </c>
      <c r="J13" s="228">
        <v>344</v>
      </c>
      <c r="K13" s="228">
        <v>360</v>
      </c>
      <c r="L13" s="228">
        <v>383</v>
      </c>
      <c r="M13" s="228">
        <v>334</v>
      </c>
      <c r="N13" s="228">
        <v>285</v>
      </c>
    </row>
    <row r="14" spans="1:15" x14ac:dyDescent="0.2">
      <c r="A14" s="62" t="s">
        <v>5</v>
      </c>
      <c r="B14" s="228">
        <v>3168</v>
      </c>
      <c r="C14" s="228">
        <v>3256</v>
      </c>
      <c r="D14" s="228">
        <v>3366</v>
      </c>
      <c r="E14" s="228">
        <v>3491</v>
      </c>
      <c r="F14" s="228">
        <v>3583</v>
      </c>
      <c r="G14" s="228">
        <v>3628</v>
      </c>
      <c r="H14" s="228">
        <v>3704</v>
      </c>
      <c r="I14" s="228">
        <v>3942</v>
      </c>
      <c r="J14" s="228">
        <v>4530</v>
      </c>
      <c r="K14" s="228">
        <v>4867</v>
      </c>
      <c r="L14" s="228">
        <v>5093</v>
      </c>
      <c r="M14" s="228">
        <v>5058</v>
      </c>
      <c r="N14" s="228">
        <v>5106</v>
      </c>
    </row>
    <row r="15" spans="1:15" x14ac:dyDescent="0.2">
      <c r="A15" s="62" t="s">
        <v>539</v>
      </c>
      <c r="B15" s="228">
        <v>3886</v>
      </c>
      <c r="C15" s="228">
        <v>3906</v>
      </c>
      <c r="D15" s="228">
        <v>3939</v>
      </c>
      <c r="E15" s="228">
        <v>4007</v>
      </c>
      <c r="F15" s="228">
        <v>4143</v>
      </c>
      <c r="G15" s="228">
        <v>4291</v>
      </c>
      <c r="H15" s="228">
        <v>4267</v>
      </c>
      <c r="I15" s="228">
        <v>4527</v>
      </c>
      <c r="J15" s="228">
        <v>5011</v>
      </c>
      <c r="K15" s="228">
        <v>4968</v>
      </c>
      <c r="L15" s="228">
        <v>5137</v>
      </c>
      <c r="M15" s="228">
        <v>5266</v>
      </c>
      <c r="N15" s="228">
        <v>5152</v>
      </c>
    </row>
    <row r="16" spans="1:15" ht="6.75" customHeight="1" x14ac:dyDescent="0.2"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</row>
    <row r="17" spans="1:15" s="231" customFormat="1" x14ac:dyDescent="0.2">
      <c r="A17" s="64" t="s">
        <v>6</v>
      </c>
      <c r="B17" s="226">
        <f>+B18+B22</f>
        <v>31359</v>
      </c>
      <c r="C17" s="226">
        <f t="shared" ref="C17:N17" si="4">+C18+C22</f>
        <v>30975</v>
      </c>
      <c r="D17" s="226">
        <f t="shared" si="4"/>
        <v>30594</v>
      </c>
      <c r="E17" s="226">
        <f t="shared" si="4"/>
        <v>30817</v>
      </c>
      <c r="F17" s="226">
        <f t="shared" si="4"/>
        <v>30689</v>
      </c>
      <c r="G17" s="226">
        <f t="shared" si="4"/>
        <v>30799</v>
      </c>
      <c r="H17" s="226">
        <f t="shared" si="4"/>
        <v>30860</v>
      </c>
      <c r="I17" s="226">
        <f t="shared" si="4"/>
        <v>30771</v>
      </c>
      <c r="J17" s="226">
        <f t="shared" si="4"/>
        <v>30874</v>
      </c>
      <c r="K17" s="226">
        <f t="shared" si="4"/>
        <v>31037</v>
      </c>
      <c r="L17" s="226">
        <f t="shared" si="4"/>
        <v>31105</v>
      </c>
      <c r="M17" s="226">
        <f t="shared" si="4"/>
        <v>31026</v>
      </c>
      <c r="N17" s="226">
        <f t="shared" si="4"/>
        <v>31121</v>
      </c>
    </row>
    <row r="18" spans="1:15" x14ac:dyDescent="0.2">
      <c r="A18" s="62" t="s">
        <v>167</v>
      </c>
      <c r="B18" s="228">
        <f>SUM(B19:B21)</f>
        <v>15649</v>
      </c>
      <c r="C18" s="228">
        <f t="shared" ref="C18:N18" si="5">SUM(C19:C21)</f>
        <v>15454</v>
      </c>
      <c r="D18" s="228">
        <f t="shared" si="5"/>
        <v>15350</v>
      </c>
      <c r="E18" s="228">
        <f t="shared" si="5"/>
        <v>15493</v>
      </c>
      <c r="F18" s="228">
        <f t="shared" si="5"/>
        <v>15518</v>
      </c>
      <c r="G18" s="228">
        <f t="shared" si="5"/>
        <v>15586</v>
      </c>
      <c r="H18" s="228">
        <f t="shared" si="5"/>
        <v>15665</v>
      </c>
      <c r="I18" s="228">
        <f t="shared" si="5"/>
        <v>15552</v>
      </c>
      <c r="J18" s="228">
        <f t="shared" si="5"/>
        <v>15599</v>
      </c>
      <c r="K18" s="228">
        <f t="shared" si="5"/>
        <v>15748</v>
      </c>
      <c r="L18" s="228">
        <f t="shared" si="5"/>
        <v>15816</v>
      </c>
      <c r="M18" s="228">
        <f t="shared" si="5"/>
        <v>15608</v>
      </c>
      <c r="N18" s="228">
        <f t="shared" si="5"/>
        <v>15403</v>
      </c>
      <c r="O18" s="67"/>
    </row>
    <row r="19" spans="1:15" x14ac:dyDescent="0.2">
      <c r="A19" s="66" t="s">
        <v>168</v>
      </c>
      <c r="B19" s="228">
        <v>5282</v>
      </c>
      <c r="C19" s="228">
        <v>5227</v>
      </c>
      <c r="D19" s="228">
        <v>5226</v>
      </c>
      <c r="E19" s="228">
        <v>5233</v>
      </c>
      <c r="F19" s="228">
        <v>5245</v>
      </c>
      <c r="G19" s="228">
        <v>5199</v>
      </c>
      <c r="H19" s="228">
        <v>5173</v>
      </c>
      <c r="I19" s="228">
        <v>5074</v>
      </c>
      <c r="J19" s="228">
        <v>5296</v>
      </c>
      <c r="K19" s="228">
        <v>5323</v>
      </c>
      <c r="L19" s="228">
        <v>5094</v>
      </c>
      <c r="M19" s="228">
        <v>5061</v>
      </c>
      <c r="N19" s="228">
        <v>5112</v>
      </c>
    </row>
    <row r="20" spans="1:15" x14ac:dyDescent="0.2">
      <c r="A20" s="66" t="s">
        <v>169</v>
      </c>
      <c r="B20" s="228">
        <v>5188</v>
      </c>
      <c r="C20" s="228">
        <v>5138</v>
      </c>
      <c r="D20" s="228">
        <v>5076</v>
      </c>
      <c r="E20" s="228">
        <v>5164</v>
      </c>
      <c r="F20" s="228">
        <v>5174</v>
      </c>
      <c r="G20" s="228">
        <v>5261</v>
      </c>
      <c r="H20" s="228">
        <v>5316</v>
      </c>
      <c r="I20" s="228">
        <v>5273</v>
      </c>
      <c r="J20" s="228">
        <v>5139</v>
      </c>
      <c r="K20" s="228">
        <v>5317</v>
      </c>
      <c r="L20" s="228">
        <v>5463</v>
      </c>
      <c r="M20" s="228">
        <v>5092</v>
      </c>
      <c r="N20" s="228">
        <v>5181</v>
      </c>
    </row>
    <row r="21" spans="1:15" x14ac:dyDescent="0.2">
      <c r="A21" s="66" t="s">
        <v>170</v>
      </c>
      <c r="B21" s="228">
        <v>5179</v>
      </c>
      <c r="C21" s="228">
        <v>5089</v>
      </c>
      <c r="D21" s="228">
        <v>5048</v>
      </c>
      <c r="E21" s="228">
        <v>5096</v>
      </c>
      <c r="F21" s="228">
        <v>5099</v>
      </c>
      <c r="G21" s="228">
        <v>5126</v>
      </c>
      <c r="H21" s="228">
        <v>5176</v>
      </c>
      <c r="I21" s="228">
        <v>5205</v>
      </c>
      <c r="J21" s="228">
        <v>5164</v>
      </c>
      <c r="K21" s="228">
        <v>5108</v>
      </c>
      <c r="L21" s="228">
        <v>5259</v>
      </c>
      <c r="M21" s="228">
        <v>5455</v>
      </c>
      <c r="N21" s="228">
        <v>5110</v>
      </c>
    </row>
    <row r="22" spans="1:15" x14ac:dyDescent="0.2">
      <c r="A22" s="62" t="s">
        <v>171</v>
      </c>
      <c r="B22" s="228">
        <f>SUM(B23:B25)</f>
        <v>15710</v>
      </c>
      <c r="C22" s="228">
        <f t="shared" ref="C22" si="6">SUM(C23:C25)</f>
        <v>15521</v>
      </c>
      <c r="D22" s="228">
        <f t="shared" ref="D22" si="7">SUM(D23:D25)</f>
        <v>15244</v>
      </c>
      <c r="E22" s="228">
        <f t="shared" ref="E22" si="8">SUM(E23:E25)</f>
        <v>15324</v>
      </c>
      <c r="F22" s="228">
        <f t="shared" ref="F22" si="9">SUM(F23:F25)</f>
        <v>15171</v>
      </c>
      <c r="G22" s="228">
        <f t="shared" ref="G22" si="10">SUM(G23:G25)</f>
        <v>15213</v>
      </c>
      <c r="H22" s="228">
        <f t="shared" ref="H22" si="11">SUM(H23:H25)</f>
        <v>15195</v>
      </c>
      <c r="I22" s="228">
        <f t="shared" ref="I22" si="12">SUM(I23:I25)</f>
        <v>15219</v>
      </c>
      <c r="J22" s="228">
        <f t="shared" ref="J22" si="13">SUM(J23:J25)</f>
        <v>15275</v>
      </c>
      <c r="K22" s="228">
        <f t="shared" ref="K22" si="14">SUM(K23:K25)</f>
        <v>15289</v>
      </c>
      <c r="L22" s="228">
        <f t="shared" ref="L22" si="15">SUM(L23:L25)</f>
        <v>15289</v>
      </c>
      <c r="M22" s="228">
        <f t="shared" ref="M22:N22" si="16">SUM(M23:M25)</f>
        <v>15418</v>
      </c>
      <c r="N22" s="228">
        <f t="shared" si="16"/>
        <v>15718</v>
      </c>
      <c r="O22" s="84"/>
    </row>
    <row r="23" spans="1:15" x14ac:dyDescent="0.2">
      <c r="A23" s="66" t="s">
        <v>172</v>
      </c>
      <c r="B23" s="228">
        <v>5308</v>
      </c>
      <c r="C23" s="228">
        <v>5182</v>
      </c>
      <c r="D23" s="228">
        <v>5088</v>
      </c>
      <c r="E23" s="228">
        <v>5169</v>
      </c>
      <c r="F23" s="228">
        <v>5096</v>
      </c>
      <c r="G23" s="228">
        <v>5129</v>
      </c>
      <c r="H23" s="228">
        <v>5126</v>
      </c>
      <c r="I23" s="228">
        <v>5146</v>
      </c>
      <c r="J23" s="228">
        <v>5184</v>
      </c>
      <c r="K23" s="228">
        <v>5133</v>
      </c>
      <c r="L23" s="228">
        <v>5073</v>
      </c>
      <c r="M23" s="228">
        <v>5262</v>
      </c>
      <c r="N23" s="228">
        <v>5456</v>
      </c>
    </row>
    <row r="24" spans="1:15" x14ac:dyDescent="0.2">
      <c r="A24" s="66" t="s">
        <v>173</v>
      </c>
      <c r="B24" s="228">
        <v>5280</v>
      </c>
      <c r="C24" s="228">
        <v>5185</v>
      </c>
      <c r="D24" s="228">
        <v>5087</v>
      </c>
      <c r="E24" s="228">
        <v>5066</v>
      </c>
      <c r="F24" s="228">
        <v>5069</v>
      </c>
      <c r="G24" s="228">
        <v>5058</v>
      </c>
      <c r="H24" s="228">
        <v>5043</v>
      </c>
      <c r="I24" s="228">
        <v>5099</v>
      </c>
      <c r="J24" s="228">
        <v>5054</v>
      </c>
      <c r="K24" s="228">
        <v>5131</v>
      </c>
      <c r="L24" s="228">
        <v>5121</v>
      </c>
      <c r="M24" s="228">
        <v>5062</v>
      </c>
      <c r="N24" s="228">
        <v>5234</v>
      </c>
    </row>
    <row r="25" spans="1:15" x14ac:dyDescent="0.2">
      <c r="A25" s="66" t="s">
        <v>174</v>
      </c>
      <c r="B25" s="228">
        <v>5122</v>
      </c>
      <c r="C25" s="228">
        <v>5154</v>
      </c>
      <c r="D25" s="228">
        <v>5069</v>
      </c>
      <c r="E25" s="228">
        <v>5089</v>
      </c>
      <c r="F25" s="228">
        <v>5006</v>
      </c>
      <c r="G25" s="228">
        <v>5026</v>
      </c>
      <c r="H25" s="228">
        <v>5026</v>
      </c>
      <c r="I25" s="228">
        <v>4974</v>
      </c>
      <c r="J25" s="228">
        <v>5037</v>
      </c>
      <c r="K25" s="228">
        <v>5025</v>
      </c>
      <c r="L25" s="228">
        <v>5095</v>
      </c>
      <c r="M25" s="228">
        <v>5094</v>
      </c>
      <c r="N25" s="228">
        <v>5028</v>
      </c>
    </row>
    <row r="26" spans="1:15" ht="6.75" customHeight="1" x14ac:dyDescent="0.2"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</row>
    <row r="27" spans="1:15" s="231" customFormat="1" ht="12.75" customHeight="1" x14ac:dyDescent="0.2">
      <c r="A27" s="64" t="s">
        <v>213</v>
      </c>
      <c r="B27" s="226">
        <f>SUM(B28:B31)</f>
        <v>21</v>
      </c>
      <c r="C27" s="226">
        <f t="shared" ref="C27:N27" si="17">SUM(C28:C31)</f>
        <v>19</v>
      </c>
      <c r="D27" s="226">
        <f t="shared" si="17"/>
        <v>21</v>
      </c>
      <c r="E27" s="226">
        <f t="shared" si="17"/>
        <v>12</v>
      </c>
      <c r="F27" s="226">
        <f t="shared" si="17"/>
        <v>12</v>
      </c>
      <c r="G27" s="226">
        <f t="shared" si="17"/>
        <v>12</v>
      </c>
      <c r="H27" s="226">
        <f t="shared" si="17"/>
        <v>12</v>
      </c>
      <c r="I27" s="226">
        <f t="shared" si="17"/>
        <v>12</v>
      </c>
      <c r="J27" s="226">
        <f t="shared" si="17"/>
        <v>12</v>
      </c>
      <c r="K27" s="226">
        <f t="shared" si="17"/>
        <v>12</v>
      </c>
      <c r="L27" s="226">
        <f t="shared" si="17"/>
        <v>13</v>
      </c>
      <c r="M27" s="226">
        <f t="shared" si="17"/>
        <v>15</v>
      </c>
      <c r="N27" s="226">
        <f t="shared" si="17"/>
        <v>15</v>
      </c>
    </row>
    <row r="28" spans="1:15" ht="12.75" customHeight="1" x14ac:dyDescent="0.2">
      <c r="A28" s="66" t="s">
        <v>47</v>
      </c>
      <c r="B28" s="228">
        <v>5</v>
      </c>
      <c r="C28" s="228">
        <v>5</v>
      </c>
      <c r="D28" s="228">
        <v>5</v>
      </c>
      <c r="E28" s="228">
        <v>3</v>
      </c>
      <c r="F28" s="228">
        <v>3</v>
      </c>
      <c r="G28" s="228">
        <v>3</v>
      </c>
      <c r="H28" s="228">
        <v>3</v>
      </c>
      <c r="I28" s="228">
        <v>3</v>
      </c>
      <c r="J28" s="228">
        <v>3</v>
      </c>
      <c r="K28" s="228">
        <v>3</v>
      </c>
      <c r="L28" s="228">
        <v>3</v>
      </c>
      <c r="M28" s="228">
        <v>3</v>
      </c>
      <c r="N28" s="228">
        <v>4</v>
      </c>
    </row>
    <row r="29" spans="1:15" ht="12.75" customHeight="1" x14ac:dyDescent="0.2">
      <c r="A29" s="66" t="s">
        <v>48</v>
      </c>
      <c r="B29" s="228">
        <v>5</v>
      </c>
      <c r="C29" s="228">
        <v>3</v>
      </c>
      <c r="D29" s="228">
        <v>5</v>
      </c>
      <c r="E29" s="228">
        <v>3</v>
      </c>
      <c r="F29" s="228">
        <v>3</v>
      </c>
      <c r="G29" s="228">
        <v>3</v>
      </c>
      <c r="H29" s="228">
        <v>3</v>
      </c>
      <c r="I29" s="228">
        <v>3</v>
      </c>
      <c r="J29" s="228">
        <v>3</v>
      </c>
      <c r="K29" s="228">
        <v>3</v>
      </c>
      <c r="L29" s="228">
        <v>3</v>
      </c>
      <c r="M29" s="228">
        <v>4</v>
      </c>
      <c r="N29" s="228">
        <v>4</v>
      </c>
    </row>
    <row r="30" spans="1:15" ht="12.75" customHeight="1" x14ac:dyDescent="0.2">
      <c r="A30" s="66" t="s">
        <v>202</v>
      </c>
      <c r="B30" s="228">
        <v>5</v>
      </c>
      <c r="C30" s="228">
        <v>5</v>
      </c>
      <c r="D30" s="228">
        <v>5</v>
      </c>
      <c r="E30" s="228">
        <v>3</v>
      </c>
      <c r="F30" s="228">
        <v>3</v>
      </c>
      <c r="G30" s="228">
        <v>3</v>
      </c>
      <c r="H30" s="228">
        <v>3</v>
      </c>
      <c r="I30" s="228">
        <v>3</v>
      </c>
      <c r="J30" s="228">
        <v>3</v>
      </c>
      <c r="K30" s="228">
        <v>3</v>
      </c>
      <c r="L30" s="228">
        <v>3</v>
      </c>
      <c r="M30" s="228">
        <v>4</v>
      </c>
      <c r="N30" s="228">
        <v>3</v>
      </c>
    </row>
    <row r="31" spans="1:15" ht="12.75" customHeight="1" x14ac:dyDescent="0.2">
      <c r="A31" s="66" t="s">
        <v>214</v>
      </c>
      <c r="B31" s="228">
        <v>6</v>
      </c>
      <c r="C31" s="228">
        <v>6</v>
      </c>
      <c r="D31" s="228">
        <v>6</v>
      </c>
      <c r="E31" s="228">
        <v>3</v>
      </c>
      <c r="F31" s="228">
        <v>3</v>
      </c>
      <c r="G31" s="228">
        <v>3</v>
      </c>
      <c r="H31" s="228">
        <v>3</v>
      </c>
      <c r="I31" s="228">
        <v>3</v>
      </c>
      <c r="J31" s="228">
        <v>3</v>
      </c>
      <c r="K31" s="228">
        <v>3</v>
      </c>
      <c r="L31" s="228">
        <v>4</v>
      </c>
      <c r="M31" s="228">
        <v>4</v>
      </c>
      <c r="N31" s="228">
        <v>4</v>
      </c>
    </row>
    <row r="32" spans="1:15" ht="6.75" customHeight="1" x14ac:dyDescent="0.2"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</row>
    <row r="33" spans="1:15" s="231" customFormat="1" x14ac:dyDescent="0.2">
      <c r="A33" s="64" t="s">
        <v>99</v>
      </c>
      <c r="B33" s="226">
        <f>+B34+B38</f>
        <v>12513</v>
      </c>
      <c r="C33" s="226">
        <f t="shared" ref="C33:M33" si="18">+C34+C38</f>
        <v>12657</v>
      </c>
      <c r="D33" s="226">
        <f t="shared" si="18"/>
        <v>13150</v>
      </c>
      <c r="E33" s="226">
        <f t="shared" si="18"/>
        <v>13602</v>
      </c>
      <c r="F33" s="226">
        <f t="shared" si="18"/>
        <v>14095</v>
      </c>
      <c r="G33" s="226">
        <f t="shared" si="18"/>
        <v>14518</v>
      </c>
      <c r="H33" s="226">
        <f t="shared" si="18"/>
        <v>14711</v>
      </c>
      <c r="I33" s="226">
        <f t="shared" si="18"/>
        <v>14837</v>
      </c>
      <c r="J33" s="226">
        <f t="shared" si="18"/>
        <v>15043</v>
      </c>
      <c r="K33" s="226">
        <f t="shared" si="18"/>
        <v>15626</v>
      </c>
      <c r="L33" s="226">
        <f t="shared" si="18"/>
        <v>15641</v>
      </c>
      <c r="M33" s="226">
        <f t="shared" si="18"/>
        <v>16371</v>
      </c>
      <c r="N33" s="226">
        <f t="shared" ref="N33" si="19">+N34+N38</f>
        <v>16008</v>
      </c>
    </row>
    <row r="34" spans="1:15" x14ac:dyDescent="0.2">
      <c r="A34" s="62" t="s">
        <v>175</v>
      </c>
      <c r="B34" s="228">
        <f>SUM(B35:B37)</f>
        <v>8232</v>
      </c>
      <c r="C34" s="228">
        <f t="shared" ref="C34:M34" si="20">SUM(C35:C37)</f>
        <v>8342</v>
      </c>
      <c r="D34" s="228">
        <f t="shared" si="20"/>
        <v>8566</v>
      </c>
      <c r="E34" s="228">
        <f t="shared" si="20"/>
        <v>8682</v>
      </c>
      <c r="F34" s="228">
        <f t="shared" si="20"/>
        <v>8721</v>
      </c>
      <c r="G34" s="228">
        <f t="shared" si="20"/>
        <v>8741</v>
      </c>
      <c r="H34" s="228">
        <f t="shared" si="20"/>
        <v>8675</v>
      </c>
      <c r="I34" s="228">
        <f t="shared" si="20"/>
        <v>8709</v>
      </c>
      <c r="J34" s="228">
        <f t="shared" si="20"/>
        <v>8836</v>
      </c>
      <c r="K34" s="228">
        <f t="shared" si="20"/>
        <v>8949</v>
      </c>
      <c r="L34" s="228">
        <f t="shared" si="20"/>
        <v>8748</v>
      </c>
      <c r="M34" s="228">
        <f t="shared" si="20"/>
        <v>8864</v>
      </c>
      <c r="N34" s="228">
        <f t="shared" ref="N34" si="21">SUM(N35:N37)</f>
        <v>8745</v>
      </c>
    </row>
    <row r="35" spans="1:15" x14ac:dyDescent="0.2">
      <c r="A35" s="66" t="s">
        <v>75</v>
      </c>
      <c r="B35" s="228">
        <v>3430</v>
      </c>
      <c r="C35" s="228">
        <v>3465</v>
      </c>
      <c r="D35" s="228">
        <v>3614</v>
      </c>
      <c r="E35" s="228">
        <v>3558</v>
      </c>
      <c r="F35" s="228">
        <v>3437</v>
      </c>
      <c r="G35" s="228">
        <v>3407</v>
      </c>
      <c r="H35" s="228">
        <v>3405</v>
      </c>
      <c r="I35" s="228">
        <v>3383</v>
      </c>
      <c r="J35" s="228">
        <v>3356</v>
      </c>
      <c r="K35" s="228">
        <v>3118</v>
      </c>
      <c r="L35" s="228">
        <v>3152</v>
      </c>
      <c r="M35" s="228">
        <v>3035</v>
      </c>
      <c r="N35" s="228">
        <v>3030</v>
      </c>
    </row>
    <row r="36" spans="1:15" x14ac:dyDescent="0.2">
      <c r="A36" s="66" t="s">
        <v>76</v>
      </c>
      <c r="B36" s="228">
        <v>2636</v>
      </c>
      <c r="C36" s="228">
        <v>2682</v>
      </c>
      <c r="D36" s="228">
        <v>2712</v>
      </c>
      <c r="E36" s="228">
        <v>2840</v>
      </c>
      <c r="F36" s="228">
        <v>2866</v>
      </c>
      <c r="G36" s="228">
        <v>2831</v>
      </c>
      <c r="H36" s="228">
        <v>2830</v>
      </c>
      <c r="I36" s="228">
        <v>2876</v>
      </c>
      <c r="J36" s="228">
        <v>2920</v>
      </c>
      <c r="K36" s="228">
        <v>3036</v>
      </c>
      <c r="L36" s="228">
        <v>2843</v>
      </c>
      <c r="M36" s="228">
        <v>3009</v>
      </c>
      <c r="N36" s="228">
        <v>2879</v>
      </c>
    </row>
    <row r="37" spans="1:15" x14ac:dyDescent="0.2">
      <c r="A37" s="66" t="s">
        <v>77</v>
      </c>
      <c r="B37" s="228">
        <v>2166</v>
      </c>
      <c r="C37" s="228">
        <v>2195</v>
      </c>
      <c r="D37" s="228">
        <v>2240</v>
      </c>
      <c r="E37" s="228">
        <v>2284</v>
      </c>
      <c r="F37" s="228">
        <v>2418</v>
      </c>
      <c r="G37" s="228">
        <v>2503</v>
      </c>
      <c r="H37" s="228">
        <v>2440</v>
      </c>
      <c r="I37" s="228">
        <v>2450</v>
      </c>
      <c r="J37" s="228">
        <v>2560</v>
      </c>
      <c r="K37" s="228">
        <v>2795</v>
      </c>
      <c r="L37" s="228">
        <v>2753</v>
      </c>
      <c r="M37" s="228">
        <v>2820</v>
      </c>
      <c r="N37" s="228">
        <v>2836</v>
      </c>
    </row>
    <row r="38" spans="1:15" x14ac:dyDescent="0.2">
      <c r="A38" s="85" t="s">
        <v>545</v>
      </c>
      <c r="B38" s="228">
        <f>SUM(B39:B41)</f>
        <v>4281</v>
      </c>
      <c r="C38" s="228">
        <f t="shared" ref="C38:N38" si="22">SUM(C39:C41)</f>
        <v>4315</v>
      </c>
      <c r="D38" s="228">
        <f t="shared" si="22"/>
        <v>4584</v>
      </c>
      <c r="E38" s="228">
        <f t="shared" si="22"/>
        <v>4920</v>
      </c>
      <c r="F38" s="228">
        <f t="shared" si="22"/>
        <v>5374</v>
      </c>
      <c r="G38" s="228">
        <f t="shared" si="22"/>
        <v>5777</v>
      </c>
      <c r="H38" s="228">
        <f t="shared" si="22"/>
        <v>6036</v>
      </c>
      <c r="I38" s="228">
        <f t="shared" si="22"/>
        <v>6128</v>
      </c>
      <c r="J38" s="228">
        <f t="shared" si="22"/>
        <v>6207</v>
      </c>
      <c r="K38" s="228">
        <f t="shared" si="22"/>
        <v>6677</v>
      </c>
      <c r="L38" s="228">
        <f t="shared" si="22"/>
        <v>6893</v>
      </c>
      <c r="M38" s="228">
        <f t="shared" si="22"/>
        <v>7507</v>
      </c>
      <c r="N38" s="228">
        <f t="shared" si="22"/>
        <v>7263</v>
      </c>
    </row>
    <row r="39" spans="1:15" x14ac:dyDescent="0.2">
      <c r="A39" s="66" t="s">
        <v>78</v>
      </c>
      <c r="B39" s="228">
        <v>2212</v>
      </c>
      <c r="C39" s="228">
        <v>2213</v>
      </c>
      <c r="D39" s="228">
        <v>2368</v>
      </c>
      <c r="E39" s="228">
        <v>2521</v>
      </c>
      <c r="F39" s="228">
        <v>2668</v>
      </c>
      <c r="G39" s="228">
        <v>2785</v>
      </c>
      <c r="H39" s="228">
        <v>2852</v>
      </c>
      <c r="I39" s="228">
        <v>2843</v>
      </c>
      <c r="J39" s="228">
        <v>2847</v>
      </c>
      <c r="K39" s="228">
        <v>2975</v>
      </c>
      <c r="L39" s="228">
        <v>3160</v>
      </c>
      <c r="M39" s="228">
        <v>3275</v>
      </c>
      <c r="N39" s="228">
        <v>3261</v>
      </c>
    </row>
    <row r="40" spans="1:15" x14ac:dyDescent="0.2">
      <c r="A40" s="66" t="s">
        <v>79</v>
      </c>
      <c r="B40" s="228">
        <v>1749</v>
      </c>
      <c r="C40" s="228">
        <v>1771</v>
      </c>
      <c r="D40" s="228">
        <v>1859</v>
      </c>
      <c r="E40" s="228">
        <v>1994</v>
      </c>
      <c r="F40" s="228">
        <v>2178</v>
      </c>
      <c r="G40" s="228">
        <v>2311</v>
      </c>
      <c r="H40" s="228">
        <v>2421</v>
      </c>
      <c r="I40" s="228">
        <v>2491</v>
      </c>
      <c r="J40" s="228">
        <v>2525</v>
      </c>
      <c r="K40" s="228">
        <v>2790</v>
      </c>
      <c r="L40" s="228">
        <v>2797</v>
      </c>
      <c r="M40" s="228">
        <v>3239</v>
      </c>
      <c r="N40" s="228">
        <v>3014</v>
      </c>
    </row>
    <row r="41" spans="1:15" ht="13.5" thickBot="1" x14ac:dyDescent="0.25">
      <c r="A41" s="66" t="s">
        <v>104</v>
      </c>
      <c r="B41" s="228">
        <v>320</v>
      </c>
      <c r="C41" s="228">
        <v>331</v>
      </c>
      <c r="D41" s="228">
        <v>357</v>
      </c>
      <c r="E41" s="228">
        <v>405</v>
      </c>
      <c r="F41" s="228">
        <v>528</v>
      </c>
      <c r="G41" s="228">
        <v>681</v>
      </c>
      <c r="H41" s="228">
        <v>763</v>
      </c>
      <c r="I41" s="228">
        <v>794</v>
      </c>
      <c r="J41" s="228">
        <v>835</v>
      </c>
      <c r="K41" s="228">
        <v>912</v>
      </c>
      <c r="L41" s="228">
        <v>936</v>
      </c>
      <c r="M41" s="228">
        <v>993</v>
      </c>
      <c r="N41" s="233">
        <v>988</v>
      </c>
    </row>
    <row r="42" spans="1:15" ht="15" customHeight="1" x14ac:dyDescent="0.2">
      <c r="A42" s="203" t="s">
        <v>929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O42" s="84"/>
    </row>
    <row r="43" spans="1:15" x14ac:dyDescent="0.2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</sheetData>
  <mergeCells count="5">
    <mergeCell ref="A1:M1"/>
    <mergeCell ref="A2:M2"/>
    <mergeCell ref="A3:M3"/>
    <mergeCell ref="A4:M4"/>
    <mergeCell ref="A5:M5"/>
  </mergeCells>
  <hyperlinks>
    <hyperlink ref="O2" location="Contenido!A1" display="Contenido" xr:uid="{00000000-0004-0000-C200-000000000000}"/>
  </hyperlinks>
  <printOptions horizontalCentered="1"/>
  <pageMargins left="0.59055118110236227" right="0.59055118110236227" top="0.19685039370078741" bottom="0.19685039370078741" header="0" footer="0"/>
  <pageSetup orientation="landscape" r:id="rId1"/>
  <headerFooter alignWithMargins="0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sheetPr codeName="Hoja195">
    <tabColor theme="5" tint="0.59999389629810485"/>
    <pageSetUpPr fitToPage="1"/>
  </sheetPr>
  <dimension ref="A1:H64"/>
  <sheetViews>
    <sheetView showGridLines="0" zoomScaleNormal="100" zoomScaleSheetLayoutView="100" workbookViewId="0">
      <selection activeCell="A5" sqref="A5:G6"/>
    </sheetView>
  </sheetViews>
  <sheetFormatPr baseColWidth="10" defaultColWidth="11" defaultRowHeight="12.75" x14ac:dyDescent="0.2"/>
  <cols>
    <col min="1" max="1" width="16.125" style="118" customWidth="1"/>
    <col min="2" max="7" width="10.5" style="125" customWidth="1"/>
    <col min="8" max="16384" width="11" style="102"/>
  </cols>
  <sheetData>
    <row r="1" spans="1:8" ht="15" customHeight="1" x14ac:dyDescent="0.25">
      <c r="A1" s="600" t="s">
        <v>740</v>
      </c>
      <c r="B1" s="600"/>
      <c r="C1" s="600"/>
      <c r="D1" s="600"/>
      <c r="E1" s="600"/>
      <c r="F1" s="600"/>
      <c r="G1" s="600"/>
    </row>
    <row r="2" spans="1:8" ht="15" customHeight="1" x14ac:dyDescent="0.25">
      <c r="A2" s="601" t="s">
        <v>564</v>
      </c>
      <c r="B2" s="601"/>
      <c r="C2" s="601"/>
      <c r="D2" s="601"/>
      <c r="E2" s="601"/>
      <c r="F2" s="601"/>
      <c r="G2" s="601"/>
      <c r="H2" s="212" t="s">
        <v>573</v>
      </c>
    </row>
    <row r="3" spans="1:8" ht="15" x14ac:dyDescent="0.25">
      <c r="A3" s="601" t="s">
        <v>557</v>
      </c>
      <c r="B3" s="601"/>
      <c r="C3" s="601"/>
      <c r="D3" s="601"/>
      <c r="E3" s="601"/>
      <c r="F3" s="601"/>
      <c r="G3" s="601"/>
    </row>
    <row r="4" spans="1:8" ht="15" x14ac:dyDescent="0.25">
      <c r="A4" s="600" t="s">
        <v>932</v>
      </c>
      <c r="B4" s="600"/>
      <c r="C4" s="600"/>
      <c r="D4" s="600"/>
      <c r="E4" s="600"/>
      <c r="F4" s="600"/>
      <c r="G4" s="600"/>
    </row>
    <row r="5" spans="1:8" s="246" customFormat="1" ht="17.25" customHeight="1" x14ac:dyDescent="0.15">
      <c r="A5" s="603" t="s">
        <v>241</v>
      </c>
      <c r="B5" s="577"/>
      <c r="C5" s="640" t="s">
        <v>236</v>
      </c>
      <c r="D5" s="640"/>
      <c r="E5" s="640"/>
      <c r="F5" s="640"/>
      <c r="G5" s="578"/>
    </row>
    <row r="6" spans="1:8" s="247" customFormat="1" ht="25.5" x14ac:dyDescent="0.15">
      <c r="A6" s="603"/>
      <c r="B6" s="579" t="s">
        <v>0</v>
      </c>
      <c r="C6" s="447" t="s">
        <v>237</v>
      </c>
      <c r="D6" s="447" t="s">
        <v>238</v>
      </c>
      <c r="E6" s="447" t="s">
        <v>239</v>
      </c>
      <c r="F6" s="447" t="s">
        <v>240</v>
      </c>
      <c r="G6" s="580" t="s">
        <v>243</v>
      </c>
    </row>
    <row r="7" spans="1:8" s="119" customFormat="1" x14ac:dyDescent="0.2">
      <c r="A7" s="118"/>
      <c r="B7" s="120"/>
      <c r="C7" s="120"/>
      <c r="D7" s="120"/>
      <c r="E7" s="120"/>
      <c r="F7" s="120"/>
      <c r="G7" s="120"/>
    </row>
    <row r="8" spans="1:8" s="119" customFormat="1" x14ac:dyDescent="0.2">
      <c r="A8" s="118"/>
      <c r="B8" s="645" t="s">
        <v>555</v>
      </c>
      <c r="C8" s="645"/>
      <c r="D8" s="645"/>
      <c r="E8" s="645"/>
      <c r="F8" s="645"/>
      <c r="G8" s="645"/>
    </row>
    <row r="9" spans="1:8" s="269" customFormat="1" x14ac:dyDescent="0.2">
      <c r="A9" s="122" t="s">
        <v>0</v>
      </c>
      <c r="B9" s="268">
        <f>SUM(B10:B12)</f>
        <v>10873</v>
      </c>
      <c r="C9" s="268">
        <f t="shared" ref="C9:G9" si="0">SUM(C10:C12)</f>
        <v>132</v>
      </c>
      <c r="D9" s="268">
        <f t="shared" si="0"/>
        <v>198</v>
      </c>
      <c r="E9" s="268">
        <f t="shared" si="0"/>
        <v>285</v>
      </c>
      <c r="F9" s="268">
        <f t="shared" si="0"/>
        <v>5106</v>
      </c>
      <c r="G9" s="268">
        <f t="shared" si="0"/>
        <v>5152</v>
      </c>
    </row>
    <row r="10" spans="1:8" x14ac:dyDescent="0.2">
      <c r="A10" s="129" t="s">
        <v>1</v>
      </c>
      <c r="B10" s="251">
        <f>+C10+D10+E10+F10+G10</f>
        <v>9071</v>
      </c>
      <c r="C10" s="250">
        <f>+C15+C20</f>
        <v>0</v>
      </c>
      <c r="D10" s="250">
        <f t="shared" ref="D10:G11" si="1">+D15+D20</f>
        <v>0</v>
      </c>
      <c r="E10" s="250">
        <f t="shared" si="1"/>
        <v>0</v>
      </c>
      <c r="F10" s="250">
        <f t="shared" si="1"/>
        <v>4514</v>
      </c>
      <c r="G10" s="250">
        <f t="shared" si="1"/>
        <v>4557</v>
      </c>
    </row>
    <row r="11" spans="1:8" x14ac:dyDescent="0.2">
      <c r="A11" s="129" t="s">
        <v>2</v>
      </c>
      <c r="B11" s="251">
        <f t="shared" ref="B11:B12" si="2">+C11+D11+E11+F11+G11</f>
        <v>1739</v>
      </c>
      <c r="C11" s="250">
        <f>+C16+C21</f>
        <v>132</v>
      </c>
      <c r="D11" s="250">
        <f t="shared" si="1"/>
        <v>198</v>
      </c>
      <c r="E11" s="250">
        <f t="shared" si="1"/>
        <v>280</v>
      </c>
      <c r="F11" s="250">
        <f t="shared" si="1"/>
        <v>566</v>
      </c>
      <c r="G11" s="250">
        <f t="shared" si="1"/>
        <v>563</v>
      </c>
    </row>
    <row r="12" spans="1:8" x14ac:dyDescent="0.2">
      <c r="A12" s="129" t="s">
        <v>203</v>
      </c>
      <c r="B12" s="251">
        <f t="shared" si="2"/>
        <v>63</v>
      </c>
      <c r="C12" s="250">
        <f>+C17</f>
        <v>0</v>
      </c>
      <c r="D12" s="250">
        <f t="shared" ref="D12:G12" si="3">+D17</f>
        <v>0</v>
      </c>
      <c r="E12" s="250">
        <f t="shared" si="3"/>
        <v>5</v>
      </c>
      <c r="F12" s="250">
        <f t="shared" si="3"/>
        <v>26</v>
      </c>
      <c r="G12" s="250">
        <f t="shared" si="3"/>
        <v>32</v>
      </c>
    </row>
    <row r="13" spans="1:8" x14ac:dyDescent="0.2">
      <c r="B13" s="250"/>
      <c r="C13" s="250"/>
      <c r="D13" s="250"/>
      <c r="E13" s="250"/>
      <c r="F13" s="250"/>
      <c r="G13" s="250"/>
    </row>
    <row r="14" spans="1:8" s="269" customFormat="1" x14ac:dyDescent="0.2">
      <c r="A14" s="122" t="s">
        <v>206</v>
      </c>
      <c r="B14" s="268">
        <f>SUM(B15:B17)</f>
        <v>6461</v>
      </c>
      <c r="C14" s="268">
        <f t="shared" ref="C14:G14" si="4">SUM(C15:C17)</f>
        <v>128</v>
      </c>
      <c r="D14" s="268">
        <f t="shared" si="4"/>
        <v>191</v>
      </c>
      <c r="E14" s="268">
        <f t="shared" si="4"/>
        <v>274</v>
      </c>
      <c r="F14" s="268">
        <f t="shared" si="4"/>
        <v>2910</v>
      </c>
      <c r="G14" s="268">
        <f t="shared" si="4"/>
        <v>2958</v>
      </c>
    </row>
    <row r="15" spans="1:8" x14ac:dyDescent="0.2">
      <c r="A15" s="129" t="s">
        <v>1</v>
      </c>
      <c r="B15" s="251">
        <f t="shared" ref="B15:B17" si="5">+C15+D15+E15+F15+G15</f>
        <v>4739</v>
      </c>
      <c r="C15" s="252">
        <v>0</v>
      </c>
      <c r="D15" s="252">
        <v>0</v>
      </c>
      <c r="E15" s="252">
        <v>0</v>
      </c>
      <c r="F15" s="252">
        <v>2347</v>
      </c>
      <c r="G15" s="252">
        <v>2392</v>
      </c>
    </row>
    <row r="16" spans="1:8" x14ac:dyDescent="0.2">
      <c r="A16" s="129" t="s">
        <v>2</v>
      </c>
      <c r="B16" s="251">
        <f t="shared" si="5"/>
        <v>1659</v>
      </c>
      <c r="C16" s="252">
        <v>128</v>
      </c>
      <c r="D16" s="252">
        <v>191</v>
      </c>
      <c r="E16" s="252">
        <v>269</v>
      </c>
      <c r="F16" s="252">
        <v>537</v>
      </c>
      <c r="G16" s="252">
        <v>534</v>
      </c>
    </row>
    <row r="17" spans="1:7" x14ac:dyDescent="0.2">
      <c r="A17" s="129" t="s">
        <v>203</v>
      </c>
      <c r="B17" s="251">
        <f t="shared" si="5"/>
        <v>63</v>
      </c>
      <c r="C17" s="252">
        <v>0</v>
      </c>
      <c r="D17" s="252">
        <v>0</v>
      </c>
      <c r="E17" s="252">
        <v>5</v>
      </c>
      <c r="F17" s="252">
        <v>26</v>
      </c>
      <c r="G17" s="252">
        <v>32</v>
      </c>
    </row>
    <row r="18" spans="1:7" x14ac:dyDescent="0.2">
      <c r="B18" s="252"/>
      <c r="C18" s="252"/>
      <c r="D18" s="252"/>
      <c r="E18" s="252"/>
      <c r="F18" s="252"/>
      <c r="G18" s="252"/>
    </row>
    <row r="19" spans="1:7" s="269" customFormat="1" x14ac:dyDescent="0.2">
      <c r="A19" s="124" t="s">
        <v>205</v>
      </c>
      <c r="B19" s="268">
        <f>SUM(B20:B22)</f>
        <v>4412</v>
      </c>
      <c r="C19" s="268">
        <f t="shared" ref="C19" si="6">SUM(C20:C22)</f>
        <v>4</v>
      </c>
      <c r="D19" s="268">
        <f t="shared" ref="D19" si="7">SUM(D20:D22)</f>
        <v>7</v>
      </c>
      <c r="E19" s="268">
        <f t="shared" ref="E19" si="8">SUM(E20:E22)</f>
        <v>11</v>
      </c>
      <c r="F19" s="268">
        <f t="shared" ref="F19" si="9">SUM(F20:F22)</f>
        <v>2196</v>
      </c>
      <c r="G19" s="268">
        <f t="shared" ref="G19" si="10">SUM(G20:G22)</f>
        <v>2194</v>
      </c>
    </row>
    <row r="20" spans="1:7" x14ac:dyDescent="0.2">
      <c r="A20" s="129" t="s">
        <v>1</v>
      </c>
      <c r="B20" s="251">
        <f t="shared" ref="B20:B21" si="11">+C20+D20+E20+F20+G20</f>
        <v>4332</v>
      </c>
      <c r="C20" s="252">
        <v>0</v>
      </c>
      <c r="D20" s="252">
        <v>0</v>
      </c>
      <c r="E20" s="252">
        <v>0</v>
      </c>
      <c r="F20" s="252">
        <v>2167</v>
      </c>
      <c r="G20" s="252">
        <v>2165</v>
      </c>
    </row>
    <row r="21" spans="1:7" x14ac:dyDescent="0.2">
      <c r="A21" s="129" t="s">
        <v>2</v>
      </c>
      <c r="B21" s="251">
        <f t="shared" si="11"/>
        <v>80</v>
      </c>
      <c r="C21" s="252">
        <v>4</v>
      </c>
      <c r="D21" s="252">
        <v>7</v>
      </c>
      <c r="E21" s="252">
        <v>11</v>
      </c>
      <c r="F21" s="252">
        <v>29</v>
      </c>
      <c r="G21" s="252">
        <v>29</v>
      </c>
    </row>
    <row r="22" spans="1:7" x14ac:dyDescent="0.2">
      <c r="A22" s="129" t="s">
        <v>203</v>
      </c>
      <c r="B22" s="128" t="s">
        <v>8</v>
      </c>
      <c r="C22" s="128" t="s">
        <v>8</v>
      </c>
      <c r="D22" s="128" t="s">
        <v>8</v>
      </c>
      <c r="E22" s="128" t="s">
        <v>8</v>
      </c>
      <c r="F22" s="128" t="s">
        <v>8</v>
      </c>
      <c r="G22" s="128" t="s">
        <v>8</v>
      </c>
    </row>
    <row r="24" spans="1:7" s="119" customFormat="1" x14ac:dyDescent="0.2">
      <c r="A24" s="118"/>
      <c r="B24" s="645" t="s">
        <v>556</v>
      </c>
      <c r="C24" s="645"/>
      <c r="D24" s="645"/>
      <c r="E24" s="645"/>
      <c r="F24" s="645"/>
      <c r="G24" s="645"/>
    </row>
    <row r="25" spans="1:7" s="269" customFormat="1" x14ac:dyDescent="0.2">
      <c r="A25" s="122" t="s">
        <v>0</v>
      </c>
      <c r="B25" s="162">
        <v>12.659431619608204</v>
      </c>
      <c r="C25" s="162">
        <v>5.75</v>
      </c>
      <c r="D25" s="162">
        <v>7.6363636363636367</v>
      </c>
      <c r="E25" s="162">
        <v>10.035087719298245</v>
      </c>
      <c r="F25" s="162">
        <v>12.747943595769684</v>
      </c>
      <c r="G25" s="162">
        <v>13.086956521739131</v>
      </c>
    </row>
    <row r="26" spans="1:7" x14ac:dyDescent="0.2">
      <c r="A26" s="129" t="s">
        <v>1</v>
      </c>
      <c r="B26" s="121">
        <v>12.89108146841583</v>
      </c>
      <c r="C26" s="121" t="s">
        <v>8</v>
      </c>
      <c r="D26" s="121">
        <v>0</v>
      </c>
      <c r="E26" s="121">
        <v>0</v>
      </c>
      <c r="F26" s="121">
        <v>12.711120957022596</v>
      </c>
      <c r="G26" s="121">
        <v>13.06934386657889</v>
      </c>
    </row>
    <row r="27" spans="1:7" x14ac:dyDescent="0.2">
      <c r="A27" s="129" t="s">
        <v>2</v>
      </c>
      <c r="B27" s="121">
        <v>11.253018976423231</v>
      </c>
      <c r="C27" s="121">
        <v>5.75</v>
      </c>
      <c r="D27" s="121">
        <v>7.6363636363636367</v>
      </c>
      <c r="E27" s="121">
        <v>9.9035714285714285</v>
      </c>
      <c r="F27" s="121">
        <v>12.782685512367491</v>
      </c>
      <c r="G27" s="121">
        <v>12.948490230905861</v>
      </c>
    </row>
    <row r="28" spans="1:7" x14ac:dyDescent="0.2">
      <c r="A28" s="129" t="s">
        <v>203</v>
      </c>
      <c r="B28" s="121">
        <v>18.126984126984127</v>
      </c>
      <c r="C28" s="121" t="s">
        <v>8</v>
      </c>
      <c r="D28" s="121">
        <v>0</v>
      </c>
      <c r="E28" s="121">
        <v>17.399999999999999</v>
      </c>
      <c r="F28" s="121">
        <v>18.384615384615383</v>
      </c>
      <c r="G28" s="121">
        <v>18.03125</v>
      </c>
    </row>
    <row r="29" spans="1:7" x14ac:dyDescent="0.2">
      <c r="B29" s="121"/>
      <c r="C29" s="121"/>
      <c r="D29" s="121"/>
      <c r="E29" s="121"/>
      <c r="F29" s="121"/>
      <c r="G29" s="121"/>
    </row>
    <row r="30" spans="1:7" s="269" customFormat="1" x14ac:dyDescent="0.2">
      <c r="A30" s="122" t="s">
        <v>206</v>
      </c>
      <c r="B30" s="162">
        <v>14.923386472682248</v>
      </c>
      <c r="C30" s="162">
        <v>5.7421875</v>
      </c>
      <c r="D30" s="162">
        <v>7.5654450261780104</v>
      </c>
      <c r="E30" s="162">
        <v>10.058394160583942</v>
      </c>
      <c r="F30" s="162">
        <v>15.374226804123712</v>
      </c>
      <c r="G30" s="162">
        <v>15.80290736984449</v>
      </c>
    </row>
    <row r="31" spans="1:7" x14ac:dyDescent="0.2">
      <c r="A31" s="129" t="s">
        <v>1</v>
      </c>
      <c r="B31" s="121">
        <v>16.17725258493353</v>
      </c>
      <c r="C31" s="121" t="s">
        <v>8</v>
      </c>
      <c r="D31" s="121">
        <v>0</v>
      </c>
      <c r="E31" s="121">
        <v>0</v>
      </c>
      <c r="F31" s="121">
        <v>15.933532168726034</v>
      </c>
      <c r="G31" s="121">
        <v>16.416387959866221</v>
      </c>
    </row>
    <row r="32" spans="1:7" x14ac:dyDescent="0.2">
      <c r="A32" s="129" t="s">
        <v>2</v>
      </c>
      <c r="B32" s="121">
        <v>11.220012055455094</v>
      </c>
      <c r="C32" s="121">
        <v>5.7421875</v>
      </c>
      <c r="D32" s="121">
        <v>7.5654450261780104</v>
      </c>
      <c r="E32" s="121">
        <v>9.921933085501859</v>
      </c>
      <c r="F32" s="121">
        <v>12.783985102420857</v>
      </c>
      <c r="G32" s="121">
        <v>12.921348314606741</v>
      </c>
    </row>
    <row r="33" spans="1:7" x14ac:dyDescent="0.2">
      <c r="A33" s="129" t="s">
        <v>203</v>
      </c>
      <c r="B33" s="121">
        <v>18.126984126984127</v>
      </c>
      <c r="C33" s="121" t="s">
        <v>8</v>
      </c>
      <c r="D33" s="121">
        <v>0</v>
      </c>
      <c r="E33" s="121">
        <v>17.399999999999999</v>
      </c>
      <c r="F33" s="121">
        <v>18.384615384615383</v>
      </c>
      <c r="G33" s="121">
        <v>18.03125</v>
      </c>
    </row>
    <row r="34" spans="1:7" x14ac:dyDescent="0.2">
      <c r="B34" s="123"/>
      <c r="C34" s="123"/>
      <c r="D34" s="123"/>
      <c r="E34" s="123"/>
      <c r="F34" s="123"/>
      <c r="G34" s="123"/>
    </row>
    <row r="35" spans="1:7" s="269" customFormat="1" x14ac:dyDescent="0.2">
      <c r="A35" s="124" t="s">
        <v>205</v>
      </c>
      <c r="B35" s="162">
        <v>9.3440616500453313</v>
      </c>
      <c r="C35" s="162">
        <v>6</v>
      </c>
      <c r="D35" s="162">
        <v>9.5714285714285712</v>
      </c>
      <c r="E35" s="162">
        <v>9.454545454545455</v>
      </c>
      <c r="F35" s="162">
        <v>9.2677595628415297</v>
      </c>
      <c r="G35" s="162">
        <v>9.425250683682771</v>
      </c>
    </row>
    <row r="36" spans="1:7" x14ac:dyDescent="0.2">
      <c r="A36" s="129" t="s">
        <v>1</v>
      </c>
      <c r="B36" s="121">
        <v>9.2961680517082179</v>
      </c>
      <c r="C36" s="121" t="s">
        <v>8</v>
      </c>
      <c r="D36" s="121" t="s">
        <v>8</v>
      </c>
      <c r="E36" s="121" t="s">
        <v>8</v>
      </c>
      <c r="F36" s="121">
        <v>9.2210429164743886</v>
      </c>
      <c r="G36" s="121">
        <v>9.3713625866050805</v>
      </c>
    </row>
    <row r="37" spans="1:7" x14ac:dyDescent="0.2">
      <c r="A37" s="129" t="s">
        <v>2</v>
      </c>
      <c r="B37" s="121">
        <v>11.9375</v>
      </c>
      <c r="C37" s="121">
        <v>6</v>
      </c>
      <c r="D37" s="121">
        <v>9.5714285714285712</v>
      </c>
      <c r="E37" s="121">
        <v>9.454545454545455</v>
      </c>
      <c r="F37" s="121">
        <v>12.758620689655173</v>
      </c>
      <c r="G37" s="121">
        <v>13.448275862068966</v>
      </c>
    </row>
    <row r="38" spans="1:7" ht="13.5" thickBot="1" x14ac:dyDescent="0.25">
      <c r="A38" s="130" t="s">
        <v>203</v>
      </c>
      <c r="B38" s="161" t="s">
        <v>8</v>
      </c>
      <c r="C38" s="161" t="s">
        <v>8</v>
      </c>
      <c r="D38" s="161" t="s">
        <v>8</v>
      </c>
      <c r="E38" s="161" t="s">
        <v>8</v>
      </c>
      <c r="F38" s="161" t="s">
        <v>8</v>
      </c>
      <c r="G38" s="161" t="s">
        <v>8</v>
      </c>
    </row>
    <row r="39" spans="1:7" ht="15" customHeight="1" x14ac:dyDescent="0.2">
      <c r="A39" s="28" t="s">
        <v>929</v>
      </c>
    </row>
    <row r="45" spans="1:7" ht="15" hidden="1" x14ac:dyDescent="0.25">
      <c r="A45" s="204"/>
      <c r="B45" s="204"/>
      <c r="C45" s="698" t="s">
        <v>236</v>
      </c>
      <c r="D45" s="698"/>
      <c r="E45" s="698"/>
      <c r="F45" s="698"/>
      <c r="G45" s="697" t="s">
        <v>243</v>
      </c>
    </row>
    <row r="46" spans="1:7" hidden="1" x14ac:dyDescent="0.2">
      <c r="A46" s="696" t="s">
        <v>241</v>
      </c>
      <c r="B46" s="206" t="s">
        <v>0</v>
      </c>
      <c r="C46" s="207" t="s">
        <v>237</v>
      </c>
      <c r="D46" s="207" t="s">
        <v>238</v>
      </c>
      <c r="E46" s="207" t="s">
        <v>239</v>
      </c>
      <c r="F46" s="207" t="s">
        <v>240</v>
      </c>
      <c r="G46" s="698"/>
    </row>
    <row r="47" spans="1:7" ht="12" hidden="1" x14ac:dyDescent="0.2">
      <c r="A47" s="696"/>
      <c r="B47" s="205" t="s">
        <v>0</v>
      </c>
      <c r="C47" s="205" t="s">
        <v>0</v>
      </c>
      <c r="D47" s="205" t="s">
        <v>0</v>
      </c>
      <c r="E47" s="205" t="s">
        <v>0</v>
      </c>
      <c r="F47" s="205" t="s">
        <v>0</v>
      </c>
      <c r="G47" s="205" t="s">
        <v>0</v>
      </c>
    </row>
    <row r="48" spans="1:7" hidden="1" x14ac:dyDescent="0.2">
      <c r="B48" s="120"/>
      <c r="C48" s="120"/>
      <c r="D48" s="120"/>
      <c r="E48" s="120"/>
      <c r="F48" s="120"/>
      <c r="G48" s="120"/>
    </row>
    <row r="49" spans="1:7" hidden="1" x14ac:dyDescent="0.2">
      <c r="A49" s="122" t="s">
        <v>0</v>
      </c>
      <c r="B49" s="121">
        <f>+B54+B59</f>
        <v>137646</v>
      </c>
      <c r="C49" s="121">
        <f t="shared" ref="C49:G49" si="12">+C54+C59</f>
        <v>759</v>
      </c>
      <c r="D49" s="121">
        <f t="shared" si="12"/>
        <v>1512</v>
      </c>
      <c r="E49" s="121">
        <f t="shared" si="12"/>
        <v>2860</v>
      </c>
      <c r="F49" s="121">
        <f t="shared" si="12"/>
        <v>65091</v>
      </c>
      <c r="G49" s="121">
        <f t="shared" si="12"/>
        <v>67424</v>
      </c>
    </row>
    <row r="50" spans="1:7" hidden="1" x14ac:dyDescent="0.2">
      <c r="A50" s="129" t="s">
        <v>1</v>
      </c>
      <c r="B50" s="121">
        <f t="shared" ref="B50:G51" si="13">+B55+B60</f>
        <v>116935</v>
      </c>
      <c r="C50" s="121">
        <f t="shared" si="13"/>
        <v>0</v>
      </c>
      <c r="D50" s="121">
        <f t="shared" si="13"/>
        <v>0</v>
      </c>
      <c r="E50" s="121">
        <f t="shared" si="13"/>
        <v>0</v>
      </c>
      <c r="F50" s="121">
        <f t="shared" si="13"/>
        <v>57378</v>
      </c>
      <c r="G50" s="121">
        <f t="shared" si="13"/>
        <v>59557</v>
      </c>
    </row>
    <row r="51" spans="1:7" hidden="1" x14ac:dyDescent="0.2">
      <c r="A51" s="129" t="s">
        <v>2</v>
      </c>
      <c r="B51" s="121">
        <f t="shared" si="13"/>
        <v>19569</v>
      </c>
      <c r="C51" s="121">
        <f t="shared" si="13"/>
        <v>759</v>
      </c>
      <c r="D51" s="121">
        <f t="shared" si="13"/>
        <v>1512</v>
      </c>
      <c r="E51" s="121">
        <f t="shared" si="13"/>
        <v>2773</v>
      </c>
      <c r="F51" s="121">
        <f t="shared" si="13"/>
        <v>7235</v>
      </c>
      <c r="G51" s="121">
        <f t="shared" si="13"/>
        <v>7290</v>
      </c>
    </row>
    <row r="52" spans="1:7" hidden="1" x14ac:dyDescent="0.2">
      <c r="A52" s="129" t="s">
        <v>203</v>
      </c>
      <c r="B52" s="126">
        <f>+B57</f>
        <v>1142</v>
      </c>
      <c r="C52" s="126">
        <f t="shared" ref="C52:G52" si="14">+C57</f>
        <v>0</v>
      </c>
      <c r="D52" s="126">
        <f t="shared" si="14"/>
        <v>0</v>
      </c>
      <c r="E52" s="126">
        <f t="shared" si="14"/>
        <v>87</v>
      </c>
      <c r="F52" s="126">
        <f t="shared" si="14"/>
        <v>478</v>
      </c>
      <c r="G52" s="126">
        <f t="shared" si="14"/>
        <v>577</v>
      </c>
    </row>
    <row r="53" spans="1:7" hidden="1" x14ac:dyDescent="0.2">
      <c r="B53" s="121"/>
      <c r="C53" s="121"/>
      <c r="D53" s="121"/>
      <c r="E53" s="121"/>
      <c r="F53" s="121"/>
      <c r="G53" s="121"/>
    </row>
    <row r="54" spans="1:7" hidden="1" x14ac:dyDescent="0.2">
      <c r="A54" s="122" t="s">
        <v>206</v>
      </c>
      <c r="B54" s="121">
        <f>+B55+B56+B57</f>
        <v>96420</v>
      </c>
      <c r="C54" s="121">
        <f t="shared" ref="C54:G54" si="15">+C55+C56+C57</f>
        <v>735</v>
      </c>
      <c r="D54" s="121">
        <f t="shared" si="15"/>
        <v>1445</v>
      </c>
      <c r="E54" s="121">
        <f t="shared" si="15"/>
        <v>2756</v>
      </c>
      <c r="F54" s="121">
        <f t="shared" si="15"/>
        <v>44739</v>
      </c>
      <c r="G54" s="121">
        <f t="shared" si="15"/>
        <v>46745</v>
      </c>
    </row>
    <row r="55" spans="1:7" hidden="1" x14ac:dyDescent="0.2">
      <c r="A55" s="129" t="s">
        <v>1</v>
      </c>
      <c r="B55" s="123">
        <f t="shared" ref="B55:B57" si="16">SUM(C55:G55)</f>
        <v>76664</v>
      </c>
      <c r="C55" s="123">
        <v>0</v>
      </c>
      <c r="D55" s="123">
        <v>0</v>
      </c>
      <c r="E55" s="123">
        <v>0</v>
      </c>
      <c r="F55" s="123">
        <v>37396</v>
      </c>
      <c r="G55" s="123">
        <v>39268</v>
      </c>
    </row>
    <row r="56" spans="1:7" hidden="1" x14ac:dyDescent="0.2">
      <c r="A56" s="129" t="s">
        <v>2</v>
      </c>
      <c r="B56" s="123">
        <f t="shared" si="16"/>
        <v>18614</v>
      </c>
      <c r="C56" s="123">
        <v>735</v>
      </c>
      <c r="D56" s="123">
        <v>1445</v>
      </c>
      <c r="E56" s="123">
        <v>2669</v>
      </c>
      <c r="F56" s="123">
        <v>6865</v>
      </c>
      <c r="G56" s="123">
        <v>6900</v>
      </c>
    </row>
    <row r="57" spans="1:7" hidden="1" x14ac:dyDescent="0.2">
      <c r="A57" s="129" t="s">
        <v>203</v>
      </c>
      <c r="B57" s="123">
        <f t="shared" si="16"/>
        <v>1142</v>
      </c>
      <c r="C57" s="123">
        <v>0</v>
      </c>
      <c r="D57" s="123">
        <v>0</v>
      </c>
      <c r="E57" s="123">
        <v>87</v>
      </c>
      <c r="F57" s="123">
        <v>478</v>
      </c>
      <c r="G57" s="123">
        <v>577</v>
      </c>
    </row>
    <row r="58" spans="1:7" hidden="1" x14ac:dyDescent="0.2">
      <c r="B58" s="123"/>
      <c r="C58" s="123"/>
      <c r="D58" s="123"/>
      <c r="E58" s="123"/>
      <c r="F58" s="123"/>
      <c r="G58" s="123"/>
    </row>
    <row r="59" spans="1:7" hidden="1" x14ac:dyDescent="0.2">
      <c r="A59" s="124" t="s">
        <v>205</v>
      </c>
      <c r="B59" s="121">
        <f>+B60+B61</f>
        <v>41226</v>
      </c>
      <c r="C59" s="121">
        <f t="shared" ref="C59:G59" si="17">+C60+C61</f>
        <v>24</v>
      </c>
      <c r="D59" s="121">
        <f t="shared" si="17"/>
        <v>67</v>
      </c>
      <c r="E59" s="121">
        <f t="shared" si="17"/>
        <v>104</v>
      </c>
      <c r="F59" s="121">
        <f t="shared" si="17"/>
        <v>20352</v>
      </c>
      <c r="G59" s="121">
        <f t="shared" si="17"/>
        <v>20679</v>
      </c>
    </row>
    <row r="60" spans="1:7" hidden="1" x14ac:dyDescent="0.2">
      <c r="A60" s="129" t="s">
        <v>1</v>
      </c>
      <c r="B60" s="123">
        <f>SUM(C60:G60)</f>
        <v>40271</v>
      </c>
      <c r="C60" s="123">
        <v>0</v>
      </c>
      <c r="D60" s="123">
        <v>0</v>
      </c>
      <c r="E60" s="123">
        <v>0</v>
      </c>
      <c r="F60" s="123">
        <v>19982</v>
      </c>
      <c r="G60" s="123">
        <v>20289</v>
      </c>
    </row>
    <row r="61" spans="1:7" hidden="1" x14ac:dyDescent="0.2">
      <c r="A61" s="129" t="s">
        <v>2</v>
      </c>
      <c r="B61" s="123">
        <f>SUM(C61:G61)</f>
        <v>955</v>
      </c>
      <c r="C61" s="123">
        <v>24</v>
      </c>
      <c r="D61" s="123">
        <v>67</v>
      </c>
      <c r="E61" s="123">
        <v>104</v>
      </c>
      <c r="F61" s="123">
        <v>370</v>
      </c>
      <c r="G61" s="123">
        <v>390</v>
      </c>
    </row>
    <row r="62" spans="1:7" ht="13.5" hidden="1" thickBot="1" x14ac:dyDescent="0.25">
      <c r="A62" s="130" t="s">
        <v>203</v>
      </c>
      <c r="B62" s="127" t="s">
        <v>8</v>
      </c>
      <c r="C62" s="127" t="s">
        <v>8</v>
      </c>
      <c r="D62" s="127" t="s">
        <v>8</v>
      </c>
      <c r="E62" s="127" t="s">
        <v>8</v>
      </c>
      <c r="F62" s="127" t="s">
        <v>8</v>
      </c>
      <c r="G62" s="127" t="s">
        <v>8</v>
      </c>
    </row>
    <row r="63" spans="1:7" hidden="1" x14ac:dyDescent="0.2"/>
    <row r="64" spans="1:7" hidden="1" x14ac:dyDescent="0.2"/>
  </sheetData>
  <mergeCells count="11">
    <mergeCell ref="A5:A6"/>
    <mergeCell ref="A1:G1"/>
    <mergeCell ref="A2:G2"/>
    <mergeCell ref="A3:G3"/>
    <mergeCell ref="A4:G4"/>
    <mergeCell ref="C5:F5"/>
    <mergeCell ref="A46:A47"/>
    <mergeCell ref="G45:G46"/>
    <mergeCell ref="C45:F45"/>
    <mergeCell ref="B8:G8"/>
    <mergeCell ref="B24:G24"/>
  </mergeCells>
  <conditionalFormatting sqref="B9:G22 B25:G38 B49:G62">
    <cfRule type="cellIs" dxfId="3" priority="3" operator="equal">
      <formula>0</formula>
    </cfRule>
  </conditionalFormatting>
  <hyperlinks>
    <hyperlink ref="H2" location="Contenido!A1" display="Contenido" xr:uid="{00000000-0004-0000-C3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 codeName="Hoja196">
    <tabColor theme="5" tint="0.59999389629810485"/>
    <pageSetUpPr fitToPage="1"/>
  </sheetPr>
  <dimension ref="A1:I60"/>
  <sheetViews>
    <sheetView showGridLines="0" zoomScaleNormal="100" zoomScaleSheetLayoutView="100" workbookViewId="0">
      <selection activeCell="A5" sqref="A5:H5"/>
    </sheetView>
  </sheetViews>
  <sheetFormatPr baseColWidth="10" defaultColWidth="11" defaultRowHeight="12.75" x14ac:dyDescent="0.2"/>
  <cols>
    <col min="1" max="1" width="18.25" style="118" customWidth="1"/>
    <col min="2" max="8" width="9.125" style="125" customWidth="1"/>
    <col min="9" max="16384" width="11" style="102"/>
  </cols>
  <sheetData>
    <row r="1" spans="1:9" ht="15" customHeight="1" x14ac:dyDescent="0.25">
      <c r="A1" s="600" t="s">
        <v>739</v>
      </c>
      <c r="B1" s="600"/>
      <c r="C1" s="600"/>
      <c r="D1" s="600"/>
      <c r="E1" s="600"/>
      <c r="F1" s="600"/>
      <c r="G1" s="600"/>
      <c r="H1" s="600"/>
    </row>
    <row r="2" spans="1:9" ht="15" customHeight="1" x14ac:dyDescent="0.25">
      <c r="A2" s="601" t="s">
        <v>565</v>
      </c>
      <c r="B2" s="601"/>
      <c r="C2" s="601"/>
      <c r="D2" s="601"/>
      <c r="E2" s="601"/>
      <c r="F2" s="601"/>
      <c r="G2" s="601"/>
      <c r="H2" s="601"/>
      <c r="I2" s="212" t="s">
        <v>573</v>
      </c>
    </row>
    <row r="3" spans="1:9" ht="15" x14ac:dyDescent="0.25">
      <c r="A3" s="601" t="s">
        <v>566</v>
      </c>
      <c r="B3" s="601"/>
      <c r="C3" s="601"/>
      <c r="D3" s="601"/>
      <c r="E3" s="601"/>
      <c r="F3" s="601"/>
      <c r="G3" s="601"/>
      <c r="H3" s="601"/>
    </row>
    <row r="4" spans="1:9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</row>
    <row r="5" spans="1:9" s="247" customFormat="1" ht="28.5" customHeight="1" x14ac:dyDescent="0.15">
      <c r="A5" s="581" t="s">
        <v>241</v>
      </c>
      <c r="B5" s="579" t="s">
        <v>0</v>
      </c>
      <c r="C5" s="579" t="s">
        <v>168</v>
      </c>
      <c r="D5" s="579" t="s">
        <v>169</v>
      </c>
      <c r="E5" s="579" t="s">
        <v>170</v>
      </c>
      <c r="F5" s="579" t="s">
        <v>172</v>
      </c>
      <c r="G5" s="579" t="s">
        <v>173</v>
      </c>
      <c r="H5" s="579" t="s">
        <v>174</v>
      </c>
    </row>
    <row r="6" spans="1:9" s="119" customFormat="1" x14ac:dyDescent="0.2">
      <c r="A6" s="118"/>
      <c r="B6" s="120"/>
      <c r="C6" s="120"/>
      <c r="D6" s="120"/>
      <c r="E6" s="120"/>
      <c r="F6" s="120"/>
      <c r="G6" s="120"/>
      <c r="H6" s="120"/>
    </row>
    <row r="7" spans="1:9" s="119" customFormat="1" x14ac:dyDescent="0.2">
      <c r="A7" s="118"/>
      <c r="B7" s="645" t="s">
        <v>555</v>
      </c>
      <c r="C7" s="645"/>
      <c r="D7" s="645"/>
      <c r="E7" s="645"/>
      <c r="F7" s="645"/>
      <c r="G7" s="645"/>
      <c r="H7" s="645"/>
    </row>
    <row r="8" spans="1:9" s="269" customFormat="1" x14ac:dyDescent="0.2">
      <c r="A8" s="122" t="s">
        <v>0</v>
      </c>
      <c r="B8" s="268">
        <f>SUM(B9:B11)</f>
        <v>31121</v>
      </c>
      <c r="C8" s="268">
        <f t="shared" ref="C8" si="0">SUM(C9:C11)</f>
        <v>5112</v>
      </c>
      <c r="D8" s="268">
        <f t="shared" ref="D8" si="1">SUM(D9:D11)</f>
        <v>5181</v>
      </c>
      <c r="E8" s="268">
        <f t="shared" ref="E8" si="2">SUM(E9:E11)</f>
        <v>5110</v>
      </c>
      <c r="F8" s="268">
        <f t="shared" ref="F8" si="3">SUM(F9:F11)</f>
        <v>5456</v>
      </c>
      <c r="G8" s="268">
        <f t="shared" ref="G8" si="4">SUM(G9:G11)</f>
        <v>5234</v>
      </c>
      <c r="H8" s="268">
        <f t="shared" ref="H8" si="5">SUM(H9:H11)</f>
        <v>5028</v>
      </c>
    </row>
    <row r="9" spans="1:9" x14ac:dyDescent="0.2">
      <c r="A9" s="129" t="s">
        <v>1</v>
      </c>
      <c r="B9" s="251">
        <f>+C9+D9+E9+F9+G9+H9</f>
        <v>28316</v>
      </c>
      <c r="C9" s="250">
        <f>+C14+C19</f>
        <v>4614</v>
      </c>
      <c r="D9" s="250">
        <f t="shared" ref="D9:H9" si="6">+D14+D19</f>
        <v>4706</v>
      </c>
      <c r="E9" s="250">
        <f t="shared" si="6"/>
        <v>4637</v>
      </c>
      <c r="F9" s="250">
        <f t="shared" si="6"/>
        <v>4984</v>
      </c>
      <c r="G9" s="250">
        <f t="shared" si="6"/>
        <v>4781</v>
      </c>
      <c r="H9" s="250">
        <f t="shared" si="6"/>
        <v>4594</v>
      </c>
    </row>
    <row r="10" spans="1:9" x14ac:dyDescent="0.2">
      <c r="A10" s="129" t="s">
        <v>2</v>
      </c>
      <c r="B10" s="251">
        <f t="shared" ref="B10:B11" si="7">+C10+D10+E10+F10+G10+H10</f>
        <v>2593</v>
      </c>
      <c r="C10" s="250">
        <f>+C15+C20</f>
        <v>463</v>
      </c>
      <c r="D10" s="250">
        <f t="shared" ref="D10:H10" si="8">+D15+D20</f>
        <v>441</v>
      </c>
      <c r="E10" s="250">
        <f t="shared" si="8"/>
        <v>437</v>
      </c>
      <c r="F10" s="250">
        <f t="shared" si="8"/>
        <v>437</v>
      </c>
      <c r="G10" s="250">
        <f t="shared" si="8"/>
        <v>415</v>
      </c>
      <c r="H10" s="250">
        <f t="shared" si="8"/>
        <v>400</v>
      </c>
    </row>
    <row r="11" spans="1:9" x14ac:dyDescent="0.2">
      <c r="A11" s="129" t="s">
        <v>203</v>
      </c>
      <c r="B11" s="251">
        <f t="shared" si="7"/>
        <v>212</v>
      </c>
      <c r="C11" s="250">
        <f>+C16</f>
        <v>35</v>
      </c>
      <c r="D11" s="250">
        <f t="shared" ref="D11:H11" si="9">+D16</f>
        <v>34</v>
      </c>
      <c r="E11" s="250">
        <f t="shared" si="9"/>
        <v>36</v>
      </c>
      <c r="F11" s="250">
        <f t="shared" si="9"/>
        <v>35</v>
      </c>
      <c r="G11" s="250">
        <f t="shared" si="9"/>
        <v>38</v>
      </c>
      <c r="H11" s="250">
        <f t="shared" si="9"/>
        <v>34</v>
      </c>
    </row>
    <row r="12" spans="1:9" x14ac:dyDescent="0.2">
      <c r="B12" s="250"/>
      <c r="C12" s="250"/>
      <c r="D12" s="250"/>
      <c r="E12" s="250"/>
      <c r="F12" s="250"/>
      <c r="G12" s="250"/>
      <c r="H12" s="250"/>
    </row>
    <row r="13" spans="1:9" s="269" customFormat="1" x14ac:dyDescent="0.2">
      <c r="A13" s="122" t="s">
        <v>206</v>
      </c>
      <c r="B13" s="268">
        <f>SUM(B14:B16)</f>
        <v>16727</v>
      </c>
      <c r="C13" s="268">
        <f t="shared" ref="C13" si="10">SUM(C14:C16)</f>
        <v>2770</v>
      </c>
      <c r="D13" s="268">
        <f t="shared" ref="D13" si="11">SUM(D14:D16)</f>
        <v>2771</v>
      </c>
      <c r="E13" s="268">
        <f t="shared" ref="E13" si="12">SUM(E14:E16)</f>
        <v>2719</v>
      </c>
      <c r="F13" s="268">
        <f t="shared" ref="F13" si="13">SUM(F14:F16)</f>
        <v>2972</v>
      </c>
      <c r="G13" s="268">
        <f t="shared" ref="G13" si="14">SUM(G14:G16)</f>
        <v>2812</v>
      </c>
      <c r="H13" s="268">
        <f t="shared" ref="H13" si="15">SUM(H14:H16)</f>
        <v>2683</v>
      </c>
    </row>
    <row r="14" spans="1:9" x14ac:dyDescent="0.2">
      <c r="A14" s="129" t="s">
        <v>1</v>
      </c>
      <c r="B14" s="251">
        <f>+C14+D14+E14+F14+G14+H14</f>
        <v>14092</v>
      </c>
      <c r="C14" s="252">
        <v>2302</v>
      </c>
      <c r="D14" s="252">
        <v>2325</v>
      </c>
      <c r="E14" s="252">
        <v>2275</v>
      </c>
      <c r="F14" s="252">
        <v>2529</v>
      </c>
      <c r="G14" s="252">
        <v>2386</v>
      </c>
      <c r="H14" s="252">
        <v>2275</v>
      </c>
    </row>
    <row r="15" spans="1:9" x14ac:dyDescent="0.2">
      <c r="A15" s="129" t="s">
        <v>2</v>
      </c>
      <c r="B15" s="251">
        <f t="shared" ref="B15:B16" si="16">+C15+D15+E15+F15+G15+H15</f>
        <v>2423</v>
      </c>
      <c r="C15" s="252">
        <v>433</v>
      </c>
      <c r="D15" s="252">
        <v>412</v>
      </c>
      <c r="E15" s="252">
        <v>408</v>
      </c>
      <c r="F15" s="252">
        <v>408</v>
      </c>
      <c r="G15" s="252">
        <v>388</v>
      </c>
      <c r="H15" s="252">
        <v>374</v>
      </c>
    </row>
    <row r="16" spans="1:9" x14ac:dyDescent="0.2">
      <c r="A16" s="129" t="s">
        <v>203</v>
      </c>
      <c r="B16" s="251">
        <f t="shared" si="16"/>
        <v>212</v>
      </c>
      <c r="C16" s="252">
        <v>35</v>
      </c>
      <c r="D16" s="252">
        <v>34</v>
      </c>
      <c r="E16" s="252">
        <v>36</v>
      </c>
      <c r="F16" s="252">
        <v>35</v>
      </c>
      <c r="G16" s="252">
        <v>38</v>
      </c>
      <c r="H16" s="252">
        <v>34</v>
      </c>
    </row>
    <row r="17" spans="1:8" x14ac:dyDescent="0.2">
      <c r="B17" s="252"/>
      <c r="C17" s="252"/>
      <c r="D17" s="252"/>
      <c r="E17" s="252"/>
      <c r="F17" s="252"/>
      <c r="G17" s="252"/>
      <c r="H17" s="252"/>
    </row>
    <row r="18" spans="1:8" s="269" customFormat="1" x14ac:dyDescent="0.2">
      <c r="A18" s="124" t="s">
        <v>205</v>
      </c>
      <c r="B18" s="268">
        <f>SUM(B19:B21)</f>
        <v>14394</v>
      </c>
      <c r="C18" s="268">
        <f t="shared" ref="C18" si="17">SUM(C19:C21)</f>
        <v>2342</v>
      </c>
      <c r="D18" s="268">
        <f t="shared" ref="D18" si="18">SUM(D19:D21)</f>
        <v>2410</v>
      </c>
      <c r="E18" s="268">
        <f t="shared" ref="E18" si="19">SUM(E19:E21)</f>
        <v>2391</v>
      </c>
      <c r="F18" s="268">
        <f t="shared" ref="F18" si="20">SUM(F19:F21)</f>
        <v>2484</v>
      </c>
      <c r="G18" s="268">
        <f t="shared" ref="G18" si="21">SUM(G19:G21)</f>
        <v>2422</v>
      </c>
      <c r="H18" s="268">
        <f t="shared" ref="H18" si="22">SUM(H19:H21)</f>
        <v>2345</v>
      </c>
    </row>
    <row r="19" spans="1:8" x14ac:dyDescent="0.2">
      <c r="A19" s="129" t="s">
        <v>1</v>
      </c>
      <c r="B19" s="251">
        <f t="shared" ref="B19:B20" si="23">+C19+D19+E19+F19+G19+H19</f>
        <v>14224</v>
      </c>
      <c r="C19" s="252">
        <v>2312</v>
      </c>
      <c r="D19" s="252">
        <v>2381</v>
      </c>
      <c r="E19" s="252">
        <v>2362</v>
      </c>
      <c r="F19" s="252">
        <v>2455</v>
      </c>
      <c r="G19" s="252">
        <v>2395</v>
      </c>
      <c r="H19" s="252">
        <v>2319</v>
      </c>
    </row>
    <row r="20" spans="1:8" x14ac:dyDescent="0.2">
      <c r="A20" s="129" t="s">
        <v>2</v>
      </c>
      <c r="B20" s="251">
        <f t="shared" si="23"/>
        <v>170</v>
      </c>
      <c r="C20" s="252">
        <v>30</v>
      </c>
      <c r="D20" s="252">
        <v>29</v>
      </c>
      <c r="E20" s="252">
        <v>29</v>
      </c>
      <c r="F20" s="252">
        <v>29</v>
      </c>
      <c r="G20" s="252">
        <v>27</v>
      </c>
      <c r="H20" s="252">
        <v>26</v>
      </c>
    </row>
    <row r="21" spans="1:8" x14ac:dyDescent="0.2">
      <c r="A21" s="129" t="s">
        <v>203</v>
      </c>
      <c r="B21" s="128" t="s">
        <v>8</v>
      </c>
      <c r="C21" s="128" t="s">
        <v>8</v>
      </c>
      <c r="D21" s="128" t="s">
        <v>8</v>
      </c>
      <c r="E21" s="128" t="s">
        <v>8</v>
      </c>
      <c r="F21" s="128"/>
      <c r="G21" s="128" t="s">
        <v>8</v>
      </c>
      <c r="H21" s="128" t="s">
        <v>8</v>
      </c>
    </row>
    <row r="23" spans="1:8" s="119" customFormat="1" x14ac:dyDescent="0.2">
      <c r="A23" s="118"/>
      <c r="B23" s="645" t="s">
        <v>556</v>
      </c>
      <c r="C23" s="645"/>
      <c r="D23" s="645"/>
      <c r="E23" s="645"/>
      <c r="F23" s="645"/>
      <c r="G23" s="645"/>
      <c r="H23" s="645"/>
    </row>
    <row r="24" spans="1:8" s="269" customFormat="1" x14ac:dyDescent="0.2">
      <c r="A24" s="122" t="s">
        <v>0</v>
      </c>
      <c r="B24" s="162">
        <v>14.650364705504321</v>
      </c>
      <c r="C24" s="162">
        <v>14.179186228482003</v>
      </c>
      <c r="D24" s="162">
        <v>14.630959274271376</v>
      </c>
      <c r="E24" s="162">
        <v>14.08825831702544</v>
      </c>
      <c r="F24" s="162">
        <v>15.517595307917889</v>
      </c>
      <c r="G24" s="162">
        <v>14.981658387466565</v>
      </c>
      <c r="H24" s="162">
        <v>14.434765314240254</v>
      </c>
    </row>
    <row r="25" spans="1:8" x14ac:dyDescent="0.2">
      <c r="A25" s="129" t="s">
        <v>1</v>
      </c>
      <c r="B25" s="121">
        <v>14.525992371803927</v>
      </c>
      <c r="C25" s="121">
        <v>13.96727351538795</v>
      </c>
      <c r="D25" s="121">
        <v>14.496600084997874</v>
      </c>
      <c r="E25" s="121">
        <v>13.953418158291999</v>
      </c>
      <c r="F25" s="121">
        <v>15.468097913322632</v>
      </c>
      <c r="G25" s="121">
        <v>14.87387575820958</v>
      </c>
      <c r="H25" s="121">
        <v>14.311057901610797</v>
      </c>
    </row>
    <row r="26" spans="1:8" x14ac:dyDescent="0.2">
      <c r="A26" s="129" t="s">
        <v>2</v>
      </c>
      <c r="B26" s="121">
        <v>15.358657925183186</v>
      </c>
      <c r="C26" s="121">
        <v>15.771058315334773</v>
      </c>
      <c r="D26" s="121">
        <v>15.46031746031746</v>
      </c>
      <c r="E26" s="121">
        <v>14.926773455377575</v>
      </c>
      <c r="F26" s="121">
        <v>15.443935926773456</v>
      </c>
      <c r="G26" s="121">
        <v>15.402409638554216</v>
      </c>
      <c r="H26" s="121">
        <v>15.102499999999999</v>
      </c>
    </row>
    <row r="27" spans="1:8" x14ac:dyDescent="0.2">
      <c r="A27" s="129" t="s">
        <v>203</v>
      </c>
      <c r="B27" s="121">
        <v>22.599056603773583</v>
      </c>
      <c r="C27" s="121">
        <v>21.057142857142857</v>
      </c>
      <c r="D27" s="121">
        <v>22.470588235294116</v>
      </c>
      <c r="E27" s="121">
        <v>21.277777777777779</v>
      </c>
      <c r="F27" s="121">
        <v>23.485714285714284</v>
      </c>
      <c r="G27" s="121">
        <v>23.94736842105263</v>
      </c>
      <c r="H27" s="121">
        <v>23.294117647058822</v>
      </c>
    </row>
    <row r="28" spans="1:8" x14ac:dyDescent="0.2">
      <c r="B28" s="121"/>
      <c r="C28" s="121"/>
      <c r="D28" s="121"/>
      <c r="E28" s="121"/>
      <c r="F28" s="121"/>
      <c r="G28" s="121"/>
      <c r="H28" s="121"/>
    </row>
    <row r="29" spans="1:8" s="269" customFormat="1" x14ac:dyDescent="0.2">
      <c r="A29" s="122" t="s">
        <v>206</v>
      </c>
      <c r="B29" s="162">
        <v>18.891253661744486</v>
      </c>
      <c r="C29" s="162">
        <v>18.091335740072203</v>
      </c>
      <c r="D29" s="162">
        <v>18.992060627932155</v>
      </c>
      <c r="E29" s="162">
        <v>18.27951452739978</v>
      </c>
      <c r="F29" s="162">
        <v>19.712651413189771</v>
      </c>
      <c r="G29" s="162">
        <v>19.259601706970127</v>
      </c>
      <c r="H29" s="162">
        <v>18.937010808796124</v>
      </c>
    </row>
    <row r="30" spans="1:8" x14ac:dyDescent="0.2">
      <c r="A30" s="129" t="s">
        <v>1</v>
      </c>
      <c r="B30" s="121">
        <v>19.428611978427476</v>
      </c>
      <c r="C30" s="121">
        <v>18.480886185925282</v>
      </c>
      <c r="D30" s="121">
        <v>19.555268817204301</v>
      </c>
      <c r="E30" s="121">
        <v>18.825494505494504</v>
      </c>
      <c r="F30" s="121">
        <v>20.330565440885724</v>
      </c>
      <c r="G30" s="121">
        <v>19.797988264878459</v>
      </c>
      <c r="H30" s="121">
        <v>19.471208791208792</v>
      </c>
    </row>
    <row r="31" spans="1:8" x14ac:dyDescent="0.2">
      <c r="A31" s="129" t="s">
        <v>2</v>
      </c>
      <c r="B31" s="121">
        <v>15.441601320676847</v>
      </c>
      <c r="C31" s="121">
        <v>15.780600461893764</v>
      </c>
      <c r="D31" s="121">
        <v>15.526699029126213</v>
      </c>
      <c r="E31" s="121">
        <v>14.970588235294118</v>
      </c>
      <c r="F31" s="121">
        <v>15.558823529411764</v>
      </c>
      <c r="G31" s="121">
        <v>15.489690721649485</v>
      </c>
      <c r="H31" s="121">
        <v>15.291443850267379</v>
      </c>
    </row>
    <row r="32" spans="1:8" x14ac:dyDescent="0.2">
      <c r="A32" s="129" t="s">
        <v>203</v>
      </c>
      <c r="B32" s="121">
        <v>22.599056603773583</v>
      </c>
      <c r="C32" s="121">
        <v>21.057142857142857</v>
      </c>
      <c r="D32" s="121">
        <v>22.470588235294116</v>
      </c>
      <c r="E32" s="121">
        <v>21.277777777777779</v>
      </c>
      <c r="F32" s="121">
        <v>23.485714285714284</v>
      </c>
      <c r="G32" s="121">
        <v>23.94736842105263</v>
      </c>
      <c r="H32" s="121">
        <v>23.294117647058822</v>
      </c>
    </row>
    <row r="33" spans="1:8" x14ac:dyDescent="0.2">
      <c r="B33" s="123"/>
      <c r="C33" s="123"/>
      <c r="D33" s="123"/>
      <c r="E33" s="123"/>
      <c r="F33" s="123"/>
      <c r="G33" s="123"/>
      <c r="H33" s="123"/>
    </row>
    <row r="34" spans="1:8" s="269" customFormat="1" x14ac:dyDescent="0.2">
      <c r="A34" s="124" t="s">
        <v>205</v>
      </c>
      <c r="B34" s="162">
        <v>9.7221064332360712</v>
      </c>
      <c r="C34" s="162">
        <v>9.5520922288642183</v>
      </c>
      <c r="D34" s="162">
        <v>9.6165975103734436</v>
      </c>
      <c r="E34" s="162">
        <v>9.322040987034713</v>
      </c>
      <c r="F34" s="162">
        <v>10.498389694041869</v>
      </c>
      <c r="G34" s="162">
        <v>10.014863748967795</v>
      </c>
      <c r="H34" s="162">
        <v>9.2835820895522385</v>
      </c>
    </row>
    <row r="35" spans="1:8" x14ac:dyDescent="0.2">
      <c r="A35" s="129" t="s">
        <v>1</v>
      </c>
      <c r="B35" s="121">
        <v>9.6688695163104619</v>
      </c>
      <c r="C35" s="121">
        <v>9.4731833910034595</v>
      </c>
      <c r="D35" s="121">
        <v>9.5569088618227642</v>
      </c>
      <c r="E35" s="121">
        <v>9.2607959356477565</v>
      </c>
      <c r="F35" s="121">
        <v>10.459063136456212</v>
      </c>
      <c r="G35" s="121">
        <v>9.9682672233820462</v>
      </c>
      <c r="H35" s="121">
        <v>9.2488141440275982</v>
      </c>
    </row>
    <row r="36" spans="1:8" x14ac:dyDescent="0.2">
      <c r="A36" s="129" t="s">
        <v>2</v>
      </c>
      <c r="B36" s="121">
        <v>14.176470588235293</v>
      </c>
      <c r="C36" s="121">
        <v>15.633333333333333</v>
      </c>
      <c r="D36" s="121">
        <v>14.517241379310345</v>
      </c>
      <c r="E36" s="121">
        <v>14.310344827586206</v>
      </c>
      <c r="F36" s="121">
        <v>13.827586206896552</v>
      </c>
      <c r="G36" s="121">
        <v>14.148148148148149</v>
      </c>
      <c r="H36" s="121">
        <v>12.384615384615385</v>
      </c>
    </row>
    <row r="37" spans="1:8" ht="13.5" thickBot="1" x14ac:dyDescent="0.25">
      <c r="A37" s="130" t="s">
        <v>203</v>
      </c>
      <c r="B37" s="161" t="s">
        <v>8</v>
      </c>
      <c r="C37" s="161" t="s">
        <v>8</v>
      </c>
      <c r="D37" s="161" t="s">
        <v>8</v>
      </c>
      <c r="E37" s="161" t="s">
        <v>8</v>
      </c>
      <c r="F37" s="161"/>
      <c r="G37" s="161" t="s">
        <v>8</v>
      </c>
      <c r="H37" s="161" t="s">
        <v>8</v>
      </c>
    </row>
    <row r="38" spans="1:8" ht="15" customHeight="1" x14ac:dyDescent="0.2">
      <c r="A38" s="28" t="s">
        <v>929</v>
      </c>
    </row>
    <row r="44" spans="1:8" ht="18" hidden="1" customHeight="1" x14ac:dyDescent="0.2">
      <c r="A44" s="208" t="s">
        <v>241</v>
      </c>
      <c r="B44" s="209" t="s">
        <v>0</v>
      </c>
      <c r="C44" s="209" t="s">
        <v>168</v>
      </c>
      <c r="D44" s="209" t="s">
        <v>169</v>
      </c>
      <c r="E44" s="209" t="s">
        <v>170</v>
      </c>
      <c r="F44" s="209" t="s">
        <v>172</v>
      </c>
      <c r="G44" s="209" t="s">
        <v>173</v>
      </c>
      <c r="H44" s="209" t="s">
        <v>174</v>
      </c>
    </row>
    <row r="45" spans="1:8" ht="18" hidden="1" customHeight="1" x14ac:dyDescent="0.2">
      <c r="B45" s="120"/>
      <c r="C45" s="120"/>
      <c r="D45" s="120"/>
      <c r="E45" s="120"/>
      <c r="F45" s="120"/>
      <c r="G45" s="120"/>
      <c r="H45" s="120"/>
    </row>
    <row r="46" spans="1:8" hidden="1" x14ac:dyDescent="0.2">
      <c r="A46" s="122" t="s">
        <v>0</v>
      </c>
      <c r="B46" s="121">
        <f>+B51+B56</f>
        <v>455934</v>
      </c>
      <c r="C46" s="121">
        <f t="shared" ref="C46:H46" si="24">+C51+C56</f>
        <v>72484</v>
      </c>
      <c r="D46" s="121">
        <f t="shared" si="24"/>
        <v>75803</v>
      </c>
      <c r="E46" s="121">
        <f t="shared" si="24"/>
        <v>71991</v>
      </c>
      <c r="F46" s="121">
        <f t="shared" si="24"/>
        <v>84664</v>
      </c>
      <c r="G46" s="121">
        <f t="shared" si="24"/>
        <v>78414</v>
      </c>
      <c r="H46" s="121">
        <f t="shared" si="24"/>
        <v>72578</v>
      </c>
    </row>
    <row r="47" spans="1:8" hidden="1" x14ac:dyDescent="0.2">
      <c r="A47" s="129" t="s">
        <v>1</v>
      </c>
      <c r="B47" s="121">
        <f t="shared" ref="B47:H48" si="25">+B52+B57</f>
        <v>411318</v>
      </c>
      <c r="C47" s="121">
        <f t="shared" si="25"/>
        <v>64445</v>
      </c>
      <c r="D47" s="121">
        <f t="shared" si="25"/>
        <v>68221</v>
      </c>
      <c r="E47" s="121">
        <f t="shared" si="25"/>
        <v>64702</v>
      </c>
      <c r="F47" s="121">
        <f t="shared" si="25"/>
        <v>77093</v>
      </c>
      <c r="G47" s="121">
        <f t="shared" si="25"/>
        <v>71112</v>
      </c>
      <c r="H47" s="121">
        <f t="shared" si="25"/>
        <v>65745</v>
      </c>
    </row>
    <row r="48" spans="1:8" hidden="1" x14ac:dyDescent="0.2">
      <c r="A48" s="129" t="s">
        <v>2</v>
      </c>
      <c r="B48" s="121">
        <f t="shared" si="25"/>
        <v>39825</v>
      </c>
      <c r="C48" s="121">
        <f t="shared" si="25"/>
        <v>7302</v>
      </c>
      <c r="D48" s="121">
        <f t="shared" si="25"/>
        <v>6818</v>
      </c>
      <c r="E48" s="121">
        <f t="shared" si="25"/>
        <v>6523</v>
      </c>
      <c r="F48" s="121">
        <f t="shared" si="25"/>
        <v>6749</v>
      </c>
      <c r="G48" s="121">
        <f t="shared" si="25"/>
        <v>6392</v>
      </c>
      <c r="H48" s="121">
        <f t="shared" si="25"/>
        <v>6041</v>
      </c>
    </row>
    <row r="49" spans="1:8" hidden="1" x14ac:dyDescent="0.2">
      <c r="A49" s="129" t="s">
        <v>203</v>
      </c>
      <c r="B49" s="121">
        <f>+B54</f>
        <v>4791</v>
      </c>
      <c r="C49" s="121">
        <f t="shared" ref="C49:H49" si="26">+C54</f>
        <v>737</v>
      </c>
      <c r="D49" s="121">
        <f t="shared" si="26"/>
        <v>764</v>
      </c>
      <c r="E49" s="121">
        <f t="shared" si="26"/>
        <v>766</v>
      </c>
      <c r="F49" s="121">
        <f t="shared" si="26"/>
        <v>822</v>
      </c>
      <c r="G49" s="121">
        <f t="shared" si="26"/>
        <v>910</v>
      </c>
      <c r="H49" s="121">
        <f t="shared" si="26"/>
        <v>792</v>
      </c>
    </row>
    <row r="50" spans="1:8" hidden="1" x14ac:dyDescent="0.2">
      <c r="B50" s="121"/>
      <c r="C50" s="121"/>
      <c r="D50" s="121"/>
      <c r="E50" s="121"/>
      <c r="F50" s="121"/>
      <c r="G50" s="121"/>
      <c r="H50" s="121"/>
    </row>
    <row r="51" spans="1:8" hidden="1" x14ac:dyDescent="0.2">
      <c r="A51" s="122" t="s">
        <v>206</v>
      </c>
      <c r="B51" s="121">
        <f>SUM(B52:B54)</f>
        <v>315994</v>
      </c>
      <c r="C51" s="121">
        <f t="shared" ref="C51:H51" si="27">SUM(C52:C54)</f>
        <v>50113</v>
      </c>
      <c r="D51" s="121">
        <f t="shared" si="27"/>
        <v>52627</v>
      </c>
      <c r="E51" s="121">
        <f t="shared" si="27"/>
        <v>49702</v>
      </c>
      <c r="F51" s="121">
        <f t="shared" si="27"/>
        <v>58586</v>
      </c>
      <c r="G51" s="121">
        <f t="shared" si="27"/>
        <v>54158</v>
      </c>
      <c r="H51" s="121">
        <f t="shared" si="27"/>
        <v>50808</v>
      </c>
    </row>
    <row r="52" spans="1:8" hidden="1" x14ac:dyDescent="0.2">
      <c r="A52" s="129" t="s">
        <v>1</v>
      </c>
      <c r="B52" s="123">
        <f t="shared" ref="B52:B54" si="28">SUM(C52:H52)</f>
        <v>273788</v>
      </c>
      <c r="C52" s="123">
        <v>42543</v>
      </c>
      <c r="D52" s="123">
        <v>45466</v>
      </c>
      <c r="E52" s="123">
        <v>42828</v>
      </c>
      <c r="F52" s="123">
        <v>51416</v>
      </c>
      <c r="G52" s="123">
        <v>47238</v>
      </c>
      <c r="H52" s="123">
        <v>44297</v>
      </c>
    </row>
    <row r="53" spans="1:8" hidden="1" x14ac:dyDescent="0.2">
      <c r="A53" s="129" t="s">
        <v>2</v>
      </c>
      <c r="B53" s="123">
        <f t="shared" si="28"/>
        <v>37415</v>
      </c>
      <c r="C53" s="123">
        <v>6833</v>
      </c>
      <c r="D53" s="123">
        <v>6397</v>
      </c>
      <c r="E53" s="123">
        <v>6108</v>
      </c>
      <c r="F53" s="123">
        <v>6348</v>
      </c>
      <c r="G53" s="123">
        <v>6010</v>
      </c>
      <c r="H53" s="123">
        <v>5719</v>
      </c>
    </row>
    <row r="54" spans="1:8" hidden="1" x14ac:dyDescent="0.2">
      <c r="A54" s="129" t="s">
        <v>203</v>
      </c>
      <c r="B54" s="123">
        <f t="shared" si="28"/>
        <v>4791</v>
      </c>
      <c r="C54" s="123">
        <v>737</v>
      </c>
      <c r="D54" s="123">
        <v>764</v>
      </c>
      <c r="E54" s="123">
        <v>766</v>
      </c>
      <c r="F54" s="123">
        <v>822</v>
      </c>
      <c r="G54" s="123">
        <v>910</v>
      </c>
      <c r="H54" s="123">
        <v>792</v>
      </c>
    </row>
    <row r="55" spans="1:8" hidden="1" x14ac:dyDescent="0.2">
      <c r="B55" s="123"/>
      <c r="C55" s="123"/>
      <c r="D55" s="123"/>
      <c r="E55" s="123"/>
      <c r="F55" s="123"/>
      <c r="G55" s="123"/>
      <c r="H55" s="123"/>
    </row>
    <row r="56" spans="1:8" hidden="1" x14ac:dyDescent="0.2">
      <c r="A56" s="124" t="s">
        <v>205</v>
      </c>
      <c r="B56" s="121">
        <f>SUM(B57:B58)</f>
        <v>139940</v>
      </c>
      <c r="C56" s="121">
        <f t="shared" ref="C56:H56" si="29">SUM(C57:C58)</f>
        <v>22371</v>
      </c>
      <c r="D56" s="121">
        <f t="shared" si="29"/>
        <v>23176</v>
      </c>
      <c r="E56" s="121">
        <f t="shared" si="29"/>
        <v>22289</v>
      </c>
      <c r="F56" s="121">
        <f t="shared" si="29"/>
        <v>26078</v>
      </c>
      <c r="G56" s="121">
        <f t="shared" si="29"/>
        <v>24256</v>
      </c>
      <c r="H56" s="121">
        <f t="shared" si="29"/>
        <v>21770</v>
      </c>
    </row>
    <row r="57" spans="1:8" hidden="1" x14ac:dyDescent="0.2">
      <c r="A57" s="129" t="s">
        <v>1</v>
      </c>
      <c r="B57" s="123">
        <f>SUM(C57:H57)</f>
        <v>137530</v>
      </c>
      <c r="C57" s="123">
        <v>21902</v>
      </c>
      <c r="D57" s="123">
        <v>22755</v>
      </c>
      <c r="E57" s="123">
        <v>21874</v>
      </c>
      <c r="F57" s="123">
        <v>25677</v>
      </c>
      <c r="G57" s="123">
        <v>23874</v>
      </c>
      <c r="H57" s="123">
        <v>21448</v>
      </c>
    </row>
    <row r="58" spans="1:8" hidden="1" x14ac:dyDescent="0.2">
      <c r="A58" s="129" t="s">
        <v>2</v>
      </c>
      <c r="B58" s="123">
        <f>SUM(C58:H58)</f>
        <v>2410</v>
      </c>
      <c r="C58" s="123">
        <v>469</v>
      </c>
      <c r="D58" s="123">
        <v>421</v>
      </c>
      <c r="E58" s="123">
        <v>415</v>
      </c>
      <c r="F58" s="123">
        <v>401</v>
      </c>
      <c r="G58" s="123">
        <v>382</v>
      </c>
      <c r="H58" s="123">
        <v>322</v>
      </c>
    </row>
    <row r="59" spans="1:8" ht="13.5" hidden="1" thickBot="1" x14ac:dyDescent="0.25">
      <c r="A59" s="130" t="s">
        <v>203</v>
      </c>
      <c r="B59" s="127" t="s">
        <v>8</v>
      </c>
      <c r="C59" s="127" t="s">
        <v>8</v>
      </c>
      <c r="D59" s="127" t="s">
        <v>8</v>
      </c>
      <c r="E59" s="127" t="s">
        <v>8</v>
      </c>
      <c r="F59" s="127" t="s">
        <v>8</v>
      </c>
      <c r="G59" s="127" t="s">
        <v>8</v>
      </c>
      <c r="H59" s="127" t="s">
        <v>8</v>
      </c>
    </row>
    <row r="60" spans="1:8" hidden="1" x14ac:dyDescent="0.2"/>
  </sheetData>
  <mergeCells count="6">
    <mergeCell ref="B7:H7"/>
    <mergeCell ref="B23:H23"/>
    <mergeCell ref="A1:H1"/>
    <mergeCell ref="A2:H2"/>
    <mergeCell ref="A3:H3"/>
    <mergeCell ref="A4:H4"/>
  </mergeCells>
  <conditionalFormatting sqref="B8:H21 B24:H37 B46:H59">
    <cfRule type="cellIs" dxfId="2" priority="1" operator="equal">
      <formula>0</formula>
    </cfRule>
  </conditionalFormatting>
  <hyperlinks>
    <hyperlink ref="I2" location="Contenido!A1" display="Contenido" xr:uid="{00000000-0004-0000-C4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 codeName="Hoja197">
    <tabColor theme="5" tint="0.59999389629810485"/>
    <pageSetUpPr fitToPage="1"/>
  </sheetPr>
  <dimension ref="A1:I59"/>
  <sheetViews>
    <sheetView showGridLines="0" zoomScaleNormal="100" zoomScaleSheetLayoutView="100" workbookViewId="0">
      <selection activeCell="A5" sqref="A5:H5"/>
    </sheetView>
  </sheetViews>
  <sheetFormatPr baseColWidth="10" defaultColWidth="11" defaultRowHeight="12.75" x14ac:dyDescent="0.2"/>
  <cols>
    <col min="1" max="1" width="18.25" style="118" customWidth="1"/>
    <col min="2" max="8" width="9.125" style="125" customWidth="1"/>
    <col min="9" max="16384" width="11" style="102"/>
  </cols>
  <sheetData>
    <row r="1" spans="1:9" ht="15" customHeight="1" x14ac:dyDescent="0.25">
      <c r="A1" s="600" t="s">
        <v>738</v>
      </c>
      <c r="B1" s="600"/>
      <c r="C1" s="600"/>
      <c r="D1" s="600"/>
      <c r="E1" s="600"/>
      <c r="F1" s="600"/>
      <c r="G1" s="600"/>
      <c r="H1" s="600"/>
    </row>
    <row r="2" spans="1:9" ht="15" customHeight="1" x14ac:dyDescent="0.25">
      <c r="A2" s="601" t="s">
        <v>567</v>
      </c>
      <c r="B2" s="601"/>
      <c r="C2" s="601"/>
      <c r="D2" s="601"/>
      <c r="E2" s="601"/>
      <c r="F2" s="601"/>
      <c r="G2" s="601"/>
      <c r="H2" s="601"/>
      <c r="I2" s="212" t="s">
        <v>573</v>
      </c>
    </row>
    <row r="3" spans="1:9" ht="15" x14ac:dyDescent="0.25">
      <c r="A3" s="601" t="s">
        <v>566</v>
      </c>
      <c r="B3" s="601"/>
      <c r="C3" s="601"/>
      <c r="D3" s="601"/>
      <c r="E3" s="601"/>
      <c r="F3" s="601"/>
      <c r="G3" s="601"/>
      <c r="H3" s="601"/>
    </row>
    <row r="4" spans="1:9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</row>
    <row r="5" spans="1:9" s="247" customFormat="1" ht="27" customHeight="1" x14ac:dyDescent="0.15">
      <c r="A5" s="581" t="s">
        <v>241</v>
      </c>
      <c r="B5" s="579" t="s">
        <v>0</v>
      </c>
      <c r="C5" s="579" t="s">
        <v>75</v>
      </c>
      <c r="D5" s="579" t="s">
        <v>76</v>
      </c>
      <c r="E5" s="579" t="s">
        <v>77</v>
      </c>
      <c r="F5" s="579" t="s">
        <v>78</v>
      </c>
      <c r="G5" s="579" t="s">
        <v>79</v>
      </c>
      <c r="H5" s="579" t="s">
        <v>104</v>
      </c>
    </row>
    <row r="6" spans="1:9" s="119" customFormat="1" x14ac:dyDescent="0.2">
      <c r="A6" s="118"/>
      <c r="B6" s="120"/>
      <c r="C6" s="120"/>
      <c r="D6" s="120"/>
      <c r="E6" s="120"/>
      <c r="F6" s="120"/>
      <c r="G6" s="120"/>
      <c r="H6" s="120"/>
    </row>
    <row r="7" spans="1:9" s="119" customFormat="1" x14ac:dyDescent="0.2">
      <c r="A7" s="118"/>
      <c r="B7" s="645" t="s">
        <v>555</v>
      </c>
      <c r="C7" s="645"/>
      <c r="D7" s="645"/>
      <c r="E7" s="645"/>
      <c r="F7" s="645"/>
      <c r="G7" s="645"/>
      <c r="H7" s="645"/>
    </row>
    <row r="8" spans="1:9" s="269" customFormat="1" x14ac:dyDescent="0.2">
      <c r="A8" s="122" t="s">
        <v>0</v>
      </c>
      <c r="B8" s="268">
        <f>SUM(B9:B11)</f>
        <v>16008</v>
      </c>
      <c r="C8" s="268">
        <f t="shared" ref="C8:H8" si="0">SUM(C9:C11)</f>
        <v>3030</v>
      </c>
      <c r="D8" s="268">
        <f t="shared" si="0"/>
        <v>2879</v>
      </c>
      <c r="E8" s="268">
        <f t="shared" si="0"/>
        <v>2836</v>
      </c>
      <c r="F8" s="268">
        <f t="shared" si="0"/>
        <v>3261</v>
      </c>
      <c r="G8" s="268">
        <f t="shared" si="0"/>
        <v>3014</v>
      </c>
      <c r="H8" s="268">
        <f t="shared" si="0"/>
        <v>988</v>
      </c>
    </row>
    <row r="9" spans="1:9" x14ac:dyDescent="0.2">
      <c r="A9" s="129" t="s">
        <v>1</v>
      </c>
      <c r="B9" s="251">
        <f>+C9+D9+E9+F9+G9+H9</f>
        <v>13840</v>
      </c>
      <c r="C9" s="250">
        <f>+C14+C19</f>
        <v>2593</v>
      </c>
      <c r="D9" s="250">
        <f t="shared" ref="D9:H10" si="1">+D14+D19</f>
        <v>2453</v>
      </c>
      <c r="E9" s="250">
        <f t="shared" si="1"/>
        <v>2431</v>
      </c>
      <c r="F9" s="250">
        <f t="shared" si="1"/>
        <v>2845</v>
      </c>
      <c r="G9" s="250">
        <f t="shared" si="1"/>
        <v>2604</v>
      </c>
      <c r="H9" s="250">
        <f t="shared" si="1"/>
        <v>914</v>
      </c>
    </row>
    <row r="10" spans="1:9" x14ac:dyDescent="0.2">
      <c r="A10" s="129" t="s">
        <v>2</v>
      </c>
      <c r="B10" s="251">
        <f t="shared" ref="B10:B11" si="2">+C10+D10+E10+F10+G10+H10</f>
        <v>1704</v>
      </c>
      <c r="C10" s="250">
        <f>+C15+C20</f>
        <v>347</v>
      </c>
      <c r="D10" s="250">
        <f t="shared" si="1"/>
        <v>340</v>
      </c>
      <c r="E10" s="250">
        <f t="shared" si="1"/>
        <v>327</v>
      </c>
      <c r="F10" s="250">
        <f t="shared" si="1"/>
        <v>318</v>
      </c>
      <c r="G10" s="250">
        <f t="shared" si="1"/>
        <v>325</v>
      </c>
      <c r="H10" s="250">
        <f t="shared" si="1"/>
        <v>47</v>
      </c>
    </row>
    <row r="11" spans="1:9" x14ac:dyDescent="0.2">
      <c r="A11" s="129" t="s">
        <v>203</v>
      </c>
      <c r="B11" s="251">
        <f t="shared" si="2"/>
        <v>464</v>
      </c>
      <c r="C11" s="250">
        <f>+C16</f>
        <v>90</v>
      </c>
      <c r="D11" s="250">
        <f t="shared" ref="D11:H11" si="3">+D16</f>
        <v>86</v>
      </c>
      <c r="E11" s="250">
        <f t="shared" si="3"/>
        <v>78</v>
      </c>
      <c r="F11" s="250">
        <f t="shared" si="3"/>
        <v>98</v>
      </c>
      <c r="G11" s="250">
        <f t="shared" si="3"/>
        <v>85</v>
      </c>
      <c r="H11" s="250">
        <f t="shared" si="3"/>
        <v>27</v>
      </c>
    </row>
    <row r="12" spans="1:9" x14ac:dyDescent="0.2">
      <c r="B12" s="250"/>
      <c r="C12" s="250"/>
      <c r="D12" s="250"/>
      <c r="E12" s="250"/>
      <c r="F12" s="250"/>
      <c r="G12" s="250"/>
      <c r="H12" s="250"/>
    </row>
    <row r="13" spans="1:9" s="269" customFormat="1" x14ac:dyDescent="0.2">
      <c r="A13" s="122" t="s">
        <v>206</v>
      </c>
      <c r="B13" s="268">
        <f>SUM(B14:B16)</f>
        <v>11685</v>
      </c>
      <c r="C13" s="268">
        <f t="shared" ref="C13:H13" si="4">SUM(C14:C16)</f>
        <v>2192</v>
      </c>
      <c r="D13" s="268">
        <f t="shared" si="4"/>
        <v>2086</v>
      </c>
      <c r="E13" s="268">
        <f t="shared" si="4"/>
        <v>2056</v>
      </c>
      <c r="F13" s="268">
        <f t="shared" si="4"/>
        <v>2399</v>
      </c>
      <c r="G13" s="268">
        <f t="shared" si="4"/>
        <v>2236</v>
      </c>
      <c r="H13" s="268">
        <f t="shared" si="4"/>
        <v>716</v>
      </c>
    </row>
    <row r="14" spans="1:9" x14ac:dyDescent="0.2">
      <c r="A14" s="129" t="s">
        <v>1</v>
      </c>
      <c r="B14" s="251">
        <f>+C14+D14+E14+F14+G14+H14</f>
        <v>9594</v>
      </c>
      <c r="C14" s="252">
        <v>1772</v>
      </c>
      <c r="D14" s="252">
        <v>1676</v>
      </c>
      <c r="E14" s="252">
        <v>1666</v>
      </c>
      <c r="F14" s="252">
        <v>1996</v>
      </c>
      <c r="G14" s="252">
        <v>1840</v>
      </c>
      <c r="H14" s="252">
        <v>644</v>
      </c>
    </row>
    <row r="15" spans="1:9" x14ac:dyDescent="0.2">
      <c r="A15" s="129" t="s">
        <v>2</v>
      </c>
      <c r="B15" s="251">
        <f t="shared" ref="B15:B16" si="5">+C15+D15+E15+F15+G15+H15</f>
        <v>1627</v>
      </c>
      <c r="C15" s="252">
        <v>330</v>
      </c>
      <c r="D15" s="252">
        <v>324</v>
      </c>
      <c r="E15" s="252">
        <v>312</v>
      </c>
      <c r="F15" s="252">
        <v>305</v>
      </c>
      <c r="G15" s="252">
        <v>311</v>
      </c>
      <c r="H15" s="252">
        <v>45</v>
      </c>
    </row>
    <row r="16" spans="1:9" x14ac:dyDescent="0.2">
      <c r="A16" s="129" t="s">
        <v>203</v>
      </c>
      <c r="B16" s="251">
        <f t="shared" si="5"/>
        <v>464</v>
      </c>
      <c r="C16" s="252">
        <v>90</v>
      </c>
      <c r="D16" s="252">
        <v>86</v>
      </c>
      <c r="E16" s="252">
        <v>78</v>
      </c>
      <c r="F16" s="252">
        <v>98</v>
      </c>
      <c r="G16" s="252">
        <v>85</v>
      </c>
      <c r="H16" s="252">
        <v>27</v>
      </c>
    </row>
    <row r="17" spans="1:8" x14ac:dyDescent="0.2">
      <c r="B17" s="252"/>
      <c r="C17" s="252"/>
      <c r="D17" s="252"/>
      <c r="E17" s="252"/>
      <c r="F17" s="252"/>
      <c r="G17" s="252"/>
      <c r="H17" s="252"/>
    </row>
    <row r="18" spans="1:8" s="269" customFormat="1" x14ac:dyDescent="0.2">
      <c r="A18" s="124" t="s">
        <v>205</v>
      </c>
      <c r="B18" s="268">
        <f>SUM(B19:B21)</f>
        <v>4323</v>
      </c>
      <c r="C18" s="268">
        <f t="shared" ref="C18:H18" si="6">SUM(C19:C21)</f>
        <v>838</v>
      </c>
      <c r="D18" s="268">
        <f t="shared" si="6"/>
        <v>793</v>
      </c>
      <c r="E18" s="268">
        <f t="shared" si="6"/>
        <v>780</v>
      </c>
      <c r="F18" s="268">
        <f t="shared" si="6"/>
        <v>862</v>
      </c>
      <c r="G18" s="268">
        <f t="shared" si="6"/>
        <v>778</v>
      </c>
      <c r="H18" s="268">
        <f t="shared" si="6"/>
        <v>272</v>
      </c>
    </row>
    <row r="19" spans="1:8" x14ac:dyDescent="0.2">
      <c r="A19" s="129" t="s">
        <v>1</v>
      </c>
      <c r="B19" s="251">
        <f t="shared" ref="B19:B20" si="7">+C19+D19+E19+F19+G19+H19</f>
        <v>4246</v>
      </c>
      <c r="C19" s="252">
        <v>821</v>
      </c>
      <c r="D19" s="252">
        <v>777</v>
      </c>
      <c r="E19" s="252">
        <v>765</v>
      </c>
      <c r="F19" s="252">
        <v>849</v>
      </c>
      <c r="G19" s="252">
        <v>764</v>
      </c>
      <c r="H19" s="252">
        <v>270</v>
      </c>
    </row>
    <row r="20" spans="1:8" x14ac:dyDescent="0.2">
      <c r="A20" s="129" t="s">
        <v>2</v>
      </c>
      <c r="B20" s="251">
        <f t="shared" si="7"/>
        <v>77</v>
      </c>
      <c r="C20" s="252">
        <v>17</v>
      </c>
      <c r="D20" s="252">
        <v>16</v>
      </c>
      <c r="E20" s="252">
        <v>15</v>
      </c>
      <c r="F20" s="252">
        <v>13</v>
      </c>
      <c r="G20" s="252">
        <v>14</v>
      </c>
      <c r="H20" s="252">
        <v>2</v>
      </c>
    </row>
    <row r="21" spans="1:8" x14ac:dyDescent="0.2">
      <c r="A21" s="129" t="s">
        <v>203</v>
      </c>
      <c r="B21" s="128" t="s">
        <v>8</v>
      </c>
      <c r="C21" s="128" t="s">
        <v>8</v>
      </c>
      <c r="D21" s="128" t="s">
        <v>8</v>
      </c>
      <c r="E21" s="128" t="s">
        <v>8</v>
      </c>
      <c r="F21" s="128"/>
      <c r="G21" s="128" t="s">
        <v>8</v>
      </c>
      <c r="H21" s="128" t="s">
        <v>8</v>
      </c>
    </row>
    <row r="23" spans="1:8" s="119" customFormat="1" x14ac:dyDescent="0.2">
      <c r="A23" s="118"/>
      <c r="B23" s="645" t="s">
        <v>556</v>
      </c>
      <c r="C23" s="645"/>
      <c r="D23" s="645"/>
      <c r="E23" s="645"/>
      <c r="F23" s="645"/>
      <c r="G23" s="645"/>
      <c r="H23" s="645"/>
    </row>
    <row r="24" spans="1:8" s="269" customFormat="1" x14ac:dyDescent="0.2">
      <c r="A24" s="122" t="s">
        <v>0</v>
      </c>
      <c r="B24" s="162">
        <v>25.340329835082457</v>
      </c>
      <c r="C24" s="162">
        <v>25.982838283828382</v>
      </c>
      <c r="D24" s="162">
        <v>27.590830149357416</v>
      </c>
      <c r="E24" s="162">
        <v>25.970028208744711</v>
      </c>
      <c r="F24" s="162">
        <v>25.631708065010734</v>
      </c>
      <c r="G24" s="162">
        <v>25.168214996682149</v>
      </c>
      <c r="H24" s="162">
        <v>20.523279352226719</v>
      </c>
    </row>
    <row r="25" spans="1:8" x14ac:dyDescent="0.2">
      <c r="A25" s="129" t="s">
        <v>1</v>
      </c>
      <c r="B25" s="121">
        <v>26.320447976878611</v>
      </c>
      <c r="C25" s="121">
        <v>27.826841496336289</v>
      </c>
      <c r="D25" s="121">
        <v>27.827965756216877</v>
      </c>
      <c r="E25" s="121">
        <v>27.467297408473879</v>
      </c>
      <c r="F25" s="121">
        <v>26.483304042179263</v>
      </c>
      <c r="G25" s="121">
        <v>24.106374807987713</v>
      </c>
      <c r="H25" s="121">
        <v>20.751641137855579</v>
      </c>
    </row>
    <row r="26" spans="1:8" x14ac:dyDescent="0.2">
      <c r="A26" s="129" t="s">
        <v>2</v>
      </c>
      <c r="B26" s="121">
        <v>16.654929577464788</v>
      </c>
      <c r="C26" s="121">
        <v>17.95100864553314</v>
      </c>
      <c r="D26" s="121">
        <v>16.973529411764705</v>
      </c>
      <c r="E26" s="121">
        <v>16.715596330275229</v>
      </c>
      <c r="F26" s="121">
        <v>16.223270440251572</v>
      </c>
      <c r="G26" s="121">
        <v>15.929230769230768</v>
      </c>
      <c r="H26" s="121">
        <v>12.297872340425531</v>
      </c>
    </row>
    <row r="27" spans="1:8" x14ac:dyDescent="0.2">
      <c r="A27" s="129" t="s">
        <v>203</v>
      </c>
      <c r="B27" s="121">
        <v>28.002155172413794</v>
      </c>
      <c r="C27" s="121">
        <v>28.31111111111111</v>
      </c>
      <c r="D27" s="121">
        <v>28.151162790697676</v>
      </c>
      <c r="E27" s="121">
        <v>29.743589743589745</v>
      </c>
      <c r="F27" s="121">
        <v>27.275510204081634</v>
      </c>
      <c r="G27" s="121">
        <v>28.352941176470587</v>
      </c>
      <c r="H27" s="121">
        <v>23</v>
      </c>
    </row>
    <row r="28" spans="1:8" x14ac:dyDescent="0.2">
      <c r="B28" s="121"/>
      <c r="C28" s="121"/>
      <c r="D28" s="121"/>
      <c r="E28" s="121"/>
      <c r="F28" s="121"/>
      <c r="G28" s="121"/>
      <c r="H28" s="121"/>
    </row>
    <row r="29" spans="1:8" s="269" customFormat="1" x14ac:dyDescent="0.2">
      <c r="A29" s="122" t="s">
        <v>206</v>
      </c>
      <c r="B29" s="162">
        <v>26.075139067180146</v>
      </c>
      <c r="C29" s="162">
        <v>26.69206204379562</v>
      </c>
      <c r="D29" s="162">
        <v>28.401246404602109</v>
      </c>
      <c r="E29" s="162">
        <v>26.98103112840467</v>
      </c>
      <c r="F29" s="162">
        <v>26.455606502709461</v>
      </c>
      <c r="G29" s="162">
        <v>26.055456171735241</v>
      </c>
      <c r="H29" s="162">
        <v>20.871508379888269</v>
      </c>
    </row>
    <row r="30" spans="1:8" x14ac:dyDescent="0.2">
      <c r="A30" s="129" t="s">
        <v>1</v>
      </c>
      <c r="B30" s="121">
        <v>27.552011673962895</v>
      </c>
      <c r="C30" s="121">
        <v>29.081264108352144</v>
      </c>
      <c r="D30" s="121">
        <v>29.136634844868734</v>
      </c>
      <c r="E30" s="121">
        <v>28.975390156062424</v>
      </c>
      <c r="F30" s="121">
        <v>27.727454909819638</v>
      </c>
      <c r="G30" s="121">
        <v>25.358695652173914</v>
      </c>
      <c r="H30" s="121">
        <v>21.260869565217391</v>
      </c>
    </row>
    <row r="31" spans="1:8" x14ac:dyDescent="0.2">
      <c r="A31" s="129" t="s">
        <v>2</v>
      </c>
      <c r="B31" s="121">
        <v>16.816840811309159</v>
      </c>
      <c r="C31" s="121">
        <v>18.075757575757574</v>
      </c>
      <c r="D31" s="121">
        <v>17.114197530864196</v>
      </c>
      <c r="E31" s="121">
        <v>16.83653846153846</v>
      </c>
      <c r="F31" s="121">
        <v>16.442622950819672</v>
      </c>
      <c r="G31" s="121">
        <v>16.138263665594856</v>
      </c>
      <c r="H31" s="121">
        <v>12.533333333333333</v>
      </c>
    </row>
    <row r="32" spans="1:8" x14ac:dyDescent="0.2">
      <c r="A32" s="129" t="s">
        <v>203</v>
      </c>
      <c r="B32" s="121">
        <v>28.002155172413794</v>
      </c>
      <c r="C32" s="121">
        <v>28.31111111111111</v>
      </c>
      <c r="D32" s="121">
        <v>28.151162790697676</v>
      </c>
      <c r="E32" s="121">
        <v>29.743589743589745</v>
      </c>
      <c r="F32" s="121">
        <v>27.275510204081634</v>
      </c>
      <c r="G32" s="121">
        <v>28.352941176470587</v>
      </c>
      <c r="H32" s="121">
        <v>23</v>
      </c>
    </row>
    <row r="33" spans="1:8" x14ac:dyDescent="0.2">
      <c r="B33" s="123"/>
      <c r="C33" s="123"/>
      <c r="D33" s="123"/>
      <c r="E33" s="123"/>
      <c r="F33" s="123"/>
      <c r="G33" s="123"/>
      <c r="H33" s="123"/>
    </row>
    <row r="34" spans="1:8" s="269" customFormat="1" x14ac:dyDescent="0.2">
      <c r="A34" s="124" t="s">
        <v>205</v>
      </c>
      <c r="B34" s="162">
        <v>23.354152209114041</v>
      </c>
      <c r="C34" s="162">
        <v>24.127684964200476</v>
      </c>
      <c r="D34" s="162">
        <v>25.459016393442624</v>
      </c>
      <c r="E34" s="162">
        <v>23.305128205128206</v>
      </c>
      <c r="F34" s="162">
        <v>23.338747099767982</v>
      </c>
      <c r="G34" s="162">
        <v>22.618251928020566</v>
      </c>
      <c r="H34" s="162">
        <v>19.606617647058822</v>
      </c>
    </row>
    <row r="35" spans="1:8" x14ac:dyDescent="0.2">
      <c r="A35" s="129" t="s">
        <v>1</v>
      </c>
      <c r="B35" s="121">
        <v>23.537682524729156</v>
      </c>
      <c r="C35" s="121">
        <v>25.119366626065773</v>
      </c>
      <c r="D35" s="121">
        <v>25.005148005148005</v>
      </c>
      <c r="E35" s="121">
        <v>24.183006535947712</v>
      </c>
      <c r="F35" s="121">
        <v>23.558303886925795</v>
      </c>
      <c r="G35" s="121">
        <v>21.090314136125656</v>
      </c>
      <c r="H35" s="121">
        <v>19.537037037037038</v>
      </c>
    </row>
    <row r="36" spans="1:8" x14ac:dyDescent="0.2">
      <c r="A36" s="129" t="s">
        <v>2</v>
      </c>
      <c r="B36" s="121">
        <v>13.233766233766234</v>
      </c>
      <c r="C36" s="121">
        <v>15.529411764705882</v>
      </c>
      <c r="D36" s="121">
        <v>14.125</v>
      </c>
      <c r="E36" s="121">
        <v>14.2</v>
      </c>
      <c r="F36" s="121">
        <v>11.076923076923077</v>
      </c>
      <c r="G36" s="121">
        <v>11.285714285714286</v>
      </c>
      <c r="H36" s="121">
        <v>7</v>
      </c>
    </row>
    <row r="37" spans="1:8" ht="13.5" thickBot="1" x14ac:dyDescent="0.25">
      <c r="A37" s="130" t="s">
        <v>203</v>
      </c>
      <c r="B37" s="161" t="s">
        <v>8</v>
      </c>
      <c r="C37" s="161" t="s">
        <v>8</v>
      </c>
      <c r="D37" s="161" t="s">
        <v>8</v>
      </c>
      <c r="E37" s="161" t="s">
        <v>8</v>
      </c>
      <c r="F37" s="161"/>
      <c r="G37" s="161" t="s">
        <v>8</v>
      </c>
      <c r="H37" s="161" t="s">
        <v>8</v>
      </c>
    </row>
    <row r="38" spans="1:8" ht="15" customHeight="1" x14ac:dyDescent="0.2">
      <c r="A38" s="28" t="s">
        <v>929</v>
      </c>
    </row>
    <row r="44" spans="1:8" ht="18" hidden="1" customHeight="1" x14ac:dyDescent="0.2">
      <c r="A44" s="208" t="s">
        <v>241</v>
      </c>
      <c r="B44" s="209" t="s">
        <v>0</v>
      </c>
      <c r="C44" s="209" t="s">
        <v>168</v>
      </c>
      <c r="D44" s="209" t="s">
        <v>169</v>
      </c>
      <c r="E44" s="209" t="s">
        <v>170</v>
      </c>
      <c r="F44" s="209" t="s">
        <v>172</v>
      </c>
      <c r="G44" s="209" t="s">
        <v>173</v>
      </c>
      <c r="H44" s="209" t="s">
        <v>174</v>
      </c>
    </row>
    <row r="45" spans="1:8" ht="18" hidden="1" customHeight="1" x14ac:dyDescent="0.2">
      <c r="B45" s="120"/>
      <c r="C45" s="120"/>
      <c r="D45" s="120"/>
      <c r="E45" s="120"/>
      <c r="F45" s="120"/>
      <c r="G45" s="120"/>
      <c r="H45" s="120"/>
    </row>
    <row r="46" spans="1:8" hidden="1" x14ac:dyDescent="0.2">
      <c r="A46" s="122" t="s">
        <v>0</v>
      </c>
      <c r="B46" s="268">
        <f>+B51+B56</f>
        <v>405648</v>
      </c>
      <c r="C46" s="268">
        <f t="shared" ref="C46:H46" si="8">+C51+C56</f>
        <v>78728</v>
      </c>
      <c r="D46" s="268">
        <f t="shared" si="8"/>
        <v>79434</v>
      </c>
      <c r="E46" s="268">
        <f t="shared" si="8"/>
        <v>73651</v>
      </c>
      <c r="F46" s="268">
        <f t="shared" si="8"/>
        <v>83585</v>
      </c>
      <c r="G46" s="268">
        <f t="shared" si="8"/>
        <v>75857</v>
      </c>
      <c r="H46" s="268">
        <f t="shared" si="8"/>
        <v>20277</v>
      </c>
    </row>
    <row r="47" spans="1:8" hidden="1" x14ac:dyDescent="0.2">
      <c r="A47" s="129" t="s">
        <v>1</v>
      </c>
      <c r="B47" s="250">
        <f t="shared" ref="B47:H48" si="9">+B52+B57</f>
        <v>364275</v>
      </c>
      <c r="C47" s="250">
        <f t="shared" si="9"/>
        <v>72155</v>
      </c>
      <c r="D47" s="250">
        <f t="shared" si="9"/>
        <v>68262</v>
      </c>
      <c r="E47" s="250">
        <f t="shared" si="9"/>
        <v>66773</v>
      </c>
      <c r="F47" s="250">
        <f t="shared" si="9"/>
        <v>75345</v>
      </c>
      <c r="G47" s="250">
        <f t="shared" si="9"/>
        <v>62773</v>
      </c>
      <c r="H47" s="250">
        <f t="shared" si="9"/>
        <v>18967</v>
      </c>
    </row>
    <row r="48" spans="1:8" hidden="1" x14ac:dyDescent="0.2">
      <c r="A48" s="129" t="s">
        <v>2</v>
      </c>
      <c r="B48" s="250">
        <f t="shared" si="9"/>
        <v>28380</v>
      </c>
      <c r="C48" s="250">
        <f t="shared" si="9"/>
        <v>6229</v>
      </c>
      <c r="D48" s="250">
        <f t="shared" si="9"/>
        <v>5771</v>
      </c>
      <c r="E48" s="250">
        <f t="shared" si="9"/>
        <v>5466</v>
      </c>
      <c r="F48" s="250">
        <f t="shared" si="9"/>
        <v>5159</v>
      </c>
      <c r="G48" s="250">
        <f t="shared" si="9"/>
        <v>5177</v>
      </c>
      <c r="H48" s="250">
        <f t="shared" si="9"/>
        <v>578</v>
      </c>
    </row>
    <row r="49" spans="1:8" hidden="1" x14ac:dyDescent="0.2">
      <c r="A49" s="129" t="s">
        <v>203</v>
      </c>
      <c r="B49" s="251">
        <f>+B54</f>
        <v>12993</v>
      </c>
      <c r="C49" s="251">
        <f t="shared" ref="C49:H49" si="10">+C54</f>
        <v>2548</v>
      </c>
      <c r="D49" s="251">
        <f t="shared" si="10"/>
        <v>2421</v>
      </c>
      <c r="E49" s="251">
        <f t="shared" si="10"/>
        <v>2320</v>
      </c>
      <c r="F49" s="251">
        <f t="shared" si="10"/>
        <v>2673</v>
      </c>
      <c r="G49" s="251">
        <f t="shared" si="10"/>
        <v>2410</v>
      </c>
      <c r="H49" s="251">
        <f t="shared" si="10"/>
        <v>621</v>
      </c>
    </row>
    <row r="50" spans="1:8" hidden="1" x14ac:dyDescent="0.2">
      <c r="B50" s="250"/>
      <c r="C50" s="121"/>
      <c r="D50" s="121"/>
      <c r="E50" s="121"/>
      <c r="F50" s="121"/>
      <c r="G50" s="121"/>
      <c r="H50" s="121"/>
    </row>
    <row r="51" spans="1:8" hidden="1" x14ac:dyDescent="0.2">
      <c r="A51" s="122" t="s">
        <v>206</v>
      </c>
      <c r="B51" s="268">
        <f>SUM(B52:B54)</f>
        <v>304688</v>
      </c>
      <c r="C51" s="121">
        <v>58509</v>
      </c>
      <c r="D51" s="121">
        <v>59245</v>
      </c>
      <c r="E51" s="121">
        <v>55473</v>
      </c>
      <c r="F51" s="121">
        <v>63467</v>
      </c>
      <c r="G51" s="121">
        <v>58260</v>
      </c>
      <c r="H51" s="121">
        <v>14944</v>
      </c>
    </row>
    <row r="52" spans="1:8" hidden="1" x14ac:dyDescent="0.2">
      <c r="A52" s="129" t="s">
        <v>1</v>
      </c>
      <c r="B52" s="251">
        <f>+C52+D52+E52+F52+G52+H52</f>
        <v>264334</v>
      </c>
      <c r="C52" s="123">
        <v>51532</v>
      </c>
      <c r="D52" s="123">
        <v>48833</v>
      </c>
      <c r="E52" s="123">
        <v>48273</v>
      </c>
      <c r="F52" s="123">
        <v>55344</v>
      </c>
      <c r="G52" s="123">
        <v>46660</v>
      </c>
      <c r="H52" s="123">
        <v>13692</v>
      </c>
    </row>
    <row r="53" spans="1:8" hidden="1" x14ac:dyDescent="0.2">
      <c r="A53" s="129" t="s">
        <v>2</v>
      </c>
      <c r="B53" s="251">
        <f t="shared" ref="B53:B54" si="11">+C53+D53+E53+F53+G53+H53</f>
        <v>27361</v>
      </c>
      <c r="C53" s="123">
        <v>5965</v>
      </c>
      <c r="D53" s="123">
        <v>5545</v>
      </c>
      <c r="E53" s="123">
        <v>5253</v>
      </c>
      <c r="F53" s="123">
        <v>5015</v>
      </c>
      <c r="G53" s="123">
        <v>5019</v>
      </c>
      <c r="H53" s="123">
        <v>564</v>
      </c>
    </row>
    <row r="54" spans="1:8" hidden="1" x14ac:dyDescent="0.2">
      <c r="A54" s="129" t="s">
        <v>203</v>
      </c>
      <c r="B54" s="251">
        <f t="shared" si="11"/>
        <v>12993</v>
      </c>
      <c r="C54" s="123">
        <v>2548</v>
      </c>
      <c r="D54" s="123">
        <v>2421</v>
      </c>
      <c r="E54" s="123">
        <v>2320</v>
      </c>
      <c r="F54" s="123">
        <v>2673</v>
      </c>
      <c r="G54" s="123">
        <v>2410</v>
      </c>
      <c r="H54" s="123">
        <v>621</v>
      </c>
    </row>
    <row r="55" spans="1:8" hidden="1" x14ac:dyDescent="0.2">
      <c r="B55" s="252"/>
      <c r="C55" s="123"/>
      <c r="D55" s="123"/>
      <c r="E55" s="123"/>
      <c r="F55" s="123"/>
      <c r="G55" s="123"/>
      <c r="H55" s="123"/>
    </row>
    <row r="56" spans="1:8" hidden="1" x14ac:dyDescent="0.2">
      <c r="A56" s="124" t="s">
        <v>205</v>
      </c>
      <c r="B56" s="268">
        <f>SUM(B57:B59)</f>
        <v>100960</v>
      </c>
      <c r="C56" s="121">
        <v>20219</v>
      </c>
      <c r="D56" s="121">
        <v>20189</v>
      </c>
      <c r="E56" s="121">
        <v>18178</v>
      </c>
      <c r="F56" s="121">
        <v>20118</v>
      </c>
      <c r="G56" s="121">
        <v>17597</v>
      </c>
      <c r="H56" s="121">
        <v>5333</v>
      </c>
    </row>
    <row r="57" spans="1:8" hidden="1" x14ac:dyDescent="0.2">
      <c r="A57" s="129" t="s">
        <v>1</v>
      </c>
      <c r="B57" s="251">
        <f t="shared" ref="B57:B58" si="12">+C57+D57+E57+F57+G57+H57</f>
        <v>99941</v>
      </c>
      <c r="C57" s="123">
        <v>20623</v>
      </c>
      <c r="D57" s="123">
        <v>19429</v>
      </c>
      <c r="E57" s="123">
        <v>18500</v>
      </c>
      <c r="F57" s="123">
        <v>20001</v>
      </c>
      <c r="G57" s="123">
        <v>16113</v>
      </c>
      <c r="H57" s="123">
        <v>5275</v>
      </c>
    </row>
    <row r="58" spans="1:8" hidden="1" x14ac:dyDescent="0.2">
      <c r="A58" s="129" t="s">
        <v>2</v>
      </c>
      <c r="B58" s="251">
        <f t="shared" si="12"/>
        <v>1019</v>
      </c>
      <c r="C58" s="123">
        <v>264</v>
      </c>
      <c r="D58" s="123">
        <v>226</v>
      </c>
      <c r="E58" s="123">
        <v>213</v>
      </c>
      <c r="F58" s="123">
        <v>144</v>
      </c>
      <c r="G58" s="123">
        <v>158</v>
      </c>
      <c r="H58" s="123">
        <v>14</v>
      </c>
    </row>
    <row r="59" spans="1:8" ht="13.5" hidden="1" thickBot="1" x14ac:dyDescent="0.25">
      <c r="A59" s="130" t="s">
        <v>203</v>
      </c>
      <c r="B59" s="127" t="s">
        <v>8</v>
      </c>
      <c r="C59" s="127" t="s">
        <v>8</v>
      </c>
      <c r="D59" s="127" t="s">
        <v>8</v>
      </c>
      <c r="E59" s="127" t="s">
        <v>8</v>
      </c>
      <c r="F59" s="127" t="s">
        <v>8</v>
      </c>
      <c r="G59" s="127" t="s">
        <v>8</v>
      </c>
      <c r="H59" s="127" t="s">
        <v>8</v>
      </c>
    </row>
  </sheetData>
  <mergeCells count="6">
    <mergeCell ref="B23:H23"/>
    <mergeCell ref="A1:H1"/>
    <mergeCell ref="A2:H2"/>
    <mergeCell ref="A3:H3"/>
    <mergeCell ref="A4:H4"/>
    <mergeCell ref="B7:H7"/>
  </mergeCells>
  <conditionalFormatting sqref="B8:H21 B24:H37 B46:H59">
    <cfRule type="cellIs" dxfId="1" priority="1" operator="equal">
      <formula>0</formula>
    </cfRule>
  </conditionalFormatting>
  <hyperlinks>
    <hyperlink ref="I2" location="Contenido!A1" display="Contenido" xr:uid="{00000000-0004-0000-C5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 codeName="Hoja198">
    <tabColor theme="5" tint="0.59999389629810485"/>
    <pageSetUpPr fitToPage="1"/>
  </sheetPr>
  <dimension ref="A1:I46"/>
  <sheetViews>
    <sheetView showGridLines="0" zoomScaleNormal="100" zoomScaleSheetLayoutView="100" workbookViewId="0">
      <selection activeCell="G28" sqref="G28"/>
    </sheetView>
  </sheetViews>
  <sheetFormatPr baseColWidth="10" defaultColWidth="11" defaultRowHeight="12.75" x14ac:dyDescent="0.2"/>
  <cols>
    <col min="1" max="1" width="18.25" style="118" customWidth="1"/>
    <col min="2" max="8" width="9.125" style="125" customWidth="1"/>
    <col min="9" max="16384" width="11" style="102"/>
  </cols>
  <sheetData>
    <row r="1" spans="1:9" ht="15" customHeight="1" x14ac:dyDescent="0.25">
      <c r="A1" s="600" t="s">
        <v>737</v>
      </c>
      <c r="B1" s="600"/>
      <c r="C1" s="600"/>
      <c r="D1" s="600"/>
      <c r="E1" s="600"/>
      <c r="F1" s="600"/>
      <c r="G1" s="600"/>
      <c r="H1" s="600"/>
    </row>
    <row r="2" spans="1:9" ht="15" customHeight="1" x14ac:dyDescent="0.25">
      <c r="A2" s="601" t="s">
        <v>565</v>
      </c>
      <c r="B2" s="601"/>
      <c r="C2" s="601"/>
      <c r="D2" s="601"/>
      <c r="E2" s="601"/>
      <c r="F2" s="601"/>
      <c r="G2" s="601"/>
      <c r="H2" s="601"/>
      <c r="I2" s="212" t="s">
        <v>573</v>
      </c>
    </row>
    <row r="3" spans="1:9" ht="15" x14ac:dyDescent="0.25">
      <c r="A3" s="601" t="s">
        <v>603</v>
      </c>
      <c r="B3" s="601"/>
      <c r="C3" s="601"/>
      <c r="D3" s="601"/>
      <c r="E3" s="601"/>
      <c r="F3" s="601"/>
      <c r="G3" s="601"/>
      <c r="H3" s="601"/>
    </row>
    <row r="4" spans="1: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</row>
    <row r="5" spans="1: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</row>
    <row r="6" spans="1:9" s="247" customFormat="1" ht="27" customHeight="1" x14ac:dyDescent="0.15">
      <c r="A6" s="581" t="s">
        <v>503</v>
      </c>
      <c r="B6" s="579" t="s">
        <v>0</v>
      </c>
      <c r="C6" s="579" t="s">
        <v>168</v>
      </c>
      <c r="D6" s="579" t="s">
        <v>169</v>
      </c>
      <c r="E6" s="579" t="s">
        <v>170</v>
      </c>
      <c r="F6" s="579" t="s">
        <v>172</v>
      </c>
      <c r="G6" s="579" t="s">
        <v>173</v>
      </c>
      <c r="H6" s="579" t="s">
        <v>174</v>
      </c>
    </row>
    <row r="7" spans="1:9" s="119" customFormat="1" x14ac:dyDescent="0.2">
      <c r="A7" s="118"/>
      <c r="B7" s="120"/>
      <c r="C7" s="120"/>
      <c r="D7" s="120"/>
      <c r="E7" s="120"/>
      <c r="F7" s="120"/>
      <c r="G7" s="120"/>
      <c r="H7" s="120"/>
    </row>
    <row r="8" spans="1:9" s="119" customFormat="1" x14ac:dyDescent="0.2">
      <c r="A8" s="118"/>
      <c r="B8" s="645" t="s">
        <v>555</v>
      </c>
      <c r="C8" s="645"/>
      <c r="D8" s="645"/>
      <c r="E8" s="645"/>
      <c r="F8" s="645"/>
      <c r="G8" s="645"/>
      <c r="H8" s="645"/>
    </row>
    <row r="9" spans="1:9" x14ac:dyDescent="0.2">
      <c r="A9" s="122" t="s">
        <v>0</v>
      </c>
      <c r="B9" s="250">
        <f>SUM(B10:B15)</f>
        <v>28316</v>
      </c>
      <c r="C9" s="250">
        <f t="shared" ref="C9:H9" si="0">SUM(C10:C15)</f>
        <v>4614</v>
      </c>
      <c r="D9" s="250">
        <f t="shared" si="0"/>
        <v>4706</v>
      </c>
      <c r="E9" s="250">
        <f t="shared" si="0"/>
        <v>4637</v>
      </c>
      <c r="F9" s="250">
        <f t="shared" si="0"/>
        <v>4984</v>
      </c>
      <c r="G9" s="250">
        <f t="shared" si="0"/>
        <v>4781</v>
      </c>
      <c r="H9" s="250">
        <f t="shared" si="0"/>
        <v>4594</v>
      </c>
    </row>
    <row r="10" spans="1:9" x14ac:dyDescent="0.2">
      <c r="A10" s="129" t="s">
        <v>495</v>
      </c>
      <c r="B10" s="251">
        <v>5623</v>
      </c>
      <c r="C10" s="250">
        <v>905</v>
      </c>
      <c r="D10" s="250">
        <v>945</v>
      </c>
      <c r="E10" s="250">
        <v>946</v>
      </c>
      <c r="F10" s="250">
        <v>971</v>
      </c>
      <c r="G10" s="250">
        <v>958</v>
      </c>
      <c r="H10" s="250">
        <v>898</v>
      </c>
    </row>
    <row r="11" spans="1:9" x14ac:dyDescent="0.2">
      <c r="A11" s="129" t="s">
        <v>496</v>
      </c>
      <c r="B11" s="251">
        <v>6381</v>
      </c>
      <c r="C11" s="250">
        <v>1063</v>
      </c>
      <c r="D11" s="250">
        <v>1063</v>
      </c>
      <c r="E11" s="250">
        <v>1062</v>
      </c>
      <c r="F11" s="250">
        <v>1069</v>
      </c>
      <c r="G11" s="250">
        <v>1063</v>
      </c>
      <c r="H11" s="250">
        <v>1061</v>
      </c>
    </row>
    <row r="12" spans="1:9" x14ac:dyDescent="0.2">
      <c r="A12" s="129" t="s">
        <v>497</v>
      </c>
      <c r="B12" s="251">
        <v>4247</v>
      </c>
      <c r="C12" s="250">
        <v>703</v>
      </c>
      <c r="D12" s="250">
        <v>706</v>
      </c>
      <c r="E12" s="250">
        <v>703</v>
      </c>
      <c r="F12" s="250">
        <v>719</v>
      </c>
      <c r="G12" s="250">
        <v>714</v>
      </c>
      <c r="H12" s="250">
        <v>702</v>
      </c>
    </row>
    <row r="13" spans="1:9" x14ac:dyDescent="0.2">
      <c r="A13" s="129" t="s">
        <v>498</v>
      </c>
      <c r="B13" s="251">
        <v>4144</v>
      </c>
      <c r="C13" s="250">
        <v>661</v>
      </c>
      <c r="D13" s="250">
        <v>684</v>
      </c>
      <c r="E13" s="250">
        <v>652</v>
      </c>
      <c r="F13" s="250">
        <v>772</v>
      </c>
      <c r="G13" s="250">
        <v>711</v>
      </c>
      <c r="H13" s="250">
        <v>664</v>
      </c>
    </row>
    <row r="14" spans="1:9" x14ac:dyDescent="0.2">
      <c r="A14" s="129" t="s">
        <v>499</v>
      </c>
      <c r="B14" s="251">
        <v>5212</v>
      </c>
      <c r="C14" s="250">
        <v>841</v>
      </c>
      <c r="D14" s="250">
        <v>857</v>
      </c>
      <c r="E14" s="250">
        <v>835</v>
      </c>
      <c r="F14" s="250">
        <v>960</v>
      </c>
      <c r="G14" s="250">
        <v>884</v>
      </c>
      <c r="H14" s="250">
        <v>835</v>
      </c>
    </row>
    <row r="15" spans="1:9" x14ac:dyDescent="0.2">
      <c r="A15" s="129" t="s">
        <v>500</v>
      </c>
      <c r="B15" s="251">
        <v>2709</v>
      </c>
      <c r="C15" s="252">
        <v>441</v>
      </c>
      <c r="D15" s="252">
        <v>451</v>
      </c>
      <c r="E15" s="252">
        <v>439</v>
      </c>
      <c r="F15" s="252">
        <v>493</v>
      </c>
      <c r="G15" s="252">
        <v>451</v>
      </c>
      <c r="H15" s="252">
        <v>434</v>
      </c>
    </row>
    <row r="17" spans="1:8" s="119" customFormat="1" x14ac:dyDescent="0.2">
      <c r="A17" s="118"/>
      <c r="B17" s="645" t="s">
        <v>556</v>
      </c>
      <c r="C17" s="645"/>
      <c r="D17" s="645"/>
      <c r="E17" s="645"/>
      <c r="F17" s="645"/>
      <c r="G17" s="645"/>
      <c r="H17" s="645"/>
    </row>
    <row r="18" spans="1:8" x14ac:dyDescent="0.2">
      <c r="A18" s="122" t="s">
        <v>0</v>
      </c>
      <c r="B18" s="121">
        <v>14.525992371803927</v>
      </c>
      <c r="C18" s="121">
        <v>13.96727351538795</v>
      </c>
      <c r="D18" s="121">
        <v>14.496600084997874</v>
      </c>
      <c r="E18" s="121">
        <v>13.953418158291999</v>
      </c>
      <c r="F18" s="121">
        <v>15.468097913322632</v>
      </c>
      <c r="G18" s="121">
        <v>14.87387575820958</v>
      </c>
      <c r="H18" s="121">
        <v>14.311057901610797</v>
      </c>
    </row>
    <row r="19" spans="1:8" x14ac:dyDescent="0.2">
      <c r="A19" s="129" t="s">
        <v>495</v>
      </c>
      <c r="B19" s="121">
        <v>2.4040547750311223</v>
      </c>
      <c r="C19" s="121">
        <v>2.3215469613259669</v>
      </c>
      <c r="D19" s="121">
        <v>2.3820105820105821</v>
      </c>
      <c r="E19" s="121">
        <v>2.3403805496828753</v>
      </c>
      <c r="F19" s="121">
        <v>2.5468589083419158</v>
      </c>
      <c r="G19" s="121">
        <v>2.5448851774530272</v>
      </c>
      <c r="H19" s="121">
        <v>2.2728285077951003</v>
      </c>
    </row>
    <row r="20" spans="1:8" x14ac:dyDescent="0.2">
      <c r="A20" s="129" t="s">
        <v>496</v>
      </c>
      <c r="B20" s="121">
        <v>7.1198871650211562</v>
      </c>
      <c r="C20" s="121">
        <v>6.7789275634995301</v>
      </c>
      <c r="D20" s="121">
        <v>7.049858889934149</v>
      </c>
      <c r="E20" s="121">
        <v>6.8182674199623357</v>
      </c>
      <c r="F20" s="121">
        <v>7.9962581852198316</v>
      </c>
      <c r="G20" s="121">
        <v>7.4430856067732831</v>
      </c>
      <c r="H20" s="121">
        <v>6.6267672007540055</v>
      </c>
    </row>
    <row r="21" spans="1:8" x14ac:dyDescent="0.2">
      <c r="A21" s="129" t="s">
        <v>497</v>
      </c>
      <c r="B21" s="121">
        <v>17.209795149517305</v>
      </c>
      <c r="C21" s="121">
        <v>16.661450924608818</v>
      </c>
      <c r="D21" s="121">
        <v>17.260623229461757</v>
      </c>
      <c r="E21" s="121">
        <v>16.142247510668565</v>
      </c>
      <c r="F21" s="121">
        <v>19.100139082058416</v>
      </c>
      <c r="G21" s="121">
        <v>17.696078431372548</v>
      </c>
      <c r="H21" s="121">
        <v>16.346153846153847</v>
      </c>
    </row>
    <row r="22" spans="1:8" x14ac:dyDescent="0.2">
      <c r="A22" s="129" t="s">
        <v>498</v>
      </c>
      <c r="B22" s="121">
        <v>21.274131274131275</v>
      </c>
      <c r="C22" s="121">
        <v>20.79425113464448</v>
      </c>
      <c r="D22" s="121">
        <v>21.222222222222221</v>
      </c>
      <c r="E22" s="121">
        <v>21.10276073619632</v>
      </c>
      <c r="F22" s="121">
        <v>21.496113989637305</v>
      </c>
      <c r="G22" s="121">
        <v>21.60056258790436</v>
      </c>
      <c r="H22" s="121">
        <v>21.365963855421686</v>
      </c>
    </row>
    <row r="23" spans="1:8" x14ac:dyDescent="0.2">
      <c r="A23" s="129" t="s">
        <v>499</v>
      </c>
      <c r="B23" s="121">
        <v>23.229278587874138</v>
      </c>
      <c r="C23" s="121">
        <v>22.299643281807374</v>
      </c>
      <c r="D23" s="121">
        <v>23.396732788798133</v>
      </c>
      <c r="E23" s="121">
        <v>22.747305389221555</v>
      </c>
      <c r="F23" s="121">
        <v>23.615625000000001</v>
      </c>
      <c r="G23" s="121">
        <v>23.54524886877828</v>
      </c>
      <c r="H23" s="121">
        <v>23.697005988023953</v>
      </c>
    </row>
    <row r="24" spans="1:8" ht="13.5" thickBot="1" x14ac:dyDescent="0.25">
      <c r="A24" s="129" t="s">
        <v>500</v>
      </c>
      <c r="B24" s="121">
        <v>25.857142857142858</v>
      </c>
      <c r="C24" s="121">
        <v>24.775510204081634</v>
      </c>
      <c r="D24" s="121">
        <v>25.993348115299334</v>
      </c>
      <c r="E24" s="121">
        <v>25.389521640091115</v>
      </c>
      <c r="F24" s="121">
        <v>26.517241379310345</v>
      </c>
      <c r="G24" s="121">
        <v>26.507760532150776</v>
      </c>
      <c r="H24" s="121">
        <v>25.861751152073733</v>
      </c>
    </row>
    <row r="25" spans="1:8" ht="15" customHeight="1" x14ac:dyDescent="0.2">
      <c r="A25" s="210" t="s">
        <v>929</v>
      </c>
      <c r="B25" s="177"/>
      <c r="C25" s="177"/>
      <c r="D25" s="177"/>
      <c r="E25" s="177"/>
      <c r="F25" s="177"/>
      <c r="G25" s="177"/>
      <c r="H25" s="177"/>
    </row>
    <row r="35" spans="1:8" hidden="1" x14ac:dyDescent="0.2"/>
    <row r="36" spans="1:8" hidden="1" x14ac:dyDescent="0.2"/>
    <row r="37" spans="1:8" hidden="1" x14ac:dyDescent="0.2"/>
    <row r="38" spans="1:8" ht="18" hidden="1" customHeight="1" x14ac:dyDescent="0.2">
      <c r="A38" s="208" t="s">
        <v>241</v>
      </c>
      <c r="B38" s="209" t="s">
        <v>0</v>
      </c>
      <c r="C38" s="209" t="s">
        <v>168</v>
      </c>
      <c r="D38" s="209" t="s">
        <v>169</v>
      </c>
      <c r="E38" s="209" t="s">
        <v>170</v>
      </c>
      <c r="F38" s="209" t="s">
        <v>172</v>
      </c>
      <c r="G38" s="209" t="s">
        <v>173</v>
      </c>
      <c r="H38" s="209" t="s">
        <v>174</v>
      </c>
    </row>
    <row r="39" spans="1:8" ht="18" hidden="1" customHeight="1" x14ac:dyDescent="0.2">
      <c r="B39" s="120"/>
      <c r="C39" s="120"/>
      <c r="D39" s="120"/>
      <c r="E39" s="120"/>
      <c r="F39" s="120"/>
      <c r="G39" s="120"/>
      <c r="H39" s="120"/>
    </row>
    <row r="40" spans="1:8" hidden="1" x14ac:dyDescent="0.2">
      <c r="A40" s="122" t="s">
        <v>0</v>
      </c>
      <c r="B40" s="121">
        <f>SUM(B41:B46)</f>
        <v>411318</v>
      </c>
      <c r="C40" s="121">
        <f t="shared" ref="C40:H40" si="1">SUM(C41:C46)</f>
        <v>64445</v>
      </c>
      <c r="D40" s="121">
        <f t="shared" si="1"/>
        <v>68221</v>
      </c>
      <c r="E40" s="121">
        <f t="shared" si="1"/>
        <v>64702</v>
      </c>
      <c r="F40" s="121">
        <f t="shared" si="1"/>
        <v>77093</v>
      </c>
      <c r="G40" s="121">
        <f t="shared" si="1"/>
        <v>71112</v>
      </c>
      <c r="H40" s="121">
        <f t="shared" si="1"/>
        <v>65745</v>
      </c>
    </row>
    <row r="41" spans="1:8" hidden="1" x14ac:dyDescent="0.2">
      <c r="A41" s="129" t="s">
        <v>495</v>
      </c>
      <c r="B41" s="126">
        <f>SUM(C41:H41)</f>
        <v>13518</v>
      </c>
      <c r="C41" s="121">
        <v>2101</v>
      </c>
      <c r="D41" s="121">
        <v>2251</v>
      </c>
      <c r="E41" s="121">
        <v>2214</v>
      </c>
      <c r="F41" s="121">
        <v>2473</v>
      </c>
      <c r="G41" s="121">
        <v>2438</v>
      </c>
      <c r="H41" s="121">
        <v>2041</v>
      </c>
    </row>
    <row r="42" spans="1:8" hidden="1" x14ac:dyDescent="0.2">
      <c r="A42" s="129" t="s">
        <v>528</v>
      </c>
      <c r="B42" s="126">
        <f t="shared" ref="B42:B46" si="2">SUM(C42:H42)</f>
        <v>45432</v>
      </c>
      <c r="C42" s="121">
        <v>7206</v>
      </c>
      <c r="D42" s="121">
        <v>7494</v>
      </c>
      <c r="E42" s="121">
        <v>7241</v>
      </c>
      <c r="F42" s="121">
        <v>8548</v>
      </c>
      <c r="G42" s="121">
        <v>7912</v>
      </c>
      <c r="H42" s="121">
        <v>7031</v>
      </c>
    </row>
    <row r="43" spans="1:8" hidden="1" x14ac:dyDescent="0.2">
      <c r="A43" s="129" t="s">
        <v>529</v>
      </c>
      <c r="B43" s="126">
        <f t="shared" si="2"/>
        <v>73090</v>
      </c>
      <c r="C43" s="121">
        <v>11713</v>
      </c>
      <c r="D43" s="121">
        <v>12186</v>
      </c>
      <c r="E43" s="121">
        <v>11348</v>
      </c>
      <c r="F43" s="121">
        <v>13733</v>
      </c>
      <c r="G43" s="121">
        <v>12635</v>
      </c>
      <c r="H43" s="121">
        <v>11475</v>
      </c>
    </row>
    <row r="44" spans="1:8" hidden="1" x14ac:dyDescent="0.2">
      <c r="A44" s="129" t="s">
        <v>530</v>
      </c>
      <c r="B44" s="126">
        <f t="shared" si="2"/>
        <v>88160</v>
      </c>
      <c r="C44" s="121">
        <v>13745</v>
      </c>
      <c r="D44" s="121">
        <v>14516</v>
      </c>
      <c r="E44" s="121">
        <v>13759</v>
      </c>
      <c r="F44" s="121">
        <v>16595</v>
      </c>
      <c r="G44" s="121">
        <v>15358</v>
      </c>
      <c r="H44" s="121">
        <v>14187</v>
      </c>
    </row>
    <row r="45" spans="1:8" hidden="1" x14ac:dyDescent="0.2">
      <c r="A45" s="129" t="s">
        <v>531</v>
      </c>
      <c r="B45" s="126">
        <f t="shared" si="2"/>
        <v>121071</v>
      </c>
      <c r="C45" s="121">
        <v>18754</v>
      </c>
      <c r="D45" s="121">
        <v>20051</v>
      </c>
      <c r="E45" s="121">
        <v>18994</v>
      </c>
      <c r="F45" s="121">
        <v>22671</v>
      </c>
      <c r="G45" s="121">
        <v>20814</v>
      </c>
      <c r="H45" s="121">
        <v>19787</v>
      </c>
    </row>
    <row r="46" spans="1:8" hidden="1" x14ac:dyDescent="0.2">
      <c r="A46" s="129" t="s">
        <v>532</v>
      </c>
      <c r="B46" s="126">
        <f t="shared" si="2"/>
        <v>70047</v>
      </c>
      <c r="C46" s="123">
        <v>10926</v>
      </c>
      <c r="D46" s="123">
        <v>11723</v>
      </c>
      <c r="E46" s="123">
        <v>11146</v>
      </c>
      <c r="F46" s="123">
        <v>13073</v>
      </c>
      <c r="G46" s="123">
        <v>11955</v>
      </c>
      <c r="H46" s="123">
        <v>11224</v>
      </c>
    </row>
  </sheetData>
  <mergeCells count="7">
    <mergeCell ref="B17:H17"/>
    <mergeCell ref="A4:H4"/>
    <mergeCell ref="A1:H1"/>
    <mergeCell ref="A2:H2"/>
    <mergeCell ref="A3:H3"/>
    <mergeCell ref="A5:H5"/>
    <mergeCell ref="B8:H8"/>
  </mergeCells>
  <conditionalFormatting sqref="B9:H15 B18:H24 B40:H46">
    <cfRule type="cellIs" dxfId="0" priority="1" operator="equal">
      <formula>0</formula>
    </cfRule>
  </conditionalFormatting>
  <hyperlinks>
    <hyperlink ref="I2" location="Contenido!A1" display="Contenido" xr:uid="{00000000-0004-0000-C6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E213"/>
  <sheetViews>
    <sheetView showGridLines="0" zoomScaleNormal="100" zoomScaleSheetLayoutView="80" workbookViewId="0">
      <pane ySplit="1" topLeftCell="A98" activePane="bottomLeft" state="frozen"/>
      <selection activeCell="A5" sqref="A5:AX17"/>
      <selection pane="bottomLeft"/>
    </sheetView>
  </sheetViews>
  <sheetFormatPr baseColWidth="10" defaultColWidth="11" defaultRowHeight="15" customHeight="1" x14ac:dyDescent="0.2"/>
  <cols>
    <col min="1" max="1" width="9.75" style="400" bestFit="1" customWidth="1"/>
    <col min="2" max="2" width="50.625" style="3" customWidth="1"/>
    <col min="3" max="3" width="3.25" style="3" customWidth="1"/>
    <col min="4" max="4" width="4" style="408" customWidth="1"/>
    <col min="5" max="5" width="76.5" style="399" customWidth="1"/>
    <col min="6" max="16384" width="11" style="3"/>
  </cols>
  <sheetData>
    <row r="1" spans="1:5" ht="15" customHeight="1" x14ac:dyDescent="0.25">
      <c r="A1" s="397" t="s">
        <v>573</v>
      </c>
      <c r="D1" s="398" t="s">
        <v>652</v>
      </c>
    </row>
    <row r="2" spans="1:5" ht="15" customHeight="1" x14ac:dyDescent="0.2">
      <c r="B2" s="221" t="s">
        <v>604</v>
      </c>
      <c r="D2" s="401" t="s">
        <v>993</v>
      </c>
    </row>
    <row r="3" spans="1:5" ht="15" customHeight="1" x14ac:dyDescent="0.2">
      <c r="B3" s="221" t="s">
        <v>605</v>
      </c>
      <c r="D3" s="222">
        <v>1</v>
      </c>
      <c r="E3" s="399" t="s">
        <v>616</v>
      </c>
    </row>
    <row r="4" spans="1:5" ht="15" customHeight="1" x14ac:dyDescent="0.2">
      <c r="A4" s="223" t="s">
        <v>937</v>
      </c>
      <c r="B4" s="3" t="s">
        <v>574</v>
      </c>
      <c r="D4" s="222">
        <v>2</v>
      </c>
      <c r="E4" s="399" t="s">
        <v>617</v>
      </c>
    </row>
    <row r="5" spans="1:5" ht="15" customHeight="1" x14ac:dyDescent="0.2">
      <c r="A5" s="223" t="s">
        <v>938</v>
      </c>
      <c r="B5" s="3" t="s">
        <v>606</v>
      </c>
      <c r="D5" s="222">
        <v>3</v>
      </c>
      <c r="E5" s="399" t="s">
        <v>618</v>
      </c>
    </row>
    <row r="6" spans="1:5" ht="15" customHeight="1" x14ac:dyDescent="0.2">
      <c r="A6" s="223" t="s">
        <v>949</v>
      </c>
      <c r="B6" s="3" t="s">
        <v>156</v>
      </c>
      <c r="D6" s="222">
        <v>4</v>
      </c>
      <c r="E6" s="399" t="s">
        <v>619</v>
      </c>
    </row>
    <row r="7" spans="1:5" ht="15" customHeight="1" x14ac:dyDescent="0.2">
      <c r="A7" s="223" t="s">
        <v>939</v>
      </c>
      <c r="B7" s="3" t="s">
        <v>6</v>
      </c>
      <c r="D7" s="222">
        <v>5</v>
      </c>
      <c r="E7" s="399" t="s">
        <v>620</v>
      </c>
    </row>
    <row r="8" spans="1:5" ht="15" customHeight="1" x14ac:dyDescent="0.2">
      <c r="A8" s="223" t="s">
        <v>940</v>
      </c>
      <c r="B8" s="3" t="s">
        <v>161</v>
      </c>
      <c r="D8" s="222">
        <v>6</v>
      </c>
      <c r="E8" s="399" t="s">
        <v>621</v>
      </c>
    </row>
    <row r="9" spans="1:5" ht="15" customHeight="1" x14ac:dyDescent="0.2">
      <c r="A9" s="223" t="s">
        <v>950</v>
      </c>
      <c r="B9" s="3" t="s">
        <v>575</v>
      </c>
      <c r="D9" s="222">
        <v>7</v>
      </c>
      <c r="E9" s="399" t="s">
        <v>622</v>
      </c>
    </row>
    <row r="10" spans="1:5" ht="15" customHeight="1" x14ac:dyDescent="0.2">
      <c r="A10" s="223" t="s">
        <v>941</v>
      </c>
      <c r="B10" s="3" t="s">
        <v>576</v>
      </c>
      <c r="D10" s="222">
        <v>8</v>
      </c>
      <c r="E10" s="399" t="s">
        <v>623</v>
      </c>
    </row>
    <row r="11" spans="1:5" ht="15" customHeight="1" x14ac:dyDescent="0.2">
      <c r="A11" s="223" t="s">
        <v>942</v>
      </c>
      <c r="B11" s="3" t="s">
        <v>577</v>
      </c>
      <c r="D11" s="222">
        <v>9</v>
      </c>
      <c r="E11" s="399" t="s">
        <v>624</v>
      </c>
    </row>
    <row r="12" spans="1:5" ht="15" customHeight="1" x14ac:dyDescent="0.2">
      <c r="A12" s="223" t="s">
        <v>943</v>
      </c>
      <c r="B12" s="3" t="s">
        <v>578</v>
      </c>
      <c r="D12" s="401" t="s">
        <v>965</v>
      </c>
    </row>
    <row r="13" spans="1:5" ht="15" customHeight="1" x14ac:dyDescent="0.2">
      <c r="A13" s="223" t="s">
        <v>944</v>
      </c>
      <c r="B13" s="3" t="s">
        <v>579</v>
      </c>
      <c r="D13" s="222">
        <v>10</v>
      </c>
      <c r="E13" s="399" t="s">
        <v>625</v>
      </c>
    </row>
    <row r="14" spans="1:5" ht="15" customHeight="1" x14ac:dyDescent="0.2">
      <c r="A14" s="223" t="s">
        <v>945</v>
      </c>
      <c r="B14" s="3" t="s">
        <v>607</v>
      </c>
      <c r="D14" s="222">
        <v>11</v>
      </c>
      <c r="E14" s="399" t="s">
        <v>626</v>
      </c>
    </row>
    <row r="15" spans="1:5" ht="15" customHeight="1" x14ac:dyDescent="0.2">
      <c r="A15" s="223" t="s">
        <v>166</v>
      </c>
      <c r="B15" s="3" t="s">
        <v>608</v>
      </c>
      <c r="D15" s="222">
        <v>12</v>
      </c>
      <c r="E15" s="399" t="s">
        <v>627</v>
      </c>
    </row>
    <row r="16" spans="1:5" ht="15" customHeight="1" x14ac:dyDescent="0.2">
      <c r="A16" s="223" t="s">
        <v>975</v>
      </c>
      <c r="B16" s="3" t="s">
        <v>582</v>
      </c>
      <c r="D16" s="222">
        <v>13</v>
      </c>
      <c r="E16" s="399" t="s">
        <v>628</v>
      </c>
    </row>
    <row r="17" spans="1:5" ht="15" customHeight="1" x14ac:dyDescent="0.2">
      <c r="A17" s="223" t="s">
        <v>946</v>
      </c>
      <c r="B17" s="3" t="s">
        <v>162</v>
      </c>
      <c r="D17" s="222">
        <v>14</v>
      </c>
      <c r="E17" s="399" t="s">
        <v>629</v>
      </c>
    </row>
    <row r="18" spans="1:5" ht="15" customHeight="1" x14ac:dyDescent="0.2">
      <c r="A18" s="223" t="s">
        <v>947</v>
      </c>
      <c r="B18" s="3" t="s">
        <v>226</v>
      </c>
      <c r="D18" s="222">
        <v>15</v>
      </c>
      <c r="E18" s="399" t="s">
        <v>630</v>
      </c>
    </row>
    <row r="19" spans="1:5" ht="15" customHeight="1" x14ac:dyDescent="0.2">
      <c r="A19" s="223" t="s">
        <v>305</v>
      </c>
      <c r="B19" s="3" t="s">
        <v>609</v>
      </c>
      <c r="D19" s="401" t="s">
        <v>156</v>
      </c>
    </row>
    <row r="20" spans="1:5" ht="15" customHeight="1" x14ac:dyDescent="0.2">
      <c r="A20" s="223" t="s">
        <v>948</v>
      </c>
      <c r="B20" s="3" t="s">
        <v>610</v>
      </c>
      <c r="D20" s="222">
        <v>16</v>
      </c>
      <c r="E20" s="399" t="s">
        <v>631</v>
      </c>
    </row>
    <row r="21" spans="1:5" ht="15" customHeight="1" x14ac:dyDescent="0.2">
      <c r="A21" s="223" t="s">
        <v>307</v>
      </c>
      <c r="B21" s="3" t="s">
        <v>611</v>
      </c>
      <c r="D21" s="222">
        <v>17</v>
      </c>
      <c r="E21" s="399" t="s">
        <v>632</v>
      </c>
    </row>
    <row r="22" spans="1:5" ht="15" customHeight="1" x14ac:dyDescent="0.2">
      <c r="A22" s="223" t="s">
        <v>957</v>
      </c>
      <c r="B22" s="3" t="s">
        <v>84</v>
      </c>
      <c r="D22" s="222">
        <v>18</v>
      </c>
      <c r="E22" s="399" t="s">
        <v>633</v>
      </c>
    </row>
    <row r="23" spans="1:5" ht="15" customHeight="1" x14ac:dyDescent="0.2">
      <c r="A23" s="223" t="s">
        <v>958</v>
      </c>
      <c r="B23" s="3" t="s">
        <v>592</v>
      </c>
      <c r="D23" s="222">
        <v>19</v>
      </c>
      <c r="E23" s="399" t="s">
        <v>634</v>
      </c>
    </row>
    <row r="24" spans="1:5" ht="15" customHeight="1" x14ac:dyDescent="0.2">
      <c r="A24" s="223" t="s">
        <v>959</v>
      </c>
      <c r="B24" s="3" t="s">
        <v>594</v>
      </c>
      <c r="D24" s="222">
        <v>20</v>
      </c>
      <c r="E24" s="399" t="s">
        <v>635</v>
      </c>
    </row>
    <row r="25" spans="1:5" ht="15" customHeight="1" x14ac:dyDescent="0.2">
      <c r="A25" s="223" t="s">
        <v>960</v>
      </c>
      <c r="B25" s="3" t="s">
        <v>593</v>
      </c>
      <c r="D25" s="222">
        <v>21</v>
      </c>
      <c r="E25" s="399" t="s">
        <v>636</v>
      </c>
    </row>
    <row r="26" spans="1:5" ht="15" customHeight="1" x14ac:dyDescent="0.2">
      <c r="A26" s="223" t="s">
        <v>961</v>
      </c>
      <c r="B26" s="3" t="s">
        <v>598</v>
      </c>
      <c r="D26" s="222">
        <v>22</v>
      </c>
      <c r="E26" s="399" t="s">
        <v>637</v>
      </c>
    </row>
    <row r="27" spans="1:5" ht="15" customHeight="1" x14ac:dyDescent="0.2">
      <c r="A27" s="223" t="s">
        <v>962</v>
      </c>
      <c r="B27" s="3" t="s">
        <v>612</v>
      </c>
      <c r="D27" s="222">
        <v>23</v>
      </c>
      <c r="E27" s="399" t="s">
        <v>638</v>
      </c>
    </row>
    <row r="28" spans="1:5" ht="15" customHeight="1" x14ac:dyDescent="0.2">
      <c r="A28" s="223" t="s">
        <v>963</v>
      </c>
      <c r="B28" s="3" t="s">
        <v>600</v>
      </c>
      <c r="D28" s="222">
        <v>24</v>
      </c>
      <c r="E28" s="399" t="s">
        <v>639</v>
      </c>
    </row>
    <row r="29" spans="1:5" ht="15" customHeight="1" x14ac:dyDescent="0.2">
      <c r="A29" s="223" t="s">
        <v>964</v>
      </c>
      <c r="B29" s="3" t="s">
        <v>602</v>
      </c>
      <c r="D29" s="402" t="s">
        <v>6</v>
      </c>
    </row>
    <row r="30" spans="1:5" ht="15" customHeight="1" x14ac:dyDescent="0.2">
      <c r="A30" s="223" t="s">
        <v>555</v>
      </c>
      <c r="B30" s="3" t="s">
        <v>696</v>
      </c>
      <c r="D30" s="222">
        <v>25</v>
      </c>
      <c r="E30" s="399" t="s">
        <v>640</v>
      </c>
    </row>
    <row r="31" spans="1:5" ht="15" customHeight="1" x14ac:dyDescent="0.2">
      <c r="D31" s="222">
        <v>26</v>
      </c>
      <c r="E31" s="399" t="s">
        <v>641</v>
      </c>
    </row>
    <row r="32" spans="1:5" ht="15" customHeight="1" x14ac:dyDescent="0.2">
      <c r="D32" s="222">
        <v>27</v>
      </c>
      <c r="E32" s="399" t="s">
        <v>642</v>
      </c>
    </row>
    <row r="33" spans="4:5" ht="15" customHeight="1" x14ac:dyDescent="0.2">
      <c r="D33" s="222">
        <v>28</v>
      </c>
      <c r="E33" s="399" t="s">
        <v>643</v>
      </c>
    </row>
    <row r="34" spans="4:5" ht="15" customHeight="1" x14ac:dyDescent="0.2">
      <c r="D34" s="222">
        <v>29</v>
      </c>
      <c r="E34" s="399" t="s">
        <v>644</v>
      </c>
    </row>
    <row r="35" spans="4:5" ht="15" customHeight="1" x14ac:dyDescent="0.2">
      <c r="D35" s="222">
        <v>30</v>
      </c>
      <c r="E35" s="399" t="s">
        <v>645</v>
      </c>
    </row>
    <row r="36" spans="4:5" ht="15" customHeight="1" x14ac:dyDescent="0.2">
      <c r="D36" s="222">
        <v>31</v>
      </c>
      <c r="E36" s="399" t="s">
        <v>646</v>
      </c>
    </row>
    <row r="37" spans="4:5" ht="15" customHeight="1" x14ac:dyDescent="0.2">
      <c r="D37" s="222">
        <v>32</v>
      </c>
      <c r="E37" s="399" t="s">
        <v>647</v>
      </c>
    </row>
    <row r="38" spans="4:5" ht="15" customHeight="1" x14ac:dyDescent="0.2">
      <c r="D38" s="222">
        <v>33</v>
      </c>
      <c r="E38" s="399" t="s">
        <v>648</v>
      </c>
    </row>
    <row r="39" spans="4:5" ht="15" customHeight="1" x14ac:dyDescent="0.2">
      <c r="D39" s="402" t="s">
        <v>161</v>
      </c>
    </row>
    <row r="40" spans="4:5" ht="15" customHeight="1" x14ac:dyDescent="0.2">
      <c r="D40" s="222">
        <v>34</v>
      </c>
      <c r="E40" s="399" t="s">
        <v>633</v>
      </c>
    </row>
    <row r="41" spans="4:5" ht="15" customHeight="1" x14ac:dyDescent="0.2">
      <c r="D41" s="222">
        <v>35</v>
      </c>
      <c r="E41" s="399" t="s">
        <v>638</v>
      </c>
    </row>
    <row r="42" spans="4:5" ht="15" customHeight="1" x14ac:dyDescent="0.2">
      <c r="D42" s="402" t="s">
        <v>575</v>
      </c>
    </row>
    <row r="43" spans="4:5" ht="15" customHeight="1" x14ac:dyDescent="0.2">
      <c r="D43" s="222">
        <v>36</v>
      </c>
      <c r="E43" s="399" t="s">
        <v>640</v>
      </c>
    </row>
    <row r="44" spans="4:5" ht="15" customHeight="1" x14ac:dyDescent="0.2">
      <c r="D44" s="222">
        <v>37</v>
      </c>
      <c r="E44" s="399" t="s">
        <v>641</v>
      </c>
    </row>
    <row r="45" spans="4:5" ht="15" customHeight="1" x14ac:dyDescent="0.2">
      <c r="D45" s="222">
        <v>38</v>
      </c>
      <c r="E45" s="399" t="s">
        <v>642</v>
      </c>
    </row>
    <row r="46" spans="4:5" ht="15" customHeight="1" x14ac:dyDescent="0.2">
      <c r="D46" s="222">
        <v>39</v>
      </c>
      <c r="E46" s="399" t="s">
        <v>643</v>
      </c>
    </row>
    <row r="47" spans="4:5" ht="15" customHeight="1" x14ac:dyDescent="0.2">
      <c r="D47" s="222">
        <v>40</v>
      </c>
      <c r="E47" s="399" t="s">
        <v>644</v>
      </c>
    </row>
    <row r="48" spans="4:5" ht="15" customHeight="1" x14ac:dyDescent="0.2">
      <c r="D48" s="222">
        <v>41</v>
      </c>
      <c r="E48" s="399" t="s">
        <v>645</v>
      </c>
    </row>
    <row r="49" spans="4:5" ht="15" customHeight="1" x14ac:dyDescent="0.2">
      <c r="D49" s="222">
        <v>42</v>
      </c>
      <c r="E49" s="399" t="s">
        <v>646</v>
      </c>
    </row>
    <row r="50" spans="4:5" ht="15" customHeight="1" x14ac:dyDescent="0.2">
      <c r="D50" s="222">
        <v>43</v>
      </c>
      <c r="E50" s="399" t="s">
        <v>647</v>
      </c>
    </row>
    <row r="51" spans="4:5" ht="15" customHeight="1" x14ac:dyDescent="0.2">
      <c r="D51" s="222">
        <v>44</v>
      </c>
      <c r="E51" s="399" t="s">
        <v>648</v>
      </c>
    </row>
    <row r="52" spans="4:5" ht="15" customHeight="1" x14ac:dyDescent="0.2">
      <c r="D52" s="402" t="s">
        <v>576</v>
      </c>
    </row>
    <row r="53" spans="4:5" ht="15" customHeight="1" x14ac:dyDescent="0.2">
      <c r="D53" s="222">
        <v>45</v>
      </c>
      <c r="E53" s="399" t="s">
        <v>640</v>
      </c>
    </row>
    <row r="54" spans="4:5" ht="15" customHeight="1" x14ac:dyDescent="0.2">
      <c r="D54" s="222">
        <v>46</v>
      </c>
      <c r="E54" s="399" t="s">
        <v>641</v>
      </c>
    </row>
    <row r="55" spans="4:5" ht="15" customHeight="1" x14ac:dyDescent="0.2">
      <c r="D55" s="222">
        <v>47</v>
      </c>
      <c r="E55" s="399" t="s">
        <v>642</v>
      </c>
    </row>
    <row r="56" spans="4:5" ht="15" customHeight="1" x14ac:dyDescent="0.2">
      <c r="D56" s="222">
        <v>48</v>
      </c>
      <c r="E56" s="399" t="s">
        <v>643</v>
      </c>
    </row>
    <row r="57" spans="4:5" ht="15" customHeight="1" x14ac:dyDescent="0.2">
      <c r="D57" s="222">
        <v>49</v>
      </c>
      <c r="E57" s="399" t="s">
        <v>644</v>
      </c>
    </row>
    <row r="58" spans="4:5" ht="15" customHeight="1" x14ac:dyDescent="0.2">
      <c r="D58" s="222">
        <v>50</v>
      </c>
      <c r="E58" s="399" t="s">
        <v>645</v>
      </c>
    </row>
    <row r="59" spans="4:5" ht="15" customHeight="1" x14ac:dyDescent="0.2">
      <c r="D59" s="222">
        <v>51</v>
      </c>
      <c r="E59" s="399" t="s">
        <v>646</v>
      </c>
    </row>
    <row r="60" spans="4:5" ht="15" customHeight="1" x14ac:dyDescent="0.2">
      <c r="D60" s="222">
        <v>52</v>
      </c>
      <c r="E60" s="399" t="s">
        <v>647</v>
      </c>
    </row>
    <row r="61" spans="4:5" ht="15" customHeight="1" x14ac:dyDescent="0.2">
      <c r="D61" s="222">
        <v>53</v>
      </c>
      <c r="E61" s="399" t="s">
        <v>648</v>
      </c>
    </row>
    <row r="62" spans="4:5" ht="15" customHeight="1" x14ac:dyDescent="0.2">
      <c r="D62" s="402" t="s">
        <v>577</v>
      </c>
    </row>
    <row r="63" spans="4:5" ht="15" customHeight="1" x14ac:dyDescent="0.2">
      <c r="D63" s="222">
        <v>54</v>
      </c>
      <c r="E63" s="399" t="s">
        <v>640</v>
      </c>
    </row>
    <row r="64" spans="4:5" ht="15" customHeight="1" x14ac:dyDescent="0.2">
      <c r="D64" s="222" t="s">
        <v>904</v>
      </c>
      <c r="E64" s="582" t="s">
        <v>918</v>
      </c>
    </row>
    <row r="65" spans="4:5" ht="15" customHeight="1" x14ac:dyDescent="0.2">
      <c r="D65" s="222"/>
      <c r="E65" s="582"/>
    </row>
    <row r="66" spans="4:5" ht="15" customHeight="1" x14ac:dyDescent="0.2">
      <c r="D66" s="222" t="s">
        <v>905</v>
      </c>
      <c r="E66" s="582" t="s">
        <v>919</v>
      </c>
    </row>
    <row r="67" spans="4:5" ht="15" customHeight="1" x14ac:dyDescent="0.2">
      <c r="D67" s="316"/>
      <c r="E67" s="582"/>
    </row>
    <row r="68" spans="4:5" ht="15" customHeight="1" x14ac:dyDescent="0.2">
      <c r="D68" s="222" t="s">
        <v>906</v>
      </c>
      <c r="E68" s="582" t="s">
        <v>920</v>
      </c>
    </row>
    <row r="69" spans="4:5" ht="15" customHeight="1" x14ac:dyDescent="0.2">
      <c r="D69" s="316"/>
      <c r="E69" s="582"/>
    </row>
    <row r="70" spans="4:5" ht="15" customHeight="1" x14ac:dyDescent="0.2">
      <c r="D70" s="222" t="s">
        <v>907</v>
      </c>
      <c r="E70" s="582" t="s">
        <v>924</v>
      </c>
    </row>
    <row r="71" spans="4:5" ht="15" customHeight="1" x14ac:dyDescent="0.2">
      <c r="D71" s="316"/>
      <c r="E71" s="582"/>
    </row>
    <row r="72" spans="4:5" ht="15" customHeight="1" x14ac:dyDescent="0.2">
      <c r="D72" s="222">
        <v>57</v>
      </c>
      <c r="E72" s="399" t="s">
        <v>641</v>
      </c>
    </row>
    <row r="73" spans="4:5" ht="15" customHeight="1" x14ac:dyDescent="0.2">
      <c r="D73" s="222">
        <v>58</v>
      </c>
      <c r="E73" s="399" t="s">
        <v>642</v>
      </c>
    </row>
    <row r="74" spans="4:5" ht="15" customHeight="1" x14ac:dyDescent="0.2">
      <c r="D74" s="222">
        <v>59</v>
      </c>
      <c r="E74" s="399" t="s">
        <v>649</v>
      </c>
    </row>
    <row r="75" spans="4:5" ht="15" customHeight="1" x14ac:dyDescent="0.2">
      <c r="D75" s="222">
        <v>60</v>
      </c>
      <c r="E75" s="399" t="s">
        <v>645</v>
      </c>
    </row>
    <row r="76" spans="4:5" ht="15" customHeight="1" x14ac:dyDescent="0.2">
      <c r="D76" s="222">
        <v>61</v>
      </c>
      <c r="E76" s="399" t="s">
        <v>646</v>
      </c>
    </row>
    <row r="77" spans="4:5" ht="15" customHeight="1" x14ac:dyDescent="0.2">
      <c r="D77" s="222">
        <v>62</v>
      </c>
      <c r="E77" s="399" t="s">
        <v>647</v>
      </c>
    </row>
    <row r="78" spans="4:5" ht="15" customHeight="1" x14ac:dyDescent="0.2">
      <c r="D78" s="222">
        <v>63</v>
      </c>
      <c r="E78" s="399" t="s">
        <v>648</v>
      </c>
    </row>
    <row r="79" spans="4:5" ht="15" customHeight="1" x14ac:dyDescent="0.2">
      <c r="D79" s="402" t="s">
        <v>578</v>
      </c>
    </row>
    <row r="80" spans="4:5" ht="15" customHeight="1" x14ac:dyDescent="0.2">
      <c r="D80" s="222">
        <v>64</v>
      </c>
      <c r="E80" s="399" t="s">
        <v>640</v>
      </c>
    </row>
    <row r="81" spans="1:5" ht="15" customHeight="1" x14ac:dyDescent="0.2">
      <c r="D81" s="222">
        <v>65</v>
      </c>
      <c r="E81" s="399" t="s">
        <v>650</v>
      </c>
    </row>
    <row r="82" spans="1:5" ht="15" customHeight="1" x14ac:dyDescent="0.2">
      <c r="D82" s="222">
        <v>66</v>
      </c>
      <c r="E82" s="399" t="s">
        <v>642</v>
      </c>
    </row>
    <row r="83" spans="1:5" ht="15" customHeight="1" x14ac:dyDescent="0.2">
      <c r="D83" s="222">
        <v>67</v>
      </c>
      <c r="E83" s="399" t="s">
        <v>645</v>
      </c>
    </row>
    <row r="84" spans="1:5" ht="15" customHeight="1" x14ac:dyDescent="0.2">
      <c r="D84" s="222">
        <v>68</v>
      </c>
      <c r="E84" s="399" t="s">
        <v>651</v>
      </c>
    </row>
    <row r="85" spans="1:5" ht="15" customHeight="1" x14ac:dyDescent="0.2">
      <c r="D85" s="222">
        <v>69</v>
      </c>
      <c r="E85" s="399" t="s">
        <v>647</v>
      </c>
    </row>
    <row r="86" spans="1:5" s="404" customFormat="1" ht="15" customHeight="1" x14ac:dyDescent="0.25">
      <c r="A86" s="403"/>
      <c r="D86" s="402" t="s">
        <v>579</v>
      </c>
      <c r="E86" s="405"/>
    </row>
    <row r="87" spans="1:5" ht="15" customHeight="1" x14ac:dyDescent="0.2">
      <c r="D87" s="222">
        <v>70</v>
      </c>
      <c r="E87" s="399" t="s">
        <v>640</v>
      </c>
    </row>
    <row r="88" spans="1:5" ht="15" customHeight="1" x14ac:dyDescent="0.2">
      <c r="D88" s="316" t="s">
        <v>921</v>
      </c>
      <c r="E88" s="582" t="s">
        <v>922</v>
      </c>
    </row>
    <row r="89" spans="1:5" ht="15" customHeight="1" x14ac:dyDescent="0.2">
      <c r="D89" s="316"/>
      <c r="E89" s="582"/>
    </row>
    <row r="90" spans="1:5" ht="15" customHeight="1" x14ac:dyDescent="0.2">
      <c r="D90" s="316" t="s">
        <v>923</v>
      </c>
      <c r="E90" s="582" t="s">
        <v>925</v>
      </c>
    </row>
    <row r="91" spans="1:5" ht="15" customHeight="1" x14ac:dyDescent="0.2">
      <c r="D91" s="316"/>
      <c r="E91" s="582"/>
    </row>
    <row r="92" spans="1:5" ht="15" customHeight="1" x14ac:dyDescent="0.2">
      <c r="D92" s="222">
        <v>72</v>
      </c>
      <c r="E92" s="399" t="s">
        <v>653</v>
      </c>
    </row>
    <row r="93" spans="1:5" ht="15" customHeight="1" x14ac:dyDescent="0.2">
      <c r="D93" s="222">
        <v>73</v>
      </c>
      <c r="E93" s="399" t="s">
        <v>642</v>
      </c>
    </row>
    <row r="94" spans="1:5" ht="15" customHeight="1" x14ac:dyDescent="0.2">
      <c r="D94" s="222">
        <v>74</v>
      </c>
      <c r="E94" s="399" t="s">
        <v>645</v>
      </c>
    </row>
    <row r="95" spans="1:5" ht="15" customHeight="1" x14ac:dyDescent="0.2">
      <c r="D95" s="222">
        <v>75</v>
      </c>
      <c r="E95" s="399" t="s">
        <v>654</v>
      </c>
    </row>
    <row r="96" spans="1:5" ht="15" customHeight="1" x14ac:dyDescent="0.2">
      <c r="D96" s="222">
        <v>76</v>
      </c>
      <c r="E96" s="399" t="s">
        <v>647</v>
      </c>
    </row>
    <row r="97" spans="4:5" ht="15" customHeight="1" x14ac:dyDescent="0.2">
      <c r="D97" s="402" t="s">
        <v>607</v>
      </c>
    </row>
    <row r="98" spans="4:5" ht="15" customHeight="1" x14ac:dyDescent="0.2">
      <c r="D98" s="222">
        <v>77</v>
      </c>
      <c r="E98" s="399" t="s">
        <v>655</v>
      </c>
    </row>
    <row r="99" spans="4:5" ht="15" customHeight="1" x14ac:dyDescent="0.2">
      <c r="D99" s="222">
        <v>78</v>
      </c>
      <c r="E99" s="399" t="s">
        <v>656</v>
      </c>
    </row>
    <row r="100" spans="4:5" ht="15" customHeight="1" x14ac:dyDescent="0.2">
      <c r="D100" s="222">
        <v>79</v>
      </c>
      <c r="E100" s="399" t="s">
        <v>657</v>
      </c>
    </row>
    <row r="101" spans="4:5" ht="15" customHeight="1" x14ac:dyDescent="0.2">
      <c r="D101" s="222">
        <v>80</v>
      </c>
      <c r="E101" s="399" t="s">
        <v>658</v>
      </c>
    </row>
    <row r="102" spans="4:5" ht="15" customHeight="1" x14ac:dyDescent="0.2">
      <c r="D102" s="222">
        <v>81</v>
      </c>
      <c r="E102" s="399" t="s">
        <v>659</v>
      </c>
    </row>
    <row r="103" spans="4:5" ht="15" customHeight="1" x14ac:dyDescent="0.2">
      <c r="D103" s="222">
        <v>82</v>
      </c>
      <c r="E103" s="582" t="s">
        <v>660</v>
      </c>
    </row>
    <row r="104" spans="4:5" ht="15" customHeight="1" x14ac:dyDescent="0.2">
      <c r="D104" s="224"/>
      <c r="E104" s="582"/>
    </row>
    <row r="105" spans="4:5" ht="15" customHeight="1" x14ac:dyDescent="0.2">
      <c r="D105" s="222">
        <v>83</v>
      </c>
      <c r="E105" s="399" t="s">
        <v>661</v>
      </c>
    </row>
    <row r="106" spans="4:5" ht="15" customHeight="1" x14ac:dyDescent="0.2">
      <c r="D106" s="222">
        <v>84</v>
      </c>
      <c r="E106" s="399" t="s">
        <v>662</v>
      </c>
    </row>
    <row r="107" spans="4:5" ht="15" customHeight="1" x14ac:dyDescent="0.2">
      <c r="D107" s="222">
        <v>85</v>
      </c>
      <c r="E107" s="399" t="s">
        <v>663</v>
      </c>
    </row>
    <row r="108" spans="4:5" ht="15" customHeight="1" x14ac:dyDescent="0.2">
      <c r="D108" s="402" t="s">
        <v>608</v>
      </c>
    </row>
    <row r="109" spans="4:5" ht="15" customHeight="1" x14ac:dyDescent="0.2">
      <c r="D109" s="222">
        <v>86</v>
      </c>
      <c r="E109" s="399" t="s">
        <v>664</v>
      </c>
    </row>
    <row r="110" spans="4:5" ht="15" customHeight="1" x14ac:dyDescent="0.2">
      <c r="D110" s="222">
        <v>87</v>
      </c>
      <c r="E110" s="399" t="s">
        <v>665</v>
      </c>
    </row>
    <row r="111" spans="4:5" ht="15" customHeight="1" x14ac:dyDescent="0.2">
      <c r="D111" s="402" t="s">
        <v>582</v>
      </c>
    </row>
    <row r="112" spans="4:5" ht="15" customHeight="1" x14ac:dyDescent="0.2">
      <c r="D112" s="316">
        <v>88</v>
      </c>
      <c r="E112" s="399" t="s">
        <v>671</v>
      </c>
    </row>
    <row r="113" spans="4:5" ht="15" customHeight="1" x14ac:dyDescent="0.2">
      <c r="D113" s="316">
        <v>89</v>
      </c>
      <c r="E113" s="582" t="s">
        <v>912</v>
      </c>
    </row>
    <row r="114" spans="4:5" ht="15" customHeight="1" x14ac:dyDescent="0.2">
      <c r="D114" s="316"/>
      <c r="E114" s="582"/>
    </row>
    <row r="115" spans="4:5" ht="15" customHeight="1" x14ac:dyDescent="0.2">
      <c r="D115" s="316">
        <v>90</v>
      </c>
      <c r="E115" s="399" t="s">
        <v>913</v>
      </c>
    </row>
    <row r="116" spans="4:5" ht="15" customHeight="1" x14ac:dyDescent="0.2">
      <c r="D116" s="316">
        <v>91</v>
      </c>
      <c r="E116" s="399" t="s">
        <v>672</v>
      </c>
    </row>
    <row r="117" spans="4:5" ht="15" customHeight="1" x14ac:dyDescent="0.2">
      <c r="D117" s="316">
        <v>92</v>
      </c>
      <c r="E117" s="582" t="s">
        <v>666</v>
      </c>
    </row>
    <row r="118" spans="4:5" ht="15" customHeight="1" x14ac:dyDescent="0.2">
      <c r="D118" s="316"/>
      <c r="E118" s="582"/>
    </row>
    <row r="119" spans="4:5" ht="15" customHeight="1" x14ac:dyDescent="0.2">
      <c r="D119" s="316">
        <v>93</v>
      </c>
      <c r="E119" s="399" t="s">
        <v>667</v>
      </c>
    </row>
    <row r="120" spans="4:5" ht="15" customHeight="1" x14ac:dyDescent="0.2">
      <c r="D120" s="316">
        <v>94</v>
      </c>
      <c r="E120" s="399" t="s">
        <v>673</v>
      </c>
    </row>
    <row r="121" spans="4:5" ht="15" customHeight="1" x14ac:dyDescent="0.2">
      <c r="D121" s="316">
        <v>95</v>
      </c>
      <c r="E121" s="582" t="s">
        <v>669</v>
      </c>
    </row>
    <row r="122" spans="4:5" ht="15" customHeight="1" x14ac:dyDescent="0.2">
      <c r="D122" s="316"/>
      <c r="E122" s="582"/>
    </row>
    <row r="123" spans="4:5" ht="15" customHeight="1" x14ac:dyDescent="0.2">
      <c r="D123" s="316">
        <v>96</v>
      </c>
      <c r="E123" s="399" t="s">
        <v>668</v>
      </c>
    </row>
    <row r="124" spans="4:5" ht="15" customHeight="1" x14ac:dyDescent="0.2">
      <c r="D124" s="402" t="s">
        <v>162</v>
      </c>
    </row>
    <row r="125" spans="4:5" ht="15" customHeight="1" x14ac:dyDescent="0.2">
      <c r="D125" s="222">
        <v>97</v>
      </c>
      <c r="E125" s="399" t="s">
        <v>670</v>
      </c>
    </row>
    <row r="126" spans="4:5" ht="15" customHeight="1" x14ac:dyDescent="0.2">
      <c r="D126" s="222">
        <v>98</v>
      </c>
      <c r="E126" s="399" t="s">
        <v>633</v>
      </c>
    </row>
    <row r="127" spans="4:5" ht="15" customHeight="1" x14ac:dyDescent="0.2">
      <c r="D127" s="222">
        <v>99</v>
      </c>
      <c r="E127" s="399" t="s">
        <v>638</v>
      </c>
    </row>
    <row r="128" spans="4:5" ht="15" customHeight="1" x14ac:dyDescent="0.2">
      <c r="D128" s="225">
        <v>100</v>
      </c>
      <c r="E128" s="582" t="s">
        <v>674</v>
      </c>
    </row>
    <row r="129" spans="4:5" ht="15" customHeight="1" x14ac:dyDescent="0.2">
      <c r="D129" s="225"/>
      <c r="E129" s="582"/>
    </row>
    <row r="130" spans="4:5" ht="15" customHeight="1" x14ac:dyDescent="0.2">
      <c r="D130" s="402" t="s">
        <v>226</v>
      </c>
      <c r="E130" s="406"/>
    </row>
    <row r="131" spans="4:5" ht="15" customHeight="1" x14ac:dyDescent="0.2">
      <c r="D131" s="222">
        <v>101</v>
      </c>
      <c r="E131" s="399" t="s">
        <v>675</v>
      </c>
    </row>
    <row r="132" spans="4:5" ht="15" customHeight="1" x14ac:dyDescent="0.2">
      <c r="D132" s="222">
        <v>102</v>
      </c>
      <c r="E132" s="399" t="s">
        <v>642</v>
      </c>
    </row>
    <row r="133" spans="4:5" ht="15" customHeight="1" x14ac:dyDescent="0.2">
      <c r="D133" s="222">
        <v>103</v>
      </c>
      <c r="E133" s="399" t="s">
        <v>647</v>
      </c>
    </row>
    <row r="134" spans="4:5" ht="15" customHeight="1" x14ac:dyDescent="0.2">
      <c r="D134" s="225">
        <v>104</v>
      </c>
      <c r="E134" s="582" t="s">
        <v>674</v>
      </c>
    </row>
    <row r="135" spans="4:5" ht="15" customHeight="1" x14ac:dyDescent="0.2">
      <c r="D135" s="225"/>
      <c r="E135" s="582"/>
    </row>
    <row r="136" spans="4:5" ht="15" customHeight="1" x14ac:dyDescent="0.25">
      <c r="D136" s="407" t="s">
        <v>609</v>
      </c>
    </row>
    <row r="137" spans="4:5" ht="15" customHeight="1" x14ac:dyDescent="0.2">
      <c r="D137" s="222">
        <v>105</v>
      </c>
      <c r="E137" s="399" t="s">
        <v>676</v>
      </c>
    </row>
    <row r="138" spans="4:5" ht="15" customHeight="1" x14ac:dyDescent="0.2">
      <c r="D138" s="222">
        <v>106</v>
      </c>
      <c r="E138" s="399" t="s">
        <v>677</v>
      </c>
    </row>
    <row r="139" spans="4:5" ht="15" customHeight="1" x14ac:dyDescent="0.2">
      <c r="D139" s="222">
        <v>107</v>
      </c>
      <c r="E139" s="399" t="s">
        <v>678</v>
      </c>
    </row>
    <row r="140" spans="4:5" ht="15" customHeight="1" x14ac:dyDescent="0.2">
      <c r="D140" s="222">
        <v>108</v>
      </c>
      <c r="E140" s="399" t="s">
        <v>684</v>
      </c>
    </row>
    <row r="141" spans="4:5" ht="15" customHeight="1" x14ac:dyDescent="0.2">
      <c r="D141" s="222">
        <v>109</v>
      </c>
      <c r="E141" s="399" t="s">
        <v>685</v>
      </c>
    </row>
    <row r="142" spans="4:5" ht="15" customHeight="1" x14ac:dyDescent="0.2">
      <c r="D142" s="225">
        <v>110</v>
      </c>
      <c r="E142" s="582" t="s">
        <v>686</v>
      </c>
    </row>
    <row r="143" spans="4:5" ht="15" customHeight="1" x14ac:dyDescent="0.2">
      <c r="D143" s="225"/>
      <c r="E143" s="582"/>
    </row>
    <row r="144" spans="4:5" ht="15" customHeight="1" x14ac:dyDescent="0.2">
      <c r="D144" s="222">
        <v>111</v>
      </c>
      <c r="E144" s="399" t="s">
        <v>687</v>
      </c>
    </row>
    <row r="145" spans="4:5" ht="15" customHeight="1" x14ac:dyDescent="0.25">
      <c r="D145" s="407" t="s">
        <v>610</v>
      </c>
    </row>
    <row r="146" spans="4:5" ht="15" customHeight="1" x14ac:dyDescent="0.2">
      <c r="D146" s="222">
        <v>112</v>
      </c>
      <c r="E146" s="399" t="s">
        <v>681</v>
      </c>
    </row>
    <row r="147" spans="4:5" ht="15" customHeight="1" x14ac:dyDescent="0.2">
      <c r="D147" s="222">
        <v>113</v>
      </c>
      <c r="E147" s="399" t="s">
        <v>682</v>
      </c>
    </row>
    <row r="148" spans="4:5" ht="15" customHeight="1" x14ac:dyDescent="0.2">
      <c r="D148" s="222">
        <v>114</v>
      </c>
      <c r="E148" s="399" t="s">
        <v>683</v>
      </c>
    </row>
    <row r="149" spans="4:5" ht="15" customHeight="1" x14ac:dyDescent="0.2">
      <c r="D149" s="222">
        <v>115</v>
      </c>
      <c r="E149" s="399" t="s">
        <v>688</v>
      </c>
    </row>
    <row r="150" spans="4:5" ht="15" customHeight="1" x14ac:dyDescent="0.2">
      <c r="D150" s="222">
        <v>116</v>
      </c>
      <c r="E150" s="399" t="s">
        <v>689</v>
      </c>
    </row>
    <row r="151" spans="4:5" ht="15" customHeight="1" x14ac:dyDescent="0.2">
      <c r="D151" s="225">
        <v>117</v>
      </c>
      <c r="E151" s="582" t="s">
        <v>690</v>
      </c>
    </row>
    <row r="152" spans="4:5" ht="15" customHeight="1" x14ac:dyDescent="0.2">
      <c r="D152" s="225"/>
      <c r="E152" s="582"/>
    </row>
    <row r="153" spans="4:5" ht="15" customHeight="1" x14ac:dyDescent="0.2">
      <c r="D153" s="222">
        <v>118</v>
      </c>
      <c r="E153" s="399" t="s">
        <v>691</v>
      </c>
    </row>
    <row r="154" spans="4:5" ht="15" customHeight="1" x14ac:dyDescent="0.25">
      <c r="D154" s="407" t="s">
        <v>611</v>
      </c>
    </row>
    <row r="155" spans="4:5" ht="15" customHeight="1" x14ac:dyDescent="0.2">
      <c r="D155" s="222">
        <v>119</v>
      </c>
      <c r="E155" s="399" t="s">
        <v>675</v>
      </c>
    </row>
    <row r="156" spans="4:5" ht="15" customHeight="1" x14ac:dyDescent="0.2">
      <c r="D156" s="222">
        <v>120</v>
      </c>
      <c r="E156" s="399" t="s">
        <v>642</v>
      </c>
    </row>
    <row r="157" spans="4:5" ht="15" customHeight="1" x14ac:dyDescent="0.2">
      <c r="D157" s="222">
        <v>121</v>
      </c>
      <c r="E157" s="399" t="s">
        <v>647</v>
      </c>
    </row>
    <row r="158" spans="4:5" ht="15" customHeight="1" x14ac:dyDescent="0.2">
      <c r="D158" s="225">
        <v>122</v>
      </c>
      <c r="E158" s="582" t="s">
        <v>674</v>
      </c>
    </row>
    <row r="159" spans="4:5" ht="15" customHeight="1" x14ac:dyDescent="0.2">
      <c r="D159" s="225"/>
      <c r="E159" s="582"/>
    </row>
    <row r="160" spans="4:5" ht="15" customHeight="1" x14ac:dyDescent="0.25">
      <c r="D160" s="407" t="s">
        <v>84</v>
      </c>
    </row>
    <row r="161" spans="4:5" ht="15" customHeight="1" x14ac:dyDescent="0.2">
      <c r="D161" s="222">
        <v>123</v>
      </c>
      <c r="E161" s="399" t="s">
        <v>692</v>
      </c>
    </row>
    <row r="162" spans="4:5" ht="15" customHeight="1" x14ac:dyDescent="0.2">
      <c r="D162" s="222">
        <v>124</v>
      </c>
      <c r="E162" s="399" t="s">
        <v>693</v>
      </c>
    </row>
    <row r="163" spans="4:5" ht="15" customHeight="1" x14ac:dyDescent="0.2">
      <c r="D163" s="222">
        <v>125</v>
      </c>
      <c r="E163" s="399" t="s">
        <v>694</v>
      </c>
    </row>
    <row r="164" spans="4:5" ht="15" customHeight="1" x14ac:dyDescent="0.25">
      <c r="D164" s="407" t="s">
        <v>592</v>
      </c>
    </row>
    <row r="165" spans="4:5" ht="15" customHeight="1" x14ac:dyDescent="0.2">
      <c r="D165" s="222">
        <v>126</v>
      </c>
      <c r="E165" s="399" t="s">
        <v>723</v>
      </c>
    </row>
    <row r="166" spans="4:5" ht="15" customHeight="1" x14ac:dyDescent="0.2">
      <c r="D166" s="222">
        <v>127</v>
      </c>
      <c r="E166" s="399" t="s">
        <v>724</v>
      </c>
    </row>
    <row r="167" spans="4:5" ht="15" customHeight="1" x14ac:dyDescent="0.2">
      <c r="D167" s="222">
        <v>128</v>
      </c>
      <c r="E167" s="399" t="s">
        <v>725</v>
      </c>
    </row>
    <row r="168" spans="4:5" ht="15" customHeight="1" x14ac:dyDescent="0.2">
      <c r="D168" s="222">
        <v>129</v>
      </c>
      <c r="E168" s="399" t="s">
        <v>726</v>
      </c>
    </row>
    <row r="169" spans="4:5" ht="15" customHeight="1" x14ac:dyDescent="0.2">
      <c r="D169" s="222">
        <v>130</v>
      </c>
      <c r="E169" s="399" t="s">
        <v>720</v>
      </c>
    </row>
    <row r="170" spans="4:5" ht="15" customHeight="1" x14ac:dyDescent="0.2">
      <c r="D170" s="222">
        <v>131</v>
      </c>
      <c r="E170" s="399" t="s">
        <v>721</v>
      </c>
    </row>
    <row r="171" spans="4:5" ht="15" customHeight="1" x14ac:dyDescent="0.2">
      <c r="D171" s="222">
        <v>132</v>
      </c>
      <c r="E171" s="399" t="s">
        <v>722</v>
      </c>
    </row>
    <row r="172" spans="4:5" ht="15" customHeight="1" x14ac:dyDescent="0.2">
      <c r="D172" s="222">
        <v>133</v>
      </c>
      <c r="E172" s="399" t="s">
        <v>727</v>
      </c>
    </row>
    <row r="173" spans="4:5" ht="15" customHeight="1" x14ac:dyDescent="0.2">
      <c r="D173" s="222">
        <v>134</v>
      </c>
      <c r="E173" s="399" t="s">
        <v>728</v>
      </c>
    </row>
    <row r="174" spans="4:5" ht="15" customHeight="1" x14ac:dyDescent="0.25">
      <c r="D174" s="407" t="s">
        <v>594</v>
      </c>
    </row>
    <row r="175" spans="4:5" ht="15" customHeight="1" x14ac:dyDescent="0.2">
      <c r="D175" s="222">
        <v>135</v>
      </c>
      <c r="E175" s="399" t="s">
        <v>719</v>
      </c>
    </row>
    <row r="176" spans="4:5" ht="15" customHeight="1" x14ac:dyDescent="0.2">
      <c r="D176" s="222">
        <v>136</v>
      </c>
      <c r="E176" s="399" t="s">
        <v>615</v>
      </c>
    </row>
    <row r="177" spans="4:5" ht="15" customHeight="1" x14ac:dyDescent="0.2">
      <c r="D177" s="222">
        <v>137</v>
      </c>
      <c r="E177" s="399" t="s">
        <v>716</v>
      </c>
    </row>
    <row r="178" spans="4:5" ht="15" customHeight="1" x14ac:dyDescent="0.2">
      <c r="D178" s="222">
        <v>138</v>
      </c>
      <c r="E178" s="399" t="s">
        <v>717</v>
      </c>
    </row>
    <row r="179" spans="4:5" ht="15" customHeight="1" x14ac:dyDescent="0.25">
      <c r="D179" s="407" t="s">
        <v>593</v>
      </c>
    </row>
    <row r="180" spans="4:5" ht="15" customHeight="1" x14ac:dyDescent="0.2">
      <c r="D180" s="222">
        <v>139</v>
      </c>
      <c r="E180" s="399" t="s">
        <v>717</v>
      </c>
    </row>
    <row r="181" spans="4:5" ht="15" customHeight="1" x14ac:dyDescent="0.2">
      <c r="D181" s="222">
        <v>140</v>
      </c>
      <c r="E181" s="399" t="s">
        <v>718</v>
      </c>
    </row>
    <row r="182" spans="4:5" ht="15" customHeight="1" x14ac:dyDescent="0.25">
      <c r="D182" s="407" t="s">
        <v>598</v>
      </c>
    </row>
    <row r="183" spans="4:5" ht="15" customHeight="1" x14ac:dyDescent="0.2">
      <c r="D183" s="222">
        <v>141</v>
      </c>
      <c r="E183" s="399" t="s">
        <v>615</v>
      </c>
    </row>
    <row r="184" spans="4:5" ht="15" customHeight="1" x14ac:dyDescent="0.2">
      <c r="D184" s="222">
        <v>142</v>
      </c>
      <c r="E184" s="399" t="s">
        <v>716</v>
      </c>
    </row>
    <row r="185" spans="4:5" ht="15" customHeight="1" x14ac:dyDescent="0.2">
      <c r="D185" s="222">
        <v>143</v>
      </c>
      <c r="E185" s="399" t="s">
        <v>717</v>
      </c>
    </row>
    <row r="186" spans="4:5" ht="15" customHeight="1" x14ac:dyDescent="0.25">
      <c r="D186" s="407" t="s">
        <v>612</v>
      </c>
    </row>
    <row r="187" spans="4:5" ht="15" customHeight="1" x14ac:dyDescent="0.2">
      <c r="D187" s="222">
        <v>144</v>
      </c>
      <c r="E187" s="399" t="s">
        <v>615</v>
      </c>
    </row>
    <row r="188" spans="4:5" ht="15" customHeight="1" x14ac:dyDescent="0.2">
      <c r="D188" s="222">
        <v>145</v>
      </c>
      <c r="E188" s="399" t="s">
        <v>716</v>
      </c>
    </row>
    <row r="189" spans="4:5" ht="15" customHeight="1" x14ac:dyDescent="0.2">
      <c r="D189" s="222">
        <v>146</v>
      </c>
      <c r="E189" s="399" t="s">
        <v>717</v>
      </c>
    </row>
    <row r="190" spans="4:5" ht="15" customHeight="1" x14ac:dyDescent="0.25">
      <c r="D190" s="407" t="s">
        <v>600</v>
      </c>
    </row>
    <row r="191" spans="4:5" ht="15" customHeight="1" x14ac:dyDescent="0.2">
      <c r="D191" s="222">
        <v>147</v>
      </c>
      <c r="E191" s="399" t="s">
        <v>708</v>
      </c>
    </row>
    <row r="192" spans="4:5" ht="15" customHeight="1" x14ac:dyDescent="0.2">
      <c r="D192" s="222">
        <v>148</v>
      </c>
      <c r="E192" s="399" t="s">
        <v>709</v>
      </c>
    </row>
    <row r="193" spans="4:5" ht="15" customHeight="1" x14ac:dyDescent="0.2">
      <c r="D193" s="222">
        <v>149</v>
      </c>
      <c r="E193" s="399" t="s">
        <v>710</v>
      </c>
    </row>
    <row r="194" spans="4:5" ht="15" customHeight="1" x14ac:dyDescent="0.2">
      <c r="D194" s="222">
        <v>150</v>
      </c>
      <c r="E194" s="399" t="s">
        <v>711</v>
      </c>
    </row>
    <row r="195" spans="4:5" ht="15" customHeight="1" x14ac:dyDescent="0.2">
      <c r="D195" s="222">
        <v>151</v>
      </c>
      <c r="E195" s="399" t="s">
        <v>712</v>
      </c>
    </row>
    <row r="196" spans="4:5" ht="15" customHeight="1" x14ac:dyDescent="0.2">
      <c r="D196" s="222">
        <v>152</v>
      </c>
      <c r="E196" s="399" t="s">
        <v>713</v>
      </c>
    </row>
    <row r="197" spans="4:5" ht="15" customHeight="1" x14ac:dyDescent="0.2">
      <c r="D197" s="222">
        <v>153</v>
      </c>
      <c r="E197" s="399" t="s">
        <v>714</v>
      </c>
    </row>
    <row r="198" spans="4:5" ht="15" customHeight="1" x14ac:dyDescent="0.2">
      <c r="D198" s="222">
        <v>154</v>
      </c>
      <c r="E198" s="399" t="s">
        <v>715</v>
      </c>
    </row>
    <row r="199" spans="4:5" ht="15" customHeight="1" x14ac:dyDescent="0.25">
      <c r="D199" s="407" t="s">
        <v>602</v>
      </c>
    </row>
    <row r="200" spans="4:5" ht="15" customHeight="1" x14ac:dyDescent="0.2">
      <c r="D200" s="222">
        <v>155</v>
      </c>
      <c r="E200" s="399" t="s">
        <v>701</v>
      </c>
    </row>
    <row r="201" spans="4:5" ht="15" customHeight="1" x14ac:dyDescent="0.2">
      <c r="D201" s="222">
        <v>156</v>
      </c>
      <c r="E201" s="399" t="s">
        <v>703</v>
      </c>
    </row>
    <row r="202" spans="4:5" ht="15" customHeight="1" x14ac:dyDescent="0.2">
      <c r="D202" s="225">
        <v>157</v>
      </c>
      <c r="E202" s="582" t="s">
        <v>704</v>
      </c>
    </row>
    <row r="203" spans="4:5" ht="15" customHeight="1" x14ac:dyDescent="0.2">
      <c r="D203" s="225"/>
      <c r="E203" s="582"/>
    </row>
    <row r="204" spans="4:5" ht="15" customHeight="1" x14ac:dyDescent="0.2">
      <c r="D204" s="222">
        <v>158</v>
      </c>
      <c r="E204" s="399" t="s">
        <v>705</v>
      </c>
    </row>
    <row r="205" spans="4:5" ht="15" customHeight="1" x14ac:dyDescent="0.2">
      <c r="D205" s="225">
        <v>159</v>
      </c>
      <c r="E205" s="582" t="s">
        <v>706</v>
      </c>
    </row>
    <row r="206" spans="4:5" ht="15" customHeight="1" x14ac:dyDescent="0.2">
      <c r="D206" s="225"/>
      <c r="E206" s="582"/>
    </row>
    <row r="207" spans="4:5" ht="15" customHeight="1" x14ac:dyDescent="0.2">
      <c r="D207" s="222">
        <v>160</v>
      </c>
      <c r="E207" s="399" t="s">
        <v>707</v>
      </c>
    </row>
    <row r="208" spans="4:5" ht="15" customHeight="1" x14ac:dyDescent="0.25">
      <c r="D208" s="407" t="s">
        <v>696</v>
      </c>
    </row>
    <row r="209" spans="4:5" ht="15" customHeight="1" x14ac:dyDescent="0.2">
      <c r="D209" s="222">
        <v>161</v>
      </c>
      <c r="E209" s="399" t="s">
        <v>695</v>
      </c>
    </row>
    <row r="210" spans="4:5" ht="15" customHeight="1" x14ac:dyDescent="0.2">
      <c r="D210" s="222">
        <v>162</v>
      </c>
      <c r="E210" s="399" t="s">
        <v>697</v>
      </c>
    </row>
    <row r="211" spans="4:5" ht="15" customHeight="1" x14ac:dyDescent="0.2">
      <c r="D211" s="222">
        <v>163</v>
      </c>
      <c r="E211" s="399" t="s">
        <v>698</v>
      </c>
    </row>
    <row r="212" spans="4:5" ht="15" customHeight="1" x14ac:dyDescent="0.2">
      <c r="D212" s="222">
        <v>164</v>
      </c>
      <c r="E212" s="399" t="s">
        <v>699</v>
      </c>
    </row>
    <row r="213" spans="4:5" ht="15" customHeight="1" x14ac:dyDescent="0.2">
      <c r="D213" s="222">
        <v>165</v>
      </c>
      <c r="E213" s="399" t="s">
        <v>702</v>
      </c>
    </row>
  </sheetData>
  <mergeCells count="17">
    <mergeCell ref="E205:E206"/>
    <mergeCell ref="E134:E135"/>
    <mergeCell ref="E142:E143"/>
    <mergeCell ref="E151:E152"/>
    <mergeCell ref="E158:E159"/>
    <mergeCell ref="E202:E203"/>
    <mergeCell ref="E103:E104"/>
    <mergeCell ref="E117:E118"/>
    <mergeCell ref="E121:E122"/>
    <mergeCell ref="E113:E114"/>
    <mergeCell ref="E128:E129"/>
    <mergeCell ref="E90:E91"/>
    <mergeCell ref="E64:E65"/>
    <mergeCell ref="E66:E67"/>
    <mergeCell ref="E68:E69"/>
    <mergeCell ref="E70:E71"/>
    <mergeCell ref="E88:E89"/>
  </mergeCells>
  <hyperlinks>
    <hyperlink ref="B2" location="Portada!A1" display="Portada" xr:uid="{00000000-0004-0000-0100-000000000000}"/>
    <hyperlink ref="B3" location="Funcionarios!A1" display="Funcionarios que participaron en la publicación" xr:uid="{00000000-0004-0000-0100-000001000000}"/>
    <hyperlink ref="A4" location="'D1'!A1" display="D1" xr:uid="{00000000-0004-0000-0100-000002000000}"/>
    <hyperlink ref="A5" location="'D2'!A1" display="D2" xr:uid="{00000000-0004-0000-0100-000003000000}"/>
    <hyperlink ref="A6" location="'D3'!A1" display="D3" xr:uid="{00000000-0004-0000-0100-000004000000}"/>
    <hyperlink ref="A7" location="'D4'!A1" display="D4" xr:uid="{00000000-0004-0000-0100-000005000000}"/>
    <hyperlink ref="A8" location="'D5'!A1" display="D5" xr:uid="{00000000-0004-0000-0100-000006000000}"/>
    <hyperlink ref="A9" location="'D6'!A1" display="D6" xr:uid="{00000000-0004-0000-0100-000007000000}"/>
    <hyperlink ref="A10" location="'D7'!A1" display="D7" xr:uid="{00000000-0004-0000-0100-000008000000}"/>
    <hyperlink ref="A11" location="'D8'!A1" display="D8" xr:uid="{00000000-0004-0000-0100-000009000000}"/>
    <hyperlink ref="A12" location="'D9'!A1" display="D9" xr:uid="{00000000-0004-0000-0100-00000A000000}"/>
    <hyperlink ref="A13" location="'D10'!A1" display="D10" xr:uid="{00000000-0004-0000-0100-00000B000000}"/>
    <hyperlink ref="A14" location="'D11'!A1" display="D11" xr:uid="{00000000-0004-0000-0100-00000C000000}"/>
    <hyperlink ref="A15" location="'D12'!A1" display="D12" xr:uid="{00000000-0004-0000-0100-00000D000000}"/>
    <hyperlink ref="A16" location="'D13'!A1" display="D13" xr:uid="{00000000-0004-0000-0100-00000E000000}"/>
    <hyperlink ref="A17" location="'D14'!A1" display="D14" xr:uid="{00000000-0004-0000-0100-00000F000000}"/>
    <hyperlink ref="A18" location="'D15'!A1" display="D15" xr:uid="{00000000-0004-0000-0100-000010000000}"/>
    <hyperlink ref="A19" location="'D16'!A1" display="D16" xr:uid="{00000000-0004-0000-0100-000011000000}"/>
    <hyperlink ref="A20" location="'D17'!A1" display="D17" xr:uid="{00000000-0004-0000-0100-000012000000}"/>
    <hyperlink ref="A21" location="'D18'!A1" display="D18" xr:uid="{00000000-0004-0000-0100-000013000000}"/>
    <hyperlink ref="A22" location="Proyec!A1" display="Proyec" xr:uid="{00000000-0004-0000-0100-000014000000}"/>
    <hyperlink ref="A23" location="'D20'!A1" display="D20" xr:uid="{00000000-0004-0000-0100-000015000000}"/>
    <hyperlink ref="A24" location="'D21'!A1" display="D21" xr:uid="{00000000-0004-0000-0100-000016000000}"/>
    <hyperlink ref="A25" location="'D22'!A1" display="D22" xr:uid="{00000000-0004-0000-0100-000017000000}"/>
    <hyperlink ref="A26" location="'D23'!A1" display="D23" xr:uid="{00000000-0004-0000-0100-000018000000}"/>
    <hyperlink ref="A27" location="'D24'!A1" display="D24" xr:uid="{00000000-0004-0000-0100-000019000000}"/>
    <hyperlink ref="A28" location="Instituc!Área_de_impresión" display="Instituc" xr:uid="{00000000-0004-0000-0100-00001A000000}"/>
    <hyperlink ref="A29" location="'D26'!A1" display="D26" xr:uid="{00000000-0004-0000-0100-00001B000000}"/>
    <hyperlink ref="A30" location="'D27'!A1" display="D27" xr:uid="{00000000-0004-0000-0100-00001C000000}"/>
    <hyperlink ref="D3" location="'1'!A1" display="'1'!A1" xr:uid="{00000000-0004-0000-0100-00001D000000}"/>
    <hyperlink ref="D4" location="'2'!A1" display="'2'!A1" xr:uid="{00000000-0004-0000-0100-00001E000000}"/>
    <hyperlink ref="D5" location="'3'!A1" display="'3'!A1" xr:uid="{00000000-0004-0000-0100-00001F000000}"/>
    <hyperlink ref="D6" location="'4'!A1" display="'4'!A1" xr:uid="{00000000-0004-0000-0100-000020000000}"/>
    <hyperlink ref="D7" location="'5'!A1" display="'5'!A1" xr:uid="{00000000-0004-0000-0100-000021000000}"/>
    <hyperlink ref="D8" location="'6'!A1" display="'6'!A1" xr:uid="{00000000-0004-0000-0100-000022000000}"/>
    <hyperlink ref="D9" location="'7'!A1" display="'7'!A1" xr:uid="{00000000-0004-0000-0100-000023000000}"/>
    <hyperlink ref="D10" location="'8'!A1" display="'8'!A1" xr:uid="{00000000-0004-0000-0100-000024000000}"/>
    <hyperlink ref="D11" location="'9'!A1" display="'9'!A1" xr:uid="{00000000-0004-0000-0100-000025000000}"/>
    <hyperlink ref="D13" location="'10'!A1" display="'10'!A1" xr:uid="{00000000-0004-0000-0100-000026000000}"/>
    <hyperlink ref="D14" location="'11'!A1" display="'11'!A1" xr:uid="{00000000-0004-0000-0100-000027000000}"/>
    <hyperlink ref="D15" location="'12'!A1" display="'12'!A1" xr:uid="{00000000-0004-0000-0100-000028000000}"/>
    <hyperlink ref="D16" location="'13'!A1" display="'13'!A1" xr:uid="{00000000-0004-0000-0100-000029000000}"/>
    <hyperlink ref="D17" location="'14'!A1" display="'14'!A1" xr:uid="{00000000-0004-0000-0100-00002A000000}"/>
    <hyperlink ref="D18" location="'15'!A1" display="'15'!A1" xr:uid="{00000000-0004-0000-0100-00002B000000}"/>
    <hyperlink ref="D20" location="'16'!A1" display="'16'!A1" xr:uid="{00000000-0004-0000-0100-00002C000000}"/>
    <hyperlink ref="D21" location="'17'!A1" display="'17'!A1" xr:uid="{00000000-0004-0000-0100-00002D000000}"/>
    <hyperlink ref="D22" location="'18'!A1" display="'18'!A1" xr:uid="{00000000-0004-0000-0100-00002E000000}"/>
    <hyperlink ref="D23" location="'19'!A1" display="'19'!A1" xr:uid="{00000000-0004-0000-0100-00002F000000}"/>
    <hyperlink ref="D24" location="'20'!A1" display="'20'!A1" xr:uid="{00000000-0004-0000-0100-000030000000}"/>
    <hyperlink ref="D25" location="'21'!A1" display="'21'!A1" xr:uid="{00000000-0004-0000-0100-000031000000}"/>
    <hyperlink ref="D26" location="'22'!A1" display="'22'!A1" xr:uid="{00000000-0004-0000-0100-000032000000}"/>
    <hyperlink ref="D27" location="'23'!A1" display="'23'!A1" xr:uid="{00000000-0004-0000-0100-000033000000}"/>
    <hyperlink ref="D28" location="'24'!A1" display="'24'!A1" xr:uid="{00000000-0004-0000-0100-000034000000}"/>
    <hyperlink ref="D30" location="'25'!A1" display="'25'!A1" xr:uid="{00000000-0004-0000-0100-000035000000}"/>
    <hyperlink ref="D31" location="'26'!A1" display="'26'!A1" xr:uid="{00000000-0004-0000-0100-000036000000}"/>
    <hyperlink ref="D32" location="'27'!A1" display="'27'!A1" xr:uid="{00000000-0004-0000-0100-000037000000}"/>
    <hyperlink ref="D33" location="'28'!A1" display="'28'!A1" xr:uid="{00000000-0004-0000-0100-000038000000}"/>
    <hyperlink ref="D34" location="'29'!A1" display="'29'!A1" xr:uid="{00000000-0004-0000-0100-000039000000}"/>
    <hyperlink ref="D35" location="'30'!A1" display="'30'!A1" xr:uid="{00000000-0004-0000-0100-00003A000000}"/>
    <hyperlink ref="D36" location="'31'!A1" display="'31'!A1" xr:uid="{00000000-0004-0000-0100-00003B000000}"/>
    <hyperlink ref="D37" location="'32'!A1" display="'32'!A1" xr:uid="{00000000-0004-0000-0100-00003C000000}"/>
    <hyperlink ref="D38" location="'33'!A1" display="'33'!A1" xr:uid="{00000000-0004-0000-0100-00003D000000}"/>
    <hyperlink ref="D40" location="'34'!A1" display="'34'!A1" xr:uid="{00000000-0004-0000-0100-00003E000000}"/>
    <hyperlink ref="D41" location="'35'!A1" display="'35'!A1" xr:uid="{00000000-0004-0000-0100-00003F000000}"/>
    <hyperlink ref="D43" location="'36'!A1" display="'36'!A1" xr:uid="{00000000-0004-0000-0100-000040000000}"/>
    <hyperlink ref="D44" location="'37'!A1" display="'37'!A1" xr:uid="{00000000-0004-0000-0100-000041000000}"/>
    <hyperlink ref="D45" location="'38'!A1" display="'38'!A1" xr:uid="{00000000-0004-0000-0100-000042000000}"/>
    <hyperlink ref="D46" location="'39'!A1" display="'39'!A1" xr:uid="{00000000-0004-0000-0100-000043000000}"/>
    <hyperlink ref="D47" location="'40'!A1" display="'40'!A1" xr:uid="{00000000-0004-0000-0100-000044000000}"/>
    <hyperlink ref="D48" location="'41'!A1" display="'41'!A1" xr:uid="{00000000-0004-0000-0100-000045000000}"/>
    <hyperlink ref="D49" location="'42'!A1" display="'42'!A1" xr:uid="{00000000-0004-0000-0100-000046000000}"/>
    <hyperlink ref="D50" location="'43'!A1" display="'43'!A1" xr:uid="{00000000-0004-0000-0100-000047000000}"/>
    <hyperlink ref="D51" location="'44'!A1" display="'44'!A1" xr:uid="{00000000-0004-0000-0100-000048000000}"/>
    <hyperlink ref="D53" location="'45'!A1" display="'45'!A1" xr:uid="{00000000-0004-0000-0100-000049000000}"/>
    <hyperlink ref="D54" location="'46'!A1" display="'46'!A1" xr:uid="{00000000-0004-0000-0100-00004A000000}"/>
    <hyperlink ref="D55" location="'47'!A1" display="'47'!A1" xr:uid="{00000000-0004-0000-0100-00004B000000}"/>
    <hyperlink ref="D56" location="'48'!A1" display="'48'!A1" xr:uid="{00000000-0004-0000-0100-00004C000000}"/>
    <hyperlink ref="D57" location="'49'!A1" display="'49'!A1" xr:uid="{00000000-0004-0000-0100-00004D000000}"/>
    <hyperlink ref="D58" location="'50'!A1" display="'50'!A1" xr:uid="{00000000-0004-0000-0100-00004E000000}"/>
    <hyperlink ref="D59" location="'51'!A1" display="'51'!A1" xr:uid="{00000000-0004-0000-0100-00004F000000}"/>
    <hyperlink ref="D60" location="'52'!A1" display="'52'!A1" xr:uid="{00000000-0004-0000-0100-000050000000}"/>
    <hyperlink ref="D61" location="'53'!A1" display="'53'!A1" xr:uid="{00000000-0004-0000-0100-000051000000}"/>
    <hyperlink ref="D63" location="'54'!A1" display="'54'!A1" xr:uid="{00000000-0004-0000-0100-000052000000}"/>
    <hyperlink ref="D64" location="'55_1'!A1" display="55_1" xr:uid="{00000000-0004-0000-0100-000053000000}"/>
    <hyperlink ref="D72" location="'57'!A1" display="'57'!A1" xr:uid="{00000000-0004-0000-0100-000054000000}"/>
    <hyperlink ref="D73" location="'58'!A1" display="'58'!A1" xr:uid="{00000000-0004-0000-0100-000055000000}"/>
    <hyperlink ref="D74" location="'59'!A1" display="'59'!A1" xr:uid="{00000000-0004-0000-0100-000056000000}"/>
    <hyperlink ref="D75" location="'60'!A1" display="'60'!A1" xr:uid="{00000000-0004-0000-0100-000057000000}"/>
    <hyperlink ref="D76" location="'61'!A1" display="'61'!A1" xr:uid="{00000000-0004-0000-0100-000058000000}"/>
    <hyperlink ref="D77" location="'62'!A1" display="'62'!A1" xr:uid="{00000000-0004-0000-0100-000059000000}"/>
    <hyperlink ref="D78" location="'63'!A1" display="'63'!A1" xr:uid="{00000000-0004-0000-0100-00005A000000}"/>
    <hyperlink ref="D80" location="'64'!A1" display="'64'!A1" xr:uid="{00000000-0004-0000-0100-00005B000000}"/>
    <hyperlink ref="D81" location="'65'!A1" display="'65'!A1" xr:uid="{00000000-0004-0000-0100-00005C000000}"/>
    <hyperlink ref="D82" location="'66'!A1" display="'66'!A1" xr:uid="{00000000-0004-0000-0100-00005D000000}"/>
    <hyperlink ref="D83" location="'67'!A1" display="'67'!A1" xr:uid="{00000000-0004-0000-0100-00005E000000}"/>
    <hyperlink ref="D84" location="'68'!A1" display="'68'!A1" xr:uid="{00000000-0004-0000-0100-00005F000000}"/>
    <hyperlink ref="D85" location="'69'!A1" display="'69'!A1" xr:uid="{00000000-0004-0000-0100-000060000000}"/>
    <hyperlink ref="D87" location="'70'!A1" display="'70'!A1" xr:uid="{00000000-0004-0000-0100-000061000000}"/>
    <hyperlink ref="D88" location="'71_1'!A1" display="71_1" xr:uid="{00000000-0004-0000-0100-000062000000}"/>
    <hyperlink ref="D92" location="'72'!A1" display="'72'!A1" xr:uid="{00000000-0004-0000-0100-000063000000}"/>
    <hyperlink ref="D93" location="'73'!A1" display="'73'!A1" xr:uid="{00000000-0004-0000-0100-000064000000}"/>
    <hyperlink ref="D94" location="'74'!A1" display="'74'!A1" xr:uid="{00000000-0004-0000-0100-000065000000}"/>
    <hyperlink ref="D95" location="'75'!A1" display="'75'!A1" xr:uid="{00000000-0004-0000-0100-000066000000}"/>
    <hyperlink ref="D96" location="'76'!A1" display="'76'!A1" xr:uid="{00000000-0004-0000-0100-000067000000}"/>
    <hyperlink ref="D98" location="'77'!A1" display="'77'!A1" xr:uid="{00000000-0004-0000-0100-000068000000}"/>
    <hyperlink ref="D99" location="'78'!A1" display="'78'!A1" xr:uid="{00000000-0004-0000-0100-000069000000}"/>
    <hyperlink ref="D100" location="'79'!A1" display="'79'!A1" xr:uid="{00000000-0004-0000-0100-00006A000000}"/>
    <hyperlink ref="D101" location="'80'!A1" display="'80'!A1" xr:uid="{00000000-0004-0000-0100-00006B000000}"/>
    <hyperlink ref="D102" location="'81'!A1" display="'81'!A1" xr:uid="{00000000-0004-0000-0100-00006C000000}"/>
    <hyperlink ref="D105" location="'83'!A1" display="'83'!A1" xr:uid="{00000000-0004-0000-0100-00006D000000}"/>
    <hyperlink ref="D106" location="'84'!A1" display="'84'!A1" xr:uid="{00000000-0004-0000-0100-00006E000000}"/>
    <hyperlink ref="D107" location="'85'!A1" display="'85'!A1" xr:uid="{00000000-0004-0000-0100-00006F000000}"/>
    <hyperlink ref="D109" location="'86'!A1" display="'86'!A1" xr:uid="{00000000-0004-0000-0100-000070000000}"/>
    <hyperlink ref="D110" location="'87'!A1" display="'87'!A1" xr:uid="{00000000-0004-0000-0100-000071000000}"/>
    <hyperlink ref="D112" location="'88'!A1" display="'88'!A1" xr:uid="{00000000-0004-0000-0100-000072000000}"/>
    <hyperlink ref="D113" location="'89'!A1" display="'89'!A1" xr:uid="{00000000-0004-0000-0100-000073000000}"/>
    <hyperlink ref="D115" location="'90'!A1" display="'90'!A1" xr:uid="{00000000-0004-0000-0100-000074000000}"/>
    <hyperlink ref="D116" location="'91'!A1" display="'91'!A1" xr:uid="{00000000-0004-0000-0100-000075000000}"/>
    <hyperlink ref="D119" location="'93'!A1" display="'93'!A1" xr:uid="{00000000-0004-0000-0100-000076000000}"/>
    <hyperlink ref="D120" location="'94'!A1" display="'94'!A1" xr:uid="{00000000-0004-0000-0100-000077000000}"/>
    <hyperlink ref="D123" location="'96'!A1" display="'96'!A1" xr:uid="{00000000-0004-0000-0100-000078000000}"/>
    <hyperlink ref="D209" location="'161'!A1" display="'161'!A1" xr:uid="{00000000-0004-0000-0100-000079000000}"/>
    <hyperlink ref="D210" location="'162'!A1" display="'162'!A1" xr:uid="{00000000-0004-0000-0100-00007A000000}"/>
    <hyperlink ref="D211" location="'163'!A1" display="'163'!A1" xr:uid="{00000000-0004-0000-0100-00007B000000}"/>
    <hyperlink ref="D212" location="'164'!A1" display="'164'!A1" xr:uid="{00000000-0004-0000-0100-00007C000000}"/>
    <hyperlink ref="D213" location="'165'!A1" display="'165'!A1" xr:uid="{00000000-0004-0000-0100-00007D000000}"/>
    <hyperlink ref="D200" location="'155'!A1" display="'155'!A1" xr:uid="{00000000-0004-0000-0100-00007E000000}"/>
    <hyperlink ref="D201" location="'156'!A1" display="'156'!A1" xr:uid="{00000000-0004-0000-0100-00007F000000}"/>
    <hyperlink ref="D202" location="'157'!A1" display="'157'!A1" xr:uid="{00000000-0004-0000-0100-000080000000}"/>
    <hyperlink ref="D204" location="'158'!A1" display="'158'!A1" xr:uid="{00000000-0004-0000-0100-000081000000}"/>
    <hyperlink ref="D205" location="'159'!A1" display="'159'!A1" xr:uid="{00000000-0004-0000-0100-000082000000}"/>
    <hyperlink ref="D207" location="'160'!A1" display="'160'!A1" xr:uid="{00000000-0004-0000-0100-000083000000}"/>
    <hyperlink ref="D125" location="'97'!A1" display="'97'!A1" xr:uid="{00000000-0004-0000-0100-000084000000}"/>
    <hyperlink ref="D126" location="'98'!A1" display="'98'!A1" xr:uid="{00000000-0004-0000-0100-000085000000}"/>
    <hyperlink ref="D127" location="'99'!A1" display="'99'!A1" xr:uid="{00000000-0004-0000-0100-000086000000}"/>
    <hyperlink ref="D131" location="'101'!A1" display="'101'!A1" xr:uid="{00000000-0004-0000-0100-000087000000}"/>
    <hyperlink ref="D132" location="'102'!A1" display="'102'!A1" xr:uid="{00000000-0004-0000-0100-000088000000}"/>
    <hyperlink ref="D133" location="'103'!A1" display="'103'!A1" xr:uid="{00000000-0004-0000-0100-000089000000}"/>
    <hyperlink ref="D134" location="'104'!A1" display="'104'!A1" xr:uid="{00000000-0004-0000-0100-00008A000000}"/>
    <hyperlink ref="D137" location="'105'!A1" display="'105'!A1" xr:uid="{00000000-0004-0000-0100-00008B000000}"/>
    <hyperlink ref="D138" location="'106'!A1" display="'106'!A1" xr:uid="{00000000-0004-0000-0100-00008C000000}"/>
    <hyperlink ref="D139" location="'107'!A1" display="'107'!A1" xr:uid="{00000000-0004-0000-0100-00008D000000}"/>
    <hyperlink ref="D140" location="'108'!A1" display="'108'!A1" xr:uid="{00000000-0004-0000-0100-00008E000000}"/>
    <hyperlink ref="D141" location="'109'!A1" display="'109'!A1" xr:uid="{00000000-0004-0000-0100-00008F000000}"/>
    <hyperlink ref="D144" location="'111'!A1" display="'111'!A1" xr:uid="{00000000-0004-0000-0100-000090000000}"/>
    <hyperlink ref="D146" location="'112'!A1" display="'112'!A1" xr:uid="{00000000-0004-0000-0100-000091000000}"/>
    <hyperlink ref="D147" location="'113'!A1" display="'113'!A1" xr:uid="{00000000-0004-0000-0100-000092000000}"/>
    <hyperlink ref="D148" location="'114'!A1" display="'114'!A1" xr:uid="{00000000-0004-0000-0100-000093000000}"/>
    <hyperlink ref="D149" location="'115'!A1" display="'115'!A1" xr:uid="{00000000-0004-0000-0100-000094000000}"/>
    <hyperlink ref="D150" location="'116'!A1" display="'116'!A1" xr:uid="{00000000-0004-0000-0100-000095000000}"/>
    <hyperlink ref="D151" location="'117'!A1" display="'117'!A1" xr:uid="{00000000-0004-0000-0100-000096000000}"/>
    <hyperlink ref="D153" location="'118'!A1" display="'118'!A1" xr:uid="{00000000-0004-0000-0100-000097000000}"/>
    <hyperlink ref="D155" location="'119'!A1" display="'119'!A1" xr:uid="{00000000-0004-0000-0100-000098000000}"/>
    <hyperlink ref="D156" location="'120'!A1" display="'120'!A1" xr:uid="{00000000-0004-0000-0100-000099000000}"/>
    <hyperlink ref="D157" location="'121'!A1" display="'121'!A1" xr:uid="{00000000-0004-0000-0100-00009A000000}"/>
    <hyperlink ref="D158" location="'122'!A1" display="'122'!A1" xr:uid="{00000000-0004-0000-0100-00009B000000}"/>
    <hyperlink ref="D161" location="'123'!A1" display="'123'!A1" xr:uid="{00000000-0004-0000-0100-00009C000000}"/>
    <hyperlink ref="D162" location="'124'!A1" display="'124'!A1" xr:uid="{00000000-0004-0000-0100-00009D000000}"/>
    <hyperlink ref="D163" location="'125'!A1" display="'125'!A1" xr:uid="{00000000-0004-0000-0100-00009E000000}"/>
    <hyperlink ref="D191" location="'147'!A1" display="'147'!A1" xr:uid="{00000000-0004-0000-0100-00009F000000}"/>
    <hyperlink ref="D192" location="'148'!A1" display="'148'!A1" xr:uid="{00000000-0004-0000-0100-0000A0000000}"/>
    <hyperlink ref="D193" location="'149'!A1" display="'149'!A1" xr:uid="{00000000-0004-0000-0100-0000A1000000}"/>
    <hyperlink ref="D194" location="'150'!A1" display="'150'!A1" xr:uid="{00000000-0004-0000-0100-0000A2000000}"/>
    <hyperlink ref="D195" location="'151'!A1" display="'151'!A1" xr:uid="{00000000-0004-0000-0100-0000A3000000}"/>
    <hyperlink ref="D196" location="'152'!A1" display="'152'!A1" xr:uid="{00000000-0004-0000-0100-0000A4000000}"/>
    <hyperlink ref="D197" location="'153'!A1" display="'153'!A1" xr:uid="{00000000-0004-0000-0100-0000A5000000}"/>
    <hyperlink ref="D198" location="'154'!A1" display="'154'!A1" xr:uid="{00000000-0004-0000-0100-0000A6000000}"/>
    <hyperlink ref="D187" location="'144'!A1" display="'144'!A1" xr:uid="{00000000-0004-0000-0100-0000A7000000}"/>
    <hyperlink ref="D188" location="'145'!A1" display="'145'!A1" xr:uid="{00000000-0004-0000-0100-0000A8000000}"/>
    <hyperlink ref="D189" location="'146'!A1" display="'146'!A1" xr:uid="{00000000-0004-0000-0100-0000A9000000}"/>
    <hyperlink ref="D183" location="'141'!A1" display="'141'!A1" xr:uid="{00000000-0004-0000-0100-0000AA000000}"/>
    <hyperlink ref="D184" location="'142'!A1" display="'142'!A1" xr:uid="{00000000-0004-0000-0100-0000AB000000}"/>
    <hyperlink ref="D185" location="'143'!A1" display="'143'!A1" xr:uid="{00000000-0004-0000-0100-0000AC000000}"/>
    <hyperlink ref="D180" location="'139'!A1" display="'139'!A1" xr:uid="{00000000-0004-0000-0100-0000AD000000}"/>
    <hyperlink ref="D181" location="'140'!A1" display="'140'!A1" xr:uid="{00000000-0004-0000-0100-0000AE000000}"/>
    <hyperlink ref="D175" location="'135'!A1" display="'135'!A1" xr:uid="{00000000-0004-0000-0100-0000AF000000}"/>
    <hyperlink ref="D176" location="'136'!A1" display="'136'!A1" xr:uid="{00000000-0004-0000-0100-0000B0000000}"/>
    <hyperlink ref="D177" location="'137'!A1" display="'137'!A1" xr:uid="{00000000-0004-0000-0100-0000B1000000}"/>
    <hyperlink ref="D178" location="'138'!A1" display="'138'!A1" xr:uid="{00000000-0004-0000-0100-0000B2000000}"/>
    <hyperlink ref="D165" location="'126'!A1" display="'126'!A1" xr:uid="{00000000-0004-0000-0100-0000B3000000}"/>
    <hyperlink ref="D166" location="'127'!A1" display="'127'!A1" xr:uid="{00000000-0004-0000-0100-0000B4000000}"/>
    <hyperlink ref="D167" location="'128'!A1" display="'128'!A1" xr:uid="{00000000-0004-0000-0100-0000B5000000}"/>
    <hyperlink ref="D168" location="'129'!A1" display="'129'!A1" xr:uid="{00000000-0004-0000-0100-0000B6000000}"/>
    <hyperlink ref="D169" location="'130'!A1" display="'130'!A1" xr:uid="{00000000-0004-0000-0100-0000B7000000}"/>
    <hyperlink ref="D170" location="'131'!A1" display="'131'!A1" xr:uid="{00000000-0004-0000-0100-0000B8000000}"/>
    <hyperlink ref="D171" location="'132'!A1" display="'132'!A1" xr:uid="{00000000-0004-0000-0100-0000B9000000}"/>
    <hyperlink ref="D172" location="'133'!A1" display="'133'!A1" xr:uid="{00000000-0004-0000-0100-0000BA000000}"/>
    <hyperlink ref="D173" location="'134'!A1" display="'134'!A1" xr:uid="{00000000-0004-0000-0100-0000BB000000}"/>
    <hyperlink ref="D103" location="'82'!A1" display="'82'!A1" xr:uid="{00000000-0004-0000-0100-0000BC000000}"/>
    <hyperlink ref="D117:D118" location="'92'!A1" display="'92'!A1" xr:uid="{00000000-0004-0000-0100-0000BD000000}"/>
    <hyperlink ref="D121:D122" location="'95'!A1" display="'95'!A1" xr:uid="{00000000-0004-0000-0100-0000BE000000}"/>
    <hyperlink ref="D128:D129" location="'100'!A1" display="'100'!A1" xr:uid="{00000000-0004-0000-0100-0000BF000000}"/>
    <hyperlink ref="D142:D143" location="'110'!A1" display="'110'!A1" xr:uid="{00000000-0004-0000-0100-0000C0000000}"/>
    <hyperlink ref="D68" location="'56_1'!A1" display="56_1" xr:uid="{00000000-0004-0000-0100-0000C1000000}"/>
    <hyperlink ref="D66" location="'55_2'!A1" display="'55_2'!A1" xr:uid="{00000000-0004-0000-0100-0000C2000000}"/>
    <hyperlink ref="D70" location="'56_2'!A1" display="56_2" xr:uid="{00000000-0004-0000-0100-0000C3000000}"/>
    <hyperlink ref="D90" location="'71_2'!A1" display="71_2" xr:uid="{00000000-0004-0000-0100-0000C4000000}"/>
  </hyperlinks>
  <printOptions horizontalCentered="1"/>
  <pageMargins left="0.97370078740157484" right="0.39370078740157483" top="0.51181102362204722" bottom="0.59055118110236227" header="0.31496062992125984" footer="0.31496062992125984"/>
  <pageSetup paperSize="9" scale="83" fitToHeight="0" orientation="landscape" r:id="rId1"/>
  <rowBreaks count="5" manualBreakCount="5">
    <brk id="38" max="4" man="1"/>
    <brk id="78" max="4" man="1"/>
    <brk id="120" max="4" man="1"/>
    <brk id="153" max="4" man="1"/>
    <brk id="1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5" tint="0.59999389629810485"/>
    <pageSetUpPr fitToPage="1"/>
  </sheetPr>
  <dimension ref="A1:N36"/>
  <sheetViews>
    <sheetView showGridLines="0" zoomScaleNormal="100" zoomScaleSheetLayoutView="100" workbookViewId="0">
      <selection activeCell="C18" sqref="C18"/>
    </sheetView>
  </sheetViews>
  <sheetFormatPr baseColWidth="10" defaultColWidth="11" defaultRowHeight="12.75" x14ac:dyDescent="0.2"/>
  <cols>
    <col min="1" max="1" width="16.5" style="50" customWidth="1"/>
    <col min="2" max="9" width="9.25" style="244" customWidth="1"/>
    <col min="10" max="14" width="11" style="239"/>
    <col min="15" max="16384" width="11" style="49"/>
  </cols>
  <sheetData>
    <row r="1" spans="1:14" ht="15" x14ac:dyDescent="0.25">
      <c r="A1" s="587" t="s">
        <v>887</v>
      </c>
      <c r="B1" s="587"/>
      <c r="C1" s="587"/>
      <c r="D1" s="587"/>
      <c r="E1" s="587"/>
      <c r="F1" s="587"/>
      <c r="G1" s="587"/>
      <c r="H1" s="587"/>
      <c r="I1" s="587"/>
    </row>
    <row r="2" spans="1:14" ht="15" customHeight="1" x14ac:dyDescent="0.25">
      <c r="A2" s="592" t="s">
        <v>22</v>
      </c>
      <c r="B2" s="592"/>
      <c r="C2" s="592"/>
      <c r="D2" s="592"/>
      <c r="E2" s="592"/>
      <c r="F2" s="592"/>
      <c r="G2" s="592"/>
      <c r="H2" s="592"/>
      <c r="I2" s="592"/>
      <c r="J2" s="506" t="s">
        <v>573</v>
      </c>
    </row>
    <row r="3" spans="1:14" ht="15" customHeight="1" x14ac:dyDescent="0.25">
      <c r="A3" s="587" t="s">
        <v>323</v>
      </c>
      <c r="B3" s="587"/>
      <c r="C3" s="587"/>
      <c r="D3" s="587"/>
      <c r="E3" s="587"/>
      <c r="F3" s="587"/>
      <c r="G3" s="587"/>
      <c r="H3" s="587"/>
      <c r="I3" s="587"/>
    </row>
    <row r="4" spans="1:14" ht="15" x14ac:dyDescent="0.25">
      <c r="A4" s="587" t="s">
        <v>178</v>
      </c>
      <c r="B4" s="587"/>
      <c r="C4" s="587"/>
      <c r="D4" s="587"/>
      <c r="E4" s="587"/>
      <c r="F4" s="587"/>
      <c r="G4" s="587"/>
      <c r="H4" s="587"/>
      <c r="I4" s="587"/>
    </row>
    <row r="5" spans="1:14" ht="15" x14ac:dyDescent="0.25">
      <c r="A5" s="587" t="s">
        <v>928</v>
      </c>
      <c r="B5" s="587"/>
      <c r="C5" s="587"/>
      <c r="D5" s="587"/>
      <c r="E5" s="587"/>
      <c r="F5" s="587"/>
      <c r="G5" s="587"/>
      <c r="H5" s="587"/>
      <c r="I5" s="587"/>
    </row>
    <row r="6" spans="1:14" s="234" customFormat="1" ht="15.75" customHeight="1" x14ac:dyDescent="0.15">
      <c r="A6" s="597" t="s">
        <v>28</v>
      </c>
      <c r="B6" s="501"/>
      <c r="C6" s="501"/>
      <c r="D6" s="501"/>
      <c r="E6" s="598" t="s">
        <v>99</v>
      </c>
      <c r="F6" s="598"/>
      <c r="G6" s="598"/>
      <c r="H6" s="598"/>
      <c r="I6" s="501"/>
      <c r="J6" s="241"/>
      <c r="K6" s="241"/>
      <c r="L6" s="241"/>
      <c r="M6" s="241"/>
      <c r="N6" s="241"/>
    </row>
    <row r="7" spans="1:14" s="234" customFormat="1" ht="27.75" x14ac:dyDescent="0.15">
      <c r="A7" s="597"/>
      <c r="B7" s="502" t="s">
        <v>0</v>
      </c>
      <c r="C7" s="502" t="s">
        <v>601</v>
      </c>
      <c r="D7" s="504" t="s">
        <v>6</v>
      </c>
      <c r="E7" s="504" t="s">
        <v>547</v>
      </c>
      <c r="F7" s="503" t="s">
        <v>207</v>
      </c>
      <c r="G7" s="503" t="s">
        <v>176</v>
      </c>
      <c r="H7" s="505" t="s">
        <v>179</v>
      </c>
      <c r="I7" s="505" t="s">
        <v>548</v>
      </c>
      <c r="J7" s="241"/>
      <c r="K7" s="241"/>
      <c r="L7" s="241"/>
      <c r="M7" s="241"/>
      <c r="N7" s="241"/>
    </row>
    <row r="8" spans="1:14" x14ac:dyDescent="0.2">
      <c r="B8" s="242"/>
      <c r="C8" s="242"/>
      <c r="D8" s="242"/>
      <c r="E8" s="242"/>
      <c r="F8" s="242"/>
      <c r="G8" s="242"/>
      <c r="H8" s="242"/>
      <c r="I8" s="242"/>
    </row>
    <row r="9" spans="1:14" s="119" customFormat="1" ht="15" customHeight="1" x14ac:dyDescent="0.2">
      <c r="A9" s="43" t="s">
        <v>0</v>
      </c>
      <c r="B9" s="229">
        <f>+C9+D9+E9+I9</f>
        <v>19025</v>
      </c>
      <c r="C9" s="229">
        <f t="shared" ref="C9:I9" si="0">SUM(C11:C24)</f>
        <v>1142</v>
      </c>
      <c r="D9" s="229">
        <f t="shared" si="0"/>
        <v>4791</v>
      </c>
      <c r="E9" s="229">
        <f t="shared" si="0"/>
        <v>12993</v>
      </c>
      <c r="F9" s="229">
        <f t="shared" si="0"/>
        <v>9827</v>
      </c>
      <c r="G9" s="229">
        <f t="shared" si="0"/>
        <v>2591</v>
      </c>
      <c r="H9" s="229">
        <f t="shared" si="0"/>
        <v>575</v>
      </c>
      <c r="I9" s="229">
        <f t="shared" si="0"/>
        <v>99</v>
      </c>
      <c r="J9" s="259"/>
      <c r="K9" s="259"/>
      <c r="L9" s="259"/>
      <c r="M9" s="259"/>
      <c r="N9" s="259"/>
    </row>
    <row r="10" spans="1:14" x14ac:dyDescent="0.2">
      <c r="A10" s="44"/>
      <c r="B10" s="227"/>
      <c r="C10" s="227"/>
      <c r="D10" s="227"/>
      <c r="E10" s="227"/>
      <c r="F10" s="227"/>
      <c r="G10" s="227"/>
      <c r="H10" s="227"/>
      <c r="I10" s="227"/>
    </row>
    <row r="11" spans="1:14" x14ac:dyDescent="0.2">
      <c r="A11" s="42" t="s">
        <v>51</v>
      </c>
      <c r="B11" s="227">
        <f t="shared" ref="B11:B24" si="1">+C11+D11+E11+I11</f>
        <v>2821</v>
      </c>
      <c r="C11" s="227">
        <v>305</v>
      </c>
      <c r="D11" s="227">
        <v>852</v>
      </c>
      <c r="E11" s="227">
        <f>SUM(F11:H11)</f>
        <v>1623</v>
      </c>
      <c r="F11" s="227">
        <v>316</v>
      </c>
      <c r="G11" s="227">
        <v>1307</v>
      </c>
      <c r="H11" s="227"/>
      <c r="I11" s="227">
        <v>41</v>
      </c>
    </row>
    <row r="12" spans="1:14" x14ac:dyDescent="0.2">
      <c r="A12" s="42" t="s">
        <v>58</v>
      </c>
      <c r="B12" s="227">
        <f t="shared" si="1"/>
        <v>2385</v>
      </c>
      <c r="C12" s="227">
        <v>172</v>
      </c>
      <c r="D12" s="227">
        <v>990</v>
      </c>
      <c r="E12" s="227">
        <f t="shared" ref="E12:E24" si="2">SUM(F12:H12)</f>
        <v>1223</v>
      </c>
      <c r="F12" s="227">
        <v>1223</v>
      </c>
      <c r="G12" s="227"/>
      <c r="H12" s="227"/>
      <c r="I12" s="227"/>
    </row>
    <row r="13" spans="1:14" x14ac:dyDescent="0.2">
      <c r="A13" s="42" t="s">
        <v>29</v>
      </c>
      <c r="B13" s="227">
        <f t="shared" si="1"/>
        <v>1378</v>
      </c>
      <c r="C13" s="227">
        <v>95</v>
      </c>
      <c r="D13" s="227">
        <v>659</v>
      </c>
      <c r="E13" s="227">
        <f t="shared" si="2"/>
        <v>624</v>
      </c>
      <c r="F13" s="227">
        <v>624</v>
      </c>
      <c r="G13" s="227"/>
      <c r="H13" s="227"/>
      <c r="I13" s="227"/>
    </row>
    <row r="14" spans="1:14" x14ac:dyDescent="0.2">
      <c r="A14" s="42" t="s">
        <v>59</v>
      </c>
      <c r="B14" s="227">
        <f t="shared" si="1"/>
        <v>720</v>
      </c>
      <c r="C14" s="227"/>
      <c r="D14" s="227"/>
      <c r="E14" s="227">
        <f t="shared" si="2"/>
        <v>720</v>
      </c>
      <c r="F14" s="227">
        <v>720</v>
      </c>
      <c r="G14" s="227"/>
      <c r="H14" s="227"/>
      <c r="I14" s="227"/>
    </row>
    <row r="15" spans="1:14" x14ac:dyDescent="0.2">
      <c r="A15" s="42" t="s">
        <v>61</v>
      </c>
      <c r="B15" s="227">
        <f t="shared" si="1"/>
        <v>645</v>
      </c>
      <c r="C15" s="227">
        <v>71</v>
      </c>
      <c r="D15" s="227">
        <v>250</v>
      </c>
      <c r="E15" s="227">
        <f t="shared" si="2"/>
        <v>324</v>
      </c>
      <c r="F15" s="227">
        <v>324</v>
      </c>
      <c r="G15" s="227"/>
      <c r="H15" s="227"/>
      <c r="I15" s="227"/>
    </row>
    <row r="16" spans="1:14" x14ac:dyDescent="0.2">
      <c r="A16" s="42" t="s">
        <v>52</v>
      </c>
      <c r="B16" s="227">
        <f t="shared" si="1"/>
        <v>1094</v>
      </c>
      <c r="C16" s="227">
        <v>141</v>
      </c>
      <c r="D16" s="227">
        <v>554</v>
      </c>
      <c r="E16" s="227">
        <f t="shared" si="2"/>
        <v>344</v>
      </c>
      <c r="F16" s="227">
        <v>344</v>
      </c>
      <c r="G16" s="227"/>
      <c r="H16" s="227"/>
      <c r="I16" s="227">
        <v>55</v>
      </c>
    </row>
    <row r="17" spans="1:9" x14ac:dyDescent="0.2">
      <c r="A17" s="42" t="s">
        <v>62</v>
      </c>
      <c r="B17" s="227">
        <f t="shared" si="1"/>
        <v>614</v>
      </c>
      <c r="C17" s="227">
        <v>69</v>
      </c>
      <c r="D17" s="227">
        <v>248</v>
      </c>
      <c r="E17" s="227">
        <f t="shared" si="2"/>
        <v>294</v>
      </c>
      <c r="F17" s="227">
        <v>294</v>
      </c>
      <c r="G17" s="227"/>
      <c r="H17" s="227"/>
      <c r="I17" s="227">
        <v>3</v>
      </c>
    </row>
    <row r="18" spans="1:9" x14ac:dyDescent="0.2">
      <c r="A18" s="42" t="s">
        <v>63</v>
      </c>
      <c r="B18" s="227">
        <f t="shared" si="1"/>
        <v>774</v>
      </c>
      <c r="C18" s="227">
        <v>65</v>
      </c>
      <c r="D18" s="227">
        <v>260</v>
      </c>
      <c r="E18" s="227">
        <f t="shared" si="2"/>
        <v>449</v>
      </c>
      <c r="F18" s="227">
        <v>449</v>
      </c>
      <c r="G18" s="227"/>
      <c r="H18" s="227"/>
      <c r="I18" s="227"/>
    </row>
    <row r="19" spans="1:9" x14ac:dyDescent="0.2">
      <c r="A19" s="41" t="s">
        <v>30</v>
      </c>
      <c r="B19" s="227">
        <f t="shared" si="1"/>
        <v>4221</v>
      </c>
      <c r="C19" s="227">
        <v>37</v>
      </c>
      <c r="D19" s="227"/>
      <c r="E19" s="227">
        <f t="shared" si="2"/>
        <v>4184</v>
      </c>
      <c r="F19" s="227">
        <v>2325</v>
      </c>
      <c r="G19" s="227">
        <v>1284</v>
      </c>
      <c r="H19" s="227">
        <v>575</v>
      </c>
      <c r="I19" s="227"/>
    </row>
    <row r="20" spans="1:9" x14ac:dyDescent="0.2">
      <c r="A20" s="42" t="s">
        <v>65</v>
      </c>
      <c r="B20" s="227">
        <f t="shared" si="1"/>
        <v>306</v>
      </c>
      <c r="C20" s="227">
        <v>51</v>
      </c>
      <c r="D20" s="227">
        <v>255</v>
      </c>
      <c r="E20" s="227">
        <f t="shared" si="2"/>
        <v>0</v>
      </c>
      <c r="F20" s="227"/>
      <c r="G20" s="227"/>
      <c r="H20" s="227"/>
      <c r="I20" s="227"/>
    </row>
    <row r="21" spans="1:9" x14ac:dyDescent="0.2">
      <c r="A21" s="42" t="s">
        <v>31</v>
      </c>
      <c r="B21" s="227">
        <f t="shared" si="1"/>
        <v>2987</v>
      </c>
      <c r="C21" s="227">
        <v>43</v>
      </c>
      <c r="D21" s="227">
        <v>205</v>
      </c>
      <c r="E21" s="227">
        <f t="shared" si="2"/>
        <v>2739</v>
      </c>
      <c r="F21" s="227">
        <v>2739</v>
      </c>
      <c r="G21" s="227"/>
      <c r="H21" s="227"/>
      <c r="I21" s="227"/>
    </row>
    <row r="22" spans="1:9" x14ac:dyDescent="0.2">
      <c r="A22" s="42" t="s">
        <v>67</v>
      </c>
      <c r="B22" s="227">
        <f t="shared" si="1"/>
        <v>215</v>
      </c>
      <c r="C22" s="227">
        <v>13</v>
      </c>
      <c r="D22" s="227">
        <v>75</v>
      </c>
      <c r="E22" s="227">
        <f t="shared" si="2"/>
        <v>127</v>
      </c>
      <c r="F22" s="227">
        <v>127</v>
      </c>
      <c r="G22" s="227"/>
      <c r="H22" s="227"/>
      <c r="I22" s="227"/>
    </row>
    <row r="23" spans="1:9" x14ac:dyDescent="0.2">
      <c r="A23" s="42" t="s">
        <v>68</v>
      </c>
      <c r="B23" s="227">
        <f t="shared" si="1"/>
        <v>109</v>
      </c>
      <c r="C23" s="227">
        <v>23</v>
      </c>
      <c r="D23" s="227">
        <v>86</v>
      </c>
      <c r="E23" s="227">
        <f t="shared" si="2"/>
        <v>0</v>
      </c>
      <c r="F23" s="227"/>
      <c r="G23" s="227"/>
      <c r="H23" s="227"/>
      <c r="I23" s="227"/>
    </row>
    <row r="24" spans="1:9" ht="13.5" thickBot="1" x14ac:dyDescent="0.25">
      <c r="A24" s="46" t="s">
        <v>55</v>
      </c>
      <c r="B24" s="230">
        <f t="shared" si="1"/>
        <v>756</v>
      </c>
      <c r="C24" s="230">
        <v>57</v>
      </c>
      <c r="D24" s="230">
        <v>357</v>
      </c>
      <c r="E24" s="230">
        <f t="shared" si="2"/>
        <v>342</v>
      </c>
      <c r="F24" s="230">
        <v>342</v>
      </c>
      <c r="G24" s="230"/>
      <c r="H24" s="230"/>
      <c r="I24" s="230"/>
    </row>
    <row r="25" spans="1:9" ht="15" customHeight="1" x14ac:dyDescent="0.2">
      <c r="A25" s="103" t="s">
        <v>314</v>
      </c>
      <c r="B25" s="227"/>
      <c r="C25" s="227"/>
      <c r="D25" s="227"/>
      <c r="E25" s="227"/>
      <c r="F25" s="227"/>
      <c r="G25" s="227"/>
      <c r="H25" s="227"/>
      <c r="I25" s="227"/>
    </row>
    <row r="26" spans="1:9" ht="15" customHeight="1" x14ac:dyDescent="0.2">
      <c r="A26" s="103" t="s">
        <v>315</v>
      </c>
      <c r="B26" s="227"/>
      <c r="C26" s="227"/>
      <c r="D26" s="227"/>
      <c r="E26" s="227"/>
      <c r="F26" s="227"/>
      <c r="G26" s="227"/>
      <c r="H26" s="227"/>
      <c r="I26" s="227"/>
    </row>
    <row r="27" spans="1:9" ht="27.75" customHeight="1" x14ac:dyDescent="0.2">
      <c r="A27" s="596" t="s">
        <v>1009</v>
      </c>
      <c r="B27" s="596"/>
      <c r="C27" s="596"/>
      <c r="D27" s="596"/>
      <c r="E27" s="596"/>
      <c r="F27" s="596"/>
      <c r="G27" s="596"/>
      <c r="H27" s="596"/>
      <c r="I27" s="596"/>
    </row>
    <row r="28" spans="1:9" ht="15" customHeight="1" x14ac:dyDescent="0.2">
      <c r="A28" s="28" t="s">
        <v>929</v>
      </c>
      <c r="B28" s="227"/>
      <c r="C28" s="227"/>
      <c r="D28" s="227"/>
      <c r="E28" s="227"/>
      <c r="F28" s="227"/>
      <c r="G28" s="227"/>
      <c r="H28" s="227"/>
      <c r="I28" s="227"/>
    </row>
    <row r="29" spans="1:9" x14ac:dyDescent="0.2">
      <c r="B29" s="243"/>
      <c r="C29" s="243"/>
      <c r="D29" s="243"/>
      <c r="E29" s="243"/>
      <c r="F29" s="243"/>
      <c r="G29" s="243"/>
      <c r="H29" s="243"/>
      <c r="I29" s="243"/>
    </row>
    <row r="30" spans="1:9" x14ac:dyDescent="0.2">
      <c r="B30" s="243"/>
      <c r="C30" s="243"/>
      <c r="D30" s="243"/>
      <c r="E30" s="243"/>
      <c r="F30" s="243"/>
      <c r="G30" s="243"/>
      <c r="H30" s="243"/>
      <c r="I30" s="243"/>
    </row>
    <row r="31" spans="1:9" x14ac:dyDescent="0.2">
      <c r="B31" s="243"/>
      <c r="C31" s="243"/>
      <c r="D31" s="243"/>
      <c r="E31" s="243"/>
      <c r="F31" s="243"/>
      <c r="G31" s="243"/>
      <c r="H31" s="243"/>
      <c r="I31" s="243"/>
    </row>
    <row r="32" spans="1:9" x14ac:dyDescent="0.2">
      <c r="B32" s="243"/>
      <c r="C32" s="243"/>
      <c r="D32" s="243"/>
      <c r="E32" s="243"/>
      <c r="F32" s="243"/>
      <c r="G32" s="243"/>
      <c r="H32" s="243"/>
      <c r="I32" s="243"/>
    </row>
    <row r="33" spans="2:9" x14ac:dyDescent="0.2">
      <c r="B33" s="243"/>
      <c r="C33" s="243"/>
      <c r="D33" s="243"/>
      <c r="E33" s="243"/>
      <c r="F33" s="243"/>
      <c r="G33" s="243"/>
      <c r="H33" s="243"/>
      <c r="I33" s="243"/>
    </row>
    <row r="34" spans="2:9" x14ac:dyDescent="0.2">
      <c r="B34" s="243"/>
      <c r="C34" s="243"/>
      <c r="D34" s="243"/>
      <c r="E34" s="243"/>
      <c r="F34" s="243"/>
      <c r="G34" s="243"/>
      <c r="H34" s="243"/>
      <c r="I34" s="243"/>
    </row>
    <row r="35" spans="2:9" x14ac:dyDescent="0.2">
      <c r="B35" s="243"/>
      <c r="C35" s="243"/>
      <c r="D35" s="243"/>
      <c r="E35" s="243"/>
      <c r="F35" s="243"/>
      <c r="G35" s="243"/>
      <c r="H35" s="243"/>
      <c r="I35" s="243"/>
    </row>
    <row r="36" spans="2:9" x14ac:dyDescent="0.2">
      <c r="B36" s="243"/>
      <c r="C36" s="243"/>
      <c r="D36" s="243"/>
      <c r="E36" s="243"/>
      <c r="F36" s="243"/>
      <c r="G36" s="243"/>
      <c r="H36" s="243"/>
      <c r="I36" s="243"/>
    </row>
  </sheetData>
  <mergeCells count="8">
    <mergeCell ref="A27:I27"/>
    <mergeCell ref="A1:I1"/>
    <mergeCell ref="A2:I2"/>
    <mergeCell ref="A3:I3"/>
    <mergeCell ref="A4:I4"/>
    <mergeCell ref="A5:I5"/>
    <mergeCell ref="A6:A7"/>
    <mergeCell ref="E6:H6"/>
  </mergeCells>
  <conditionalFormatting sqref="B9:I24">
    <cfRule type="cellIs" dxfId="409" priority="1" operator="equal">
      <formula>0</formula>
    </cfRule>
  </conditionalFormatting>
  <hyperlinks>
    <hyperlink ref="J2" location="Contenido!A1" display="Contenido" xr:uid="{00000000-0004-0000-1300-000000000000}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E11:E18 E19:E24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5" tint="-0.249977111117893"/>
  </sheetPr>
  <dimension ref="A2:I17"/>
  <sheetViews>
    <sheetView showGridLines="0" zoomScaleNormal="100" workbookViewId="0">
      <selection activeCell="I10" sqref="I10"/>
    </sheetView>
  </sheetViews>
  <sheetFormatPr baseColWidth="10" defaultColWidth="11" defaultRowHeight="14.25" x14ac:dyDescent="0.25"/>
  <cols>
    <col min="1" max="16384" width="11" style="385"/>
  </cols>
  <sheetData>
    <row r="2" spans="1:9" ht="15" x14ac:dyDescent="0.25">
      <c r="I2" s="506" t="s">
        <v>573</v>
      </c>
    </row>
    <row r="7" spans="1:9" ht="12.75" customHeight="1" x14ac:dyDescent="0.25">
      <c r="A7" s="586" t="s">
        <v>156</v>
      </c>
      <c r="B7" s="586"/>
      <c r="C7" s="586"/>
      <c r="D7" s="586"/>
      <c r="E7" s="586"/>
      <c r="F7" s="586"/>
      <c r="G7" s="586"/>
      <c r="H7" s="586"/>
    </row>
    <row r="8" spans="1:9" ht="12.75" customHeight="1" x14ac:dyDescent="0.25">
      <c r="A8" s="586"/>
      <c r="B8" s="586"/>
      <c r="C8" s="586"/>
      <c r="D8" s="586"/>
      <c r="E8" s="586"/>
      <c r="F8" s="586"/>
      <c r="G8" s="586"/>
      <c r="H8" s="586"/>
    </row>
    <row r="9" spans="1:9" ht="12.75" customHeight="1" x14ac:dyDescent="0.25">
      <c r="A9" s="586"/>
      <c r="B9" s="586"/>
      <c r="C9" s="586"/>
      <c r="D9" s="586"/>
      <c r="E9" s="586"/>
      <c r="F9" s="586"/>
      <c r="G9" s="586"/>
      <c r="H9" s="586"/>
    </row>
    <row r="10" spans="1:9" ht="12.75" customHeight="1" x14ac:dyDescent="0.25">
      <c r="A10" s="586"/>
      <c r="B10" s="586"/>
      <c r="C10" s="586"/>
      <c r="D10" s="586"/>
      <c r="E10" s="586"/>
      <c r="F10" s="586"/>
      <c r="G10" s="586"/>
      <c r="H10" s="586"/>
    </row>
    <row r="11" spans="1:9" ht="12.75" customHeight="1" x14ac:dyDescent="0.25">
      <c r="A11" s="586"/>
      <c r="B11" s="586"/>
      <c r="C11" s="586"/>
      <c r="D11" s="586"/>
      <c r="E11" s="586"/>
      <c r="F11" s="586"/>
      <c r="G11" s="586"/>
      <c r="H11" s="586"/>
    </row>
    <row r="12" spans="1:9" ht="12.75" customHeight="1" x14ac:dyDescent="0.25">
      <c r="A12" s="586"/>
      <c r="B12" s="586"/>
      <c r="C12" s="586"/>
      <c r="D12" s="586"/>
      <c r="E12" s="586"/>
      <c r="F12" s="586"/>
      <c r="G12" s="586"/>
      <c r="H12" s="586"/>
    </row>
    <row r="13" spans="1:9" ht="12.75" customHeight="1" x14ac:dyDescent="0.25">
      <c r="A13" s="586"/>
      <c r="B13" s="586"/>
      <c r="C13" s="586"/>
      <c r="D13" s="586"/>
      <c r="E13" s="586"/>
      <c r="F13" s="586"/>
      <c r="G13" s="586"/>
      <c r="H13" s="586"/>
    </row>
    <row r="14" spans="1:9" ht="12.75" customHeight="1" x14ac:dyDescent="0.25">
      <c r="A14" s="586"/>
      <c r="B14" s="586"/>
      <c r="C14" s="586"/>
      <c r="D14" s="586"/>
      <c r="E14" s="586"/>
      <c r="F14" s="586"/>
      <c r="G14" s="586"/>
      <c r="H14" s="586"/>
    </row>
    <row r="15" spans="1:9" ht="12.75" customHeight="1" x14ac:dyDescent="0.25">
      <c r="A15" s="586"/>
      <c r="B15" s="586"/>
      <c r="C15" s="586"/>
      <c r="D15" s="586"/>
      <c r="E15" s="586"/>
      <c r="F15" s="586"/>
      <c r="G15" s="586"/>
      <c r="H15" s="586"/>
    </row>
    <row r="16" spans="1:9" x14ac:dyDescent="0.25">
      <c r="A16" s="586"/>
      <c r="B16" s="586"/>
      <c r="C16" s="586"/>
      <c r="D16" s="586"/>
      <c r="E16" s="586"/>
      <c r="F16" s="586"/>
      <c r="G16" s="586"/>
      <c r="H16" s="586"/>
    </row>
    <row r="17" spans="1:8" x14ac:dyDescent="0.25">
      <c r="A17" s="586"/>
      <c r="B17" s="586"/>
      <c r="C17" s="586"/>
      <c r="D17" s="586"/>
      <c r="E17" s="586"/>
      <c r="F17" s="586"/>
      <c r="G17" s="586"/>
      <c r="H17" s="586"/>
    </row>
  </sheetData>
  <mergeCells count="1">
    <mergeCell ref="A7:H17"/>
  </mergeCells>
  <hyperlinks>
    <hyperlink ref="I2" location="Contenido!A1" display="Contenido" xr:uid="{00000000-0004-0000-14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5" tint="0.59999389629810485"/>
    <pageSetUpPr fitToPage="1"/>
  </sheetPr>
  <dimension ref="A1:Y23"/>
  <sheetViews>
    <sheetView showGridLines="0" zoomScaleNormal="100" zoomScaleSheetLayoutView="100" workbookViewId="0">
      <selection activeCell="J15" sqref="J15"/>
    </sheetView>
  </sheetViews>
  <sheetFormatPr baseColWidth="10" defaultColWidth="11" defaultRowHeight="12.75" x14ac:dyDescent="0.2"/>
  <cols>
    <col min="1" max="1" width="13.625" style="118" customWidth="1"/>
    <col min="2" max="4" width="7.125" style="251" customWidth="1"/>
    <col min="5" max="5" width="1.625" style="251" customWidth="1"/>
    <col min="6" max="8" width="7.125" style="251" customWidth="1"/>
    <col min="9" max="9" width="1.625" style="251" customWidth="1"/>
    <col min="10" max="12" width="7.125" style="251" customWidth="1"/>
    <col min="13" max="13" width="1.625" style="251" customWidth="1"/>
    <col min="14" max="16" width="7.125" style="251" customWidth="1"/>
    <col min="17" max="17" width="1.625" style="251" customWidth="1"/>
    <col min="18" max="20" width="7.125" style="251" customWidth="1"/>
    <col min="21" max="21" width="1.625" style="251" customWidth="1"/>
    <col min="22" max="24" width="7.125" style="251" customWidth="1"/>
    <col min="25" max="25" width="9.5" style="1" customWidth="1"/>
    <col min="26" max="16384" width="11" style="102"/>
  </cols>
  <sheetData>
    <row r="1" spans="1:25" ht="15" customHeight="1" x14ac:dyDescent="0.25">
      <c r="A1" s="600" t="s">
        <v>886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242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</row>
    <row r="5" spans="1:25" s="246" customFormat="1" ht="17.25" customHeight="1" x14ac:dyDescent="0.15">
      <c r="A5" s="603" t="s">
        <v>241</v>
      </c>
      <c r="B5" s="489"/>
      <c r="C5" s="489"/>
      <c r="D5" s="489"/>
      <c r="E5" s="489"/>
      <c r="F5" s="599" t="s">
        <v>236</v>
      </c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489"/>
      <c r="V5" s="490"/>
      <c r="W5" s="394"/>
      <c r="X5" s="394"/>
      <c r="Y5" s="79"/>
    </row>
    <row r="6" spans="1:25" s="247" customFormat="1" ht="17.25" customHeight="1" x14ac:dyDescent="0.15">
      <c r="A6" s="603"/>
      <c r="B6" s="599" t="s">
        <v>0</v>
      </c>
      <c r="C6" s="599"/>
      <c r="D6" s="599"/>
      <c r="E6" s="394"/>
      <c r="F6" s="602" t="s">
        <v>237</v>
      </c>
      <c r="G6" s="602"/>
      <c r="H6" s="602"/>
      <c r="I6" s="491"/>
      <c r="J6" s="602" t="s">
        <v>238</v>
      </c>
      <c r="K6" s="602"/>
      <c r="L6" s="602"/>
      <c r="M6" s="491"/>
      <c r="N6" s="602" t="s">
        <v>239</v>
      </c>
      <c r="O6" s="602"/>
      <c r="P6" s="602"/>
      <c r="Q6" s="491"/>
      <c r="R6" s="602" t="s">
        <v>240</v>
      </c>
      <c r="S6" s="602"/>
      <c r="T6" s="602"/>
      <c r="U6" s="394"/>
      <c r="V6" s="599" t="s">
        <v>243</v>
      </c>
      <c r="W6" s="599"/>
      <c r="X6" s="599"/>
      <c r="Y6" s="7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248"/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1"/>
    </row>
    <row r="9" spans="1:25" s="269" customFormat="1" x14ac:dyDescent="0.2">
      <c r="A9" s="122" t="s">
        <v>0</v>
      </c>
      <c r="B9" s="268">
        <f>SUM(B10:B12)</f>
        <v>137657</v>
      </c>
      <c r="C9" s="268">
        <f t="shared" ref="C9:D9" si="0">SUM(C10:C12)</f>
        <v>70243</v>
      </c>
      <c r="D9" s="268">
        <f t="shared" si="0"/>
        <v>67414</v>
      </c>
      <c r="E9" s="268"/>
      <c r="F9" s="268">
        <f t="shared" ref="F9" si="1">SUM(F10:F12)</f>
        <v>759</v>
      </c>
      <c r="G9" s="268">
        <f t="shared" ref="G9" si="2">SUM(G10:G12)</f>
        <v>372</v>
      </c>
      <c r="H9" s="268">
        <f t="shared" ref="H9" si="3">SUM(H10:H12)</f>
        <v>387</v>
      </c>
      <c r="I9" s="268"/>
      <c r="J9" s="268">
        <f t="shared" ref="J9" si="4">SUM(J10:J12)</f>
        <v>1512</v>
      </c>
      <c r="K9" s="268">
        <f t="shared" ref="K9" si="5">SUM(K10:K12)</f>
        <v>803</v>
      </c>
      <c r="L9" s="268">
        <f t="shared" ref="L9" si="6">SUM(L10:L12)</f>
        <v>709</v>
      </c>
      <c r="M9" s="268"/>
      <c r="N9" s="268">
        <f t="shared" ref="N9" si="7">SUM(N10:N12)</f>
        <v>2860</v>
      </c>
      <c r="O9" s="268">
        <f t="shared" ref="O9" si="8">SUM(O10:O12)</f>
        <v>1420</v>
      </c>
      <c r="P9" s="268">
        <f t="shared" ref="P9" si="9">SUM(P10:P12)</f>
        <v>1440</v>
      </c>
      <c r="Q9" s="268"/>
      <c r="R9" s="268">
        <f t="shared" ref="R9" si="10">SUM(R10:R12)</f>
        <v>65099</v>
      </c>
      <c r="S9" s="268">
        <f t="shared" ref="S9" si="11">SUM(S10:S12)</f>
        <v>33381</v>
      </c>
      <c r="T9" s="268">
        <f t="shared" ref="T9" si="12">SUM(T10:T12)</f>
        <v>31718</v>
      </c>
      <c r="U9" s="268"/>
      <c r="V9" s="268">
        <f t="shared" ref="V9" si="13">SUM(V10:V12)</f>
        <v>67427</v>
      </c>
      <c r="W9" s="268">
        <f t="shared" ref="W9" si="14">SUM(W10:W12)</f>
        <v>34267</v>
      </c>
      <c r="X9" s="268">
        <f>SUM(X10:X12)</f>
        <v>33160</v>
      </c>
      <c r="Y9" s="112"/>
    </row>
    <row r="10" spans="1:25" x14ac:dyDescent="0.2">
      <c r="A10" s="129" t="s">
        <v>1</v>
      </c>
      <c r="B10" s="250">
        <f>+F10+J10+N10+R10+V10</f>
        <v>116946</v>
      </c>
      <c r="C10" s="250">
        <f>+G10+K10+O10+S10+W10</f>
        <v>59760</v>
      </c>
      <c r="D10" s="250">
        <f>+B10-C10</f>
        <v>57186</v>
      </c>
      <c r="E10" s="250"/>
      <c r="F10" s="250">
        <f>+F15+F20</f>
        <v>0</v>
      </c>
      <c r="G10" s="250">
        <f t="shared" ref="G10:I10" si="15">+G15+G20</f>
        <v>0</v>
      </c>
      <c r="H10" s="250">
        <f t="shared" si="15"/>
        <v>0</v>
      </c>
      <c r="I10" s="250">
        <f t="shared" si="15"/>
        <v>0</v>
      </c>
      <c r="J10" s="250">
        <f>+J15+J20</f>
        <v>0</v>
      </c>
      <c r="K10" s="250">
        <f t="shared" ref="K10:M10" si="16">+K15+K20</f>
        <v>0</v>
      </c>
      <c r="L10" s="250">
        <f t="shared" si="16"/>
        <v>0</v>
      </c>
      <c r="M10" s="250">
        <f t="shared" si="16"/>
        <v>0</v>
      </c>
      <c r="N10" s="250">
        <f>+N15+N20</f>
        <v>0</v>
      </c>
      <c r="O10" s="250">
        <f t="shared" ref="O10:Q10" si="17">+O15+O20</f>
        <v>0</v>
      </c>
      <c r="P10" s="250">
        <f t="shared" si="17"/>
        <v>0</v>
      </c>
      <c r="Q10" s="250">
        <f t="shared" si="17"/>
        <v>0</v>
      </c>
      <c r="R10" s="250">
        <f>+R15+R20</f>
        <v>57386</v>
      </c>
      <c r="S10" s="250">
        <f t="shared" ref="S10:U10" si="18">+S15+S20</f>
        <v>29504</v>
      </c>
      <c r="T10" s="250">
        <f t="shared" si="18"/>
        <v>27882</v>
      </c>
      <c r="U10" s="250">
        <f t="shared" si="18"/>
        <v>0</v>
      </c>
      <c r="V10" s="250">
        <f>+V15+V20</f>
        <v>59560</v>
      </c>
      <c r="W10" s="250">
        <f t="shared" ref="W10:X10" si="19">+W15+W20</f>
        <v>30256</v>
      </c>
      <c r="X10" s="250">
        <f t="shared" si="19"/>
        <v>29304</v>
      </c>
    </row>
    <row r="11" spans="1:25" x14ac:dyDescent="0.2">
      <c r="A11" s="129" t="s">
        <v>2</v>
      </c>
      <c r="B11" s="250">
        <f t="shared" ref="B11:B12" si="20">+F11+J11+N11+R11+V11</f>
        <v>19569</v>
      </c>
      <c r="C11" s="250">
        <f t="shared" ref="C11:C12" si="21">+G11+K11+O11+S11+W11</f>
        <v>9949</v>
      </c>
      <c r="D11" s="250">
        <f t="shared" ref="D11:D12" si="22">+B11-C11</f>
        <v>9620</v>
      </c>
      <c r="E11" s="250"/>
      <c r="F11" s="250">
        <f t="shared" ref="F11:I11" si="23">+F16+F21</f>
        <v>759</v>
      </c>
      <c r="G11" s="250">
        <f t="shared" si="23"/>
        <v>372</v>
      </c>
      <c r="H11" s="250">
        <f t="shared" si="23"/>
        <v>387</v>
      </c>
      <c r="I11" s="250">
        <f t="shared" si="23"/>
        <v>0</v>
      </c>
      <c r="J11" s="250">
        <f t="shared" ref="J11:X11" si="24">+J16+J21</f>
        <v>1512</v>
      </c>
      <c r="K11" s="250">
        <f t="shared" si="24"/>
        <v>803</v>
      </c>
      <c r="L11" s="250">
        <f t="shared" si="24"/>
        <v>709</v>
      </c>
      <c r="M11" s="250">
        <f t="shared" si="24"/>
        <v>0</v>
      </c>
      <c r="N11" s="250">
        <f t="shared" si="24"/>
        <v>2773</v>
      </c>
      <c r="O11" s="250">
        <f t="shared" si="24"/>
        <v>1383</v>
      </c>
      <c r="P11" s="250">
        <f t="shared" si="24"/>
        <v>1390</v>
      </c>
      <c r="Q11" s="250">
        <f t="shared" si="24"/>
        <v>0</v>
      </c>
      <c r="R11" s="250">
        <f t="shared" si="24"/>
        <v>7235</v>
      </c>
      <c r="S11" s="250">
        <f t="shared" si="24"/>
        <v>3657</v>
      </c>
      <c r="T11" s="250">
        <f t="shared" si="24"/>
        <v>3578</v>
      </c>
      <c r="U11" s="250">
        <f t="shared" si="24"/>
        <v>0</v>
      </c>
      <c r="V11" s="250">
        <f t="shared" si="24"/>
        <v>7290</v>
      </c>
      <c r="W11" s="250">
        <f t="shared" si="24"/>
        <v>3734</v>
      </c>
      <c r="X11" s="250">
        <f t="shared" si="24"/>
        <v>3556</v>
      </c>
    </row>
    <row r="12" spans="1:25" x14ac:dyDescent="0.2">
      <c r="A12" s="129" t="s">
        <v>203</v>
      </c>
      <c r="B12" s="250">
        <f t="shared" si="20"/>
        <v>1142</v>
      </c>
      <c r="C12" s="250">
        <f t="shared" si="21"/>
        <v>534</v>
      </c>
      <c r="D12" s="250">
        <f t="shared" si="22"/>
        <v>608</v>
      </c>
      <c r="E12" s="250"/>
      <c r="F12" s="250">
        <f>+F17</f>
        <v>0</v>
      </c>
      <c r="G12" s="250">
        <f t="shared" ref="G12:X12" si="25">+G17</f>
        <v>0</v>
      </c>
      <c r="H12" s="250">
        <f t="shared" si="25"/>
        <v>0</v>
      </c>
      <c r="I12" s="250">
        <f t="shared" si="25"/>
        <v>0</v>
      </c>
      <c r="J12" s="250">
        <f t="shared" si="25"/>
        <v>0</v>
      </c>
      <c r="K12" s="250">
        <f t="shared" si="25"/>
        <v>0</v>
      </c>
      <c r="L12" s="250">
        <f t="shared" si="25"/>
        <v>0</v>
      </c>
      <c r="M12" s="250">
        <f t="shared" si="25"/>
        <v>0</v>
      </c>
      <c r="N12" s="250">
        <f t="shared" si="25"/>
        <v>87</v>
      </c>
      <c r="O12" s="250">
        <f t="shared" si="25"/>
        <v>37</v>
      </c>
      <c r="P12" s="250">
        <f t="shared" si="25"/>
        <v>50</v>
      </c>
      <c r="Q12" s="250">
        <f t="shared" si="25"/>
        <v>0</v>
      </c>
      <c r="R12" s="250">
        <f t="shared" si="25"/>
        <v>478</v>
      </c>
      <c r="S12" s="250">
        <f t="shared" si="25"/>
        <v>220</v>
      </c>
      <c r="T12" s="250">
        <f t="shared" si="25"/>
        <v>258</v>
      </c>
      <c r="U12" s="250">
        <f t="shared" si="25"/>
        <v>0</v>
      </c>
      <c r="V12" s="250">
        <f t="shared" si="25"/>
        <v>577</v>
      </c>
      <c r="W12" s="250">
        <f t="shared" si="25"/>
        <v>277</v>
      </c>
      <c r="X12" s="250">
        <f t="shared" si="25"/>
        <v>300</v>
      </c>
    </row>
    <row r="13" spans="1:25" x14ac:dyDescent="0.2"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</row>
    <row r="14" spans="1:25" s="269" customFormat="1" x14ac:dyDescent="0.2">
      <c r="A14" s="122" t="s">
        <v>206</v>
      </c>
      <c r="B14" s="268">
        <f>SUM(B15:B17)</f>
        <v>97943</v>
      </c>
      <c r="C14" s="268">
        <f t="shared" ref="C14:D14" si="26">SUM(C15:C17)</f>
        <v>49698</v>
      </c>
      <c r="D14" s="268">
        <f t="shared" si="26"/>
        <v>48245</v>
      </c>
      <c r="E14" s="268"/>
      <c r="F14" s="268">
        <f>SUM(F15:F17)</f>
        <v>735</v>
      </c>
      <c r="G14" s="268">
        <f t="shared" ref="G14" si="27">SUM(G15:G17)</f>
        <v>357</v>
      </c>
      <c r="H14" s="268">
        <f t="shared" ref="H14" si="28">SUM(H15:H17)</f>
        <v>378</v>
      </c>
      <c r="I14" s="268"/>
      <c r="J14" s="268">
        <f>SUM(J15:J17)</f>
        <v>1445</v>
      </c>
      <c r="K14" s="268">
        <f t="shared" ref="K14" si="29">SUM(K15:K17)</f>
        <v>769</v>
      </c>
      <c r="L14" s="268">
        <f t="shared" ref="L14" si="30">SUM(L15:L17)</f>
        <v>676</v>
      </c>
      <c r="M14" s="268"/>
      <c r="N14" s="268">
        <f>SUM(N15:N17)</f>
        <v>2756</v>
      </c>
      <c r="O14" s="268">
        <f t="shared" ref="O14" si="31">SUM(O15:O17)</f>
        <v>1367</v>
      </c>
      <c r="P14" s="268">
        <f t="shared" ref="P14" si="32">SUM(P15:P17)</f>
        <v>1389</v>
      </c>
      <c r="Q14" s="268"/>
      <c r="R14" s="268">
        <f>SUM(R15:R17)</f>
        <v>44739</v>
      </c>
      <c r="S14" s="268">
        <f t="shared" ref="S14" si="33">SUM(S15:S17)</f>
        <v>22882</v>
      </c>
      <c r="T14" s="268">
        <f t="shared" ref="T14" si="34">SUM(T15:T17)</f>
        <v>21857</v>
      </c>
      <c r="U14" s="268"/>
      <c r="V14" s="268">
        <f>SUM(V15:V17)</f>
        <v>46745</v>
      </c>
      <c r="W14" s="268">
        <f t="shared" ref="W14" si="35">SUM(W15:W17)</f>
        <v>23669</v>
      </c>
      <c r="X14" s="268">
        <f t="shared" ref="X14" si="36">SUM(X15:X17)</f>
        <v>23076</v>
      </c>
      <c r="Y14" s="112"/>
    </row>
    <row r="15" spans="1:25" x14ac:dyDescent="0.2">
      <c r="A15" s="129" t="s">
        <v>1</v>
      </c>
      <c r="B15" s="250">
        <v>80167</v>
      </c>
      <c r="C15" s="250">
        <v>40661</v>
      </c>
      <c r="D15" s="250">
        <v>39506</v>
      </c>
      <c r="E15" s="260"/>
      <c r="F15" s="260">
        <v>0</v>
      </c>
      <c r="G15" s="260">
        <v>0</v>
      </c>
      <c r="H15" s="260">
        <v>0</v>
      </c>
      <c r="I15" s="260"/>
      <c r="J15" s="260">
        <v>0</v>
      </c>
      <c r="K15" s="260">
        <v>0</v>
      </c>
      <c r="L15" s="260">
        <v>0</v>
      </c>
      <c r="M15" s="260"/>
      <c r="N15" s="260">
        <v>0</v>
      </c>
      <c r="O15" s="260">
        <v>0</v>
      </c>
      <c r="P15" s="260">
        <v>0</v>
      </c>
      <c r="Q15" s="260"/>
      <c r="R15" s="260">
        <v>37396</v>
      </c>
      <c r="S15" s="260">
        <v>19180</v>
      </c>
      <c r="T15" s="260">
        <v>18216</v>
      </c>
      <c r="U15" s="260"/>
      <c r="V15" s="260">
        <v>39268</v>
      </c>
      <c r="W15" s="260">
        <v>19864</v>
      </c>
      <c r="X15" s="260">
        <v>19404</v>
      </c>
    </row>
    <row r="16" spans="1:25" x14ac:dyDescent="0.2">
      <c r="A16" s="129" t="s">
        <v>2</v>
      </c>
      <c r="B16" s="250">
        <v>16649</v>
      </c>
      <c r="C16" s="250">
        <v>8504</v>
      </c>
      <c r="D16" s="250">
        <v>8145</v>
      </c>
      <c r="E16" s="260"/>
      <c r="F16" s="260">
        <v>735</v>
      </c>
      <c r="G16" s="260">
        <v>357</v>
      </c>
      <c r="H16" s="260">
        <v>378</v>
      </c>
      <c r="I16" s="260"/>
      <c r="J16" s="260">
        <v>1445</v>
      </c>
      <c r="K16" s="260">
        <v>769</v>
      </c>
      <c r="L16" s="260">
        <v>676</v>
      </c>
      <c r="M16" s="260"/>
      <c r="N16" s="260">
        <v>2669</v>
      </c>
      <c r="O16" s="260">
        <v>1330</v>
      </c>
      <c r="P16" s="260">
        <v>1339</v>
      </c>
      <c r="Q16" s="260"/>
      <c r="R16" s="260">
        <v>6865</v>
      </c>
      <c r="S16" s="260">
        <v>3482</v>
      </c>
      <c r="T16" s="260">
        <v>3383</v>
      </c>
      <c r="U16" s="260"/>
      <c r="V16" s="260">
        <v>6900</v>
      </c>
      <c r="W16" s="260">
        <v>3528</v>
      </c>
      <c r="X16" s="260">
        <v>3372</v>
      </c>
    </row>
    <row r="17" spans="1:25" x14ac:dyDescent="0.2">
      <c r="A17" s="129" t="s">
        <v>203</v>
      </c>
      <c r="B17" s="250">
        <v>1127</v>
      </c>
      <c r="C17" s="250">
        <v>533</v>
      </c>
      <c r="D17" s="250">
        <v>594</v>
      </c>
      <c r="E17" s="260"/>
      <c r="F17" s="260">
        <v>0</v>
      </c>
      <c r="G17" s="260">
        <v>0</v>
      </c>
      <c r="H17" s="260">
        <v>0</v>
      </c>
      <c r="I17" s="260"/>
      <c r="J17" s="260">
        <v>0</v>
      </c>
      <c r="K17" s="260">
        <v>0</v>
      </c>
      <c r="L17" s="260">
        <v>0</v>
      </c>
      <c r="M17" s="260"/>
      <c r="N17" s="260">
        <v>87</v>
      </c>
      <c r="O17" s="260">
        <v>37</v>
      </c>
      <c r="P17" s="260">
        <v>50</v>
      </c>
      <c r="Q17" s="260"/>
      <c r="R17" s="260">
        <v>478</v>
      </c>
      <c r="S17" s="260">
        <v>220</v>
      </c>
      <c r="T17" s="260">
        <v>258</v>
      </c>
      <c r="U17" s="260"/>
      <c r="V17" s="260">
        <v>577</v>
      </c>
      <c r="W17" s="260">
        <v>277</v>
      </c>
      <c r="X17" s="260">
        <v>300</v>
      </c>
    </row>
    <row r="18" spans="1:25" x14ac:dyDescent="0.2"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</row>
    <row r="19" spans="1:25" s="269" customFormat="1" x14ac:dyDescent="0.2">
      <c r="A19" s="124" t="s">
        <v>205</v>
      </c>
      <c r="B19" s="268">
        <f>SUM(B20:B22)</f>
        <v>41282</v>
      </c>
      <c r="C19" s="268">
        <f t="shared" ref="C19" si="37">SUM(C20:C22)</f>
        <v>21168</v>
      </c>
      <c r="D19" s="268">
        <f t="shared" ref="D19" si="38">SUM(D20:D22)</f>
        <v>20114</v>
      </c>
      <c r="E19" s="268"/>
      <c r="F19" s="268">
        <f>SUM(F20:F22)</f>
        <v>24</v>
      </c>
      <c r="G19" s="268">
        <f t="shared" ref="G19" si="39">SUM(G20:G22)</f>
        <v>15</v>
      </c>
      <c r="H19" s="268">
        <f t="shared" ref="H19" si="40">SUM(H20:H22)</f>
        <v>9</v>
      </c>
      <c r="I19" s="268"/>
      <c r="J19" s="268">
        <f>SUM(J20:J22)</f>
        <v>67</v>
      </c>
      <c r="K19" s="268">
        <f t="shared" ref="K19" si="41">SUM(K20:K22)</f>
        <v>34</v>
      </c>
      <c r="L19" s="268">
        <f t="shared" ref="L19" si="42">SUM(L20:L22)</f>
        <v>33</v>
      </c>
      <c r="M19" s="268"/>
      <c r="N19" s="268">
        <f>SUM(N20:N22)</f>
        <v>104</v>
      </c>
      <c r="O19" s="268">
        <f t="shared" ref="O19" si="43">SUM(O20:O22)</f>
        <v>53</v>
      </c>
      <c r="P19" s="268">
        <f t="shared" ref="P19" si="44">SUM(P20:P22)</f>
        <v>51</v>
      </c>
      <c r="Q19" s="268"/>
      <c r="R19" s="268">
        <f>SUM(R20:R22)</f>
        <v>20360</v>
      </c>
      <c r="S19" s="268">
        <f t="shared" ref="S19" si="45">SUM(S20:S22)</f>
        <v>10499</v>
      </c>
      <c r="T19" s="268">
        <f t="shared" ref="T19" si="46">SUM(T20:T22)</f>
        <v>9861</v>
      </c>
      <c r="U19" s="268"/>
      <c r="V19" s="268">
        <f>SUM(V20:V22)</f>
        <v>20682</v>
      </c>
      <c r="W19" s="268">
        <f t="shared" ref="W19" si="47">SUM(W20:W22)</f>
        <v>10598</v>
      </c>
      <c r="X19" s="268">
        <f t="shared" ref="X19" si="48">SUM(X20:X22)</f>
        <v>10084</v>
      </c>
      <c r="Y19" s="112"/>
    </row>
    <row r="20" spans="1:25" x14ac:dyDescent="0.2">
      <c r="A20" s="129" t="s">
        <v>1</v>
      </c>
      <c r="B20" s="260">
        <v>40477</v>
      </c>
      <c r="C20" s="260">
        <v>20747</v>
      </c>
      <c r="D20" s="260">
        <v>19730</v>
      </c>
      <c r="E20" s="260"/>
      <c r="F20" s="260">
        <v>0</v>
      </c>
      <c r="G20" s="260">
        <v>0</v>
      </c>
      <c r="H20" s="260">
        <v>0</v>
      </c>
      <c r="I20" s="260"/>
      <c r="J20" s="260">
        <v>0</v>
      </c>
      <c r="K20" s="260">
        <v>0</v>
      </c>
      <c r="L20" s="260">
        <v>0</v>
      </c>
      <c r="M20" s="260"/>
      <c r="N20" s="260">
        <v>0</v>
      </c>
      <c r="O20" s="260">
        <v>0</v>
      </c>
      <c r="P20" s="260">
        <v>0</v>
      </c>
      <c r="Q20" s="260"/>
      <c r="R20" s="260">
        <v>19990</v>
      </c>
      <c r="S20" s="260">
        <v>10324</v>
      </c>
      <c r="T20" s="260">
        <v>9666</v>
      </c>
      <c r="U20" s="260"/>
      <c r="V20" s="260">
        <v>20292</v>
      </c>
      <c r="W20" s="260">
        <v>10392</v>
      </c>
      <c r="X20" s="260">
        <v>9900</v>
      </c>
    </row>
    <row r="21" spans="1:25" x14ac:dyDescent="0.2">
      <c r="A21" s="129" t="s">
        <v>2</v>
      </c>
      <c r="B21" s="260">
        <v>805</v>
      </c>
      <c r="C21" s="260">
        <v>421</v>
      </c>
      <c r="D21" s="260">
        <v>384</v>
      </c>
      <c r="E21" s="260"/>
      <c r="F21" s="260">
        <v>24</v>
      </c>
      <c r="G21" s="260">
        <v>15</v>
      </c>
      <c r="H21" s="260">
        <v>9</v>
      </c>
      <c r="I21" s="260"/>
      <c r="J21" s="260">
        <v>67</v>
      </c>
      <c r="K21" s="260">
        <v>34</v>
      </c>
      <c r="L21" s="260">
        <v>33</v>
      </c>
      <c r="M21" s="260"/>
      <c r="N21" s="260">
        <v>104</v>
      </c>
      <c r="O21" s="260">
        <v>53</v>
      </c>
      <c r="P21" s="260">
        <v>51</v>
      </c>
      <c r="Q21" s="260"/>
      <c r="R21" s="260">
        <v>370</v>
      </c>
      <c r="S21" s="260">
        <v>175</v>
      </c>
      <c r="T21" s="260">
        <v>195</v>
      </c>
      <c r="U21" s="260"/>
      <c r="V21" s="260">
        <v>390</v>
      </c>
      <c r="W21" s="260">
        <v>206</v>
      </c>
      <c r="X21" s="260">
        <v>184</v>
      </c>
    </row>
    <row r="22" spans="1:25" ht="13.5" thickBot="1" x14ac:dyDescent="0.25">
      <c r="A22" s="130" t="s">
        <v>203</v>
      </c>
      <c r="B22" s="253" t="s">
        <v>8</v>
      </c>
      <c r="C22" s="253" t="s">
        <v>8</v>
      </c>
      <c r="D22" s="253" t="s">
        <v>8</v>
      </c>
      <c r="E22" s="255"/>
      <c r="F22" s="253" t="s">
        <v>8</v>
      </c>
      <c r="G22" s="253" t="s">
        <v>8</v>
      </c>
      <c r="H22" s="253" t="s">
        <v>8</v>
      </c>
      <c r="I22" s="255"/>
      <c r="J22" s="253" t="s">
        <v>8</v>
      </c>
      <c r="K22" s="253" t="s">
        <v>8</v>
      </c>
      <c r="L22" s="253" t="s">
        <v>8</v>
      </c>
      <c r="M22" s="255"/>
      <c r="N22" s="253" t="s">
        <v>8</v>
      </c>
      <c r="O22" s="253" t="s">
        <v>8</v>
      </c>
      <c r="P22" s="253" t="s">
        <v>8</v>
      </c>
      <c r="Q22" s="255"/>
      <c r="R22" s="253" t="s">
        <v>8</v>
      </c>
      <c r="S22" s="253" t="s">
        <v>8</v>
      </c>
      <c r="T22" s="253" t="s">
        <v>8</v>
      </c>
      <c r="U22" s="255"/>
      <c r="V22" s="253" t="s">
        <v>8</v>
      </c>
      <c r="W22" s="253" t="s">
        <v>8</v>
      </c>
      <c r="X22" s="253" t="s">
        <v>8</v>
      </c>
    </row>
    <row r="23" spans="1:25" ht="15" customHeight="1" x14ac:dyDescent="0.2">
      <c r="A23" s="28" t="s">
        <v>929</v>
      </c>
    </row>
  </sheetData>
  <mergeCells count="12">
    <mergeCell ref="B6:D6"/>
    <mergeCell ref="A1:X1"/>
    <mergeCell ref="A2:X2"/>
    <mergeCell ref="A3:X3"/>
    <mergeCell ref="A4:X4"/>
    <mergeCell ref="F6:H6"/>
    <mergeCell ref="J6:L6"/>
    <mergeCell ref="N6:P6"/>
    <mergeCell ref="R6:T6"/>
    <mergeCell ref="F5:T5"/>
    <mergeCell ref="V6:X6"/>
    <mergeCell ref="A5:A7"/>
  </mergeCells>
  <conditionalFormatting sqref="B9:X22">
    <cfRule type="cellIs" dxfId="408" priority="1" operator="equal">
      <formula>0</formula>
    </cfRule>
  </conditionalFormatting>
  <hyperlinks>
    <hyperlink ref="Y2" location="Contenido!A1" display="Contenido" xr:uid="{00000000-0004-0000-1500-000000000000}"/>
  </hyperlinks>
  <printOptions horizontalCentered="1"/>
  <pageMargins left="0.59055118110236227" right="0.59055118110236227" top="0.59055118110236227" bottom="0.19685039370078741" header="0" footer="0"/>
  <pageSetup scale="85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5" tint="0.59999389629810485"/>
    <pageSetUpPr fitToPage="1"/>
  </sheetPr>
  <dimension ref="A1:Y39"/>
  <sheetViews>
    <sheetView showGridLines="0" zoomScaleNormal="100" zoomScaleSheetLayoutView="100" workbookViewId="0">
      <selection activeCell="N19" sqref="N19"/>
    </sheetView>
  </sheetViews>
  <sheetFormatPr baseColWidth="10" defaultColWidth="11" defaultRowHeight="12.75" x14ac:dyDescent="0.2"/>
  <cols>
    <col min="1" max="1" width="18.125" style="118" bestFit="1" customWidth="1"/>
    <col min="2" max="2" width="6.125" style="251" bestFit="1" customWidth="1"/>
    <col min="3" max="4" width="6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17" width="1.25" style="251" customWidth="1"/>
    <col min="18" max="20" width="5.625" style="251" customWidth="1"/>
    <col min="21" max="21" width="1.25" style="251" customWidth="1"/>
    <col min="22" max="24" width="5.625" style="251" customWidth="1"/>
    <col min="25" max="25" width="9.5" style="1" customWidth="1"/>
    <col min="26" max="16384" width="11" style="102"/>
  </cols>
  <sheetData>
    <row r="1" spans="1:25" ht="15" customHeight="1" x14ac:dyDescent="0.25">
      <c r="A1" s="600" t="s">
        <v>885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87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79"/>
    </row>
    <row r="6" spans="1:25" ht="17.25" customHeight="1" x14ac:dyDescent="0.2">
      <c r="A6" s="603" t="s">
        <v>46</v>
      </c>
      <c r="B6" s="489"/>
      <c r="C6" s="489"/>
      <c r="D6" s="489"/>
      <c r="E6" s="489"/>
      <c r="F6" s="599" t="s">
        <v>236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489"/>
      <c r="V6" s="517"/>
      <c r="W6" s="394"/>
      <c r="X6" s="394"/>
      <c r="Y6" s="2"/>
    </row>
    <row r="7" spans="1:25" s="119" customFormat="1" ht="17.25" customHeight="1" x14ac:dyDescent="0.2">
      <c r="A7" s="603"/>
      <c r="B7" s="599" t="s">
        <v>0</v>
      </c>
      <c r="C7" s="599"/>
      <c r="D7" s="599"/>
      <c r="E7" s="394"/>
      <c r="F7" s="602" t="s">
        <v>237</v>
      </c>
      <c r="G7" s="602"/>
      <c r="H7" s="602"/>
      <c r="I7" s="491"/>
      <c r="J7" s="602" t="s">
        <v>238</v>
      </c>
      <c r="K7" s="602"/>
      <c r="L7" s="602"/>
      <c r="M7" s="491"/>
      <c r="N7" s="602" t="s">
        <v>239</v>
      </c>
      <c r="O7" s="602"/>
      <c r="P7" s="602"/>
      <c r="Q7" s="491"/>
      <c r="R7" s="602" t="s">
        <v>240</v>
      </c>
      <c r="S7" s="602"/>
      <c r="T7" s="602"/>
      <c r="U7" s="394"/>
      <c r="V7" s="599" t="s">
        <v>243</v>
      </c>
      <c r="W7" s="599"/>
      <c r="X7" s="599"/>
      <c r="Y7" s="1"/>
    </row>
    <row r="8" spans="1:25" s="119" customFormat="1" ht="27.75" customHeight="1" x14ac:dyDescent="0.2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1"/>
    </row>
    <row r="9" spans="1:25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1"/>
    </row>
    <row r="10" spans="1:25" s="269" customFormat="1" x14ac:dyDescent="0.2">
      <c r="A10" s="43" t="s">
        <v>0</v>
      </c>
      <c r="B10" s="268">
        <f>SUM(B12:B38)</f>
        <v>137657</v>
      </c>
      <c r="C10" s="268">
        <f>SUM(C12:C38)</f>
        <v>70243</v>
      </c>
      <c r="D10" s="268">
        <f>SUM(D12:D38)</f>
        <v>67414</v>
      </c>
      <c r="E10" s="268"/>
      <c r="F10" s="268">
        <f>SUM(F12:F38)</f>
        <v>759</v>
      </c>
      <c r="G10" s="268">
        <f>SUM(G12:G38)</f>
        <v>372</v>
      </c>
      <c r="H10" s="268">
        <f>SUM(H12:H38)</f>
        <v>387</v>
      </c>
      <c r="I10" s="268"/>
      <c r="J10" s="268">
        <f>SUM(J12:J38)</f>
        <v>1512</v>
      </c>
      <c r="K10" s="268">
        <f>SUM(K12:K38)</f>
        <v>803</v>
      </c>
      <c r="L10" s="268">
        <f>SUM(L12:L38)</f>
        <v>709</v>
      </c>
      <c r="M10" s="268"/>
      <c r="N10" s="268">
        <f>SUM(N12:N38)</f>
        <v>2860</v>
      </c>
      <c r="O10" s="268">
        <f>SUM(O12:O38)</f>
        <v>1420</v>
      </c>
      <c r="P10" s="268">
        <f>SUM(P12:P38)</f>
        <v>1440</v>
      </c>
      <c r="Q10" s="268"/>
      <c r="R10" s="268">
        <f>SUM(R12:R38)</f>
        <v>65099</v>
      </c>
      <c r="S10" s="268">
        <f>SUM(S12:S38)</f>
        <v>33381</v>
      </c>
      <c r="T10" s="268">
        <f>SUM(T12:T38)</f>
        <v>31718</v>
      </c>
      <c r="U10" s="268"/>
      <c r="V10" s="268">
        <f>SUM(V12:V38)</f>
        <v>67427</v>
      </c>
      <c r="W10" s="268">
        <f>SUM(W12:W38)</f>
        <v>34267</v>
      </c>
      <c r="X10" s="268">
        <f>SUM(X12:X38)</f>
        <v>33160</v>
      </c>
      <c r="Y10" s="112"/>
    </row>
    <row r="11" spans="1:25" x14ac:dyDescent="0.2">
      <c r="A11" s="44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</row>
    <row r="12" spans="1:25" x14ac:dyDescent="0.2">
      <c r="A12" s="42" t="s">
        <v>51</v>
      </c>
      <c r="B12" s="251">
        <f>+F12+J12+N12+R12+V12</f>
        <v>8536</v>
      </c>
      <c r="C12" s="251">
        <f>+G12+K12+O12+S12+W12</f>
        <v>4364</v>
      </c>
      <c r="D12" s="251">
        <f>+B12-C12</f>
        <v>4172</v>
      </c>
      <c r="E12" s="250"/>
      <c r="F12" s="250">
        <v>107</v>
      </c>
      <c r="G12" s="250">
        <v>63</v>
      </c>
      <c r="H12" s="250">
        <v>44</v>
      </c>
      <c r="I12" s="250"/>
      <c r="J12" s="250">
        <v>195</v>
      </c>
      <c r="K12" s="250">
        <v>94</v>
      </c>
      <c r="L12" s="250">
        <v>101</v>
      </c>
      <c r="M12" s="250"/>
      <c r="N12" s="250">
        <v>377</v>
      </c>
      <c r="O12" s="250">
        <v>194</v>
      </c>
      <c r="P12" s="250">
        <v>183</v>
      </c>
      <c r="Q12" s="250"/>
      <c r="R12" s="250">
        <v>3840</v>
      </c>
      <c r="S12" s="250">
        <v>2011</v>
      </c>
      <c r="T12" s="250">
        <v>1829</v>
      </c>
      <c r="U12" s="250"/>
      <c r="V12" s="250">
        <v>4017</v>
      </c>
      <c r="W12" s="250">
        <v>2002</v>
      </c>
      <c r="X12" s="250">
        <v>2015</v>
      </c>
    </row>
    <row r="13" spans="1:25" x14ac:dyDescent="0.2">
      <c r="A13" s="42" t="s">
        <v>58</v>
      </c>
      <c r="B13" s="251">
        <f t="shared" ref="B13:B38" si="0">+F13+J13+N13+R13+V13</f>
        <v>8459</v>
      </c>
      <c r="C13" s="251">
        <f t="shared" ref="C13:C38" si="1">+G13+K13+O13+S13+W13</f>
        <v>4344</v>
      </c>
      <c r="D13" s="251">
        <f t="shared" ref="D13:D38" si="2">+B13-C13</f>
        <v>4115</v>
      </c>
      <c r="E13" s="250"/>
      <c r="F13" s="250">
        <v>161</v>
      </c>
      <c r="G13" s="250">
        <v>78</v>
      </c>
      <c r="H13" s="250">
        <v>83</v>
      </c>
      <c r="I13" s="250"/>
      <c r="J13" s="250">
        <v>296</v>
      </c>
      <c r="K13" s="250">
        <v>166</v>
      </c>
      <c r="L13" s="250">
        <v>130</v>
      </c>
      <c r="M13" s="250"/>
      <c r="N13" s="250">
        <v>494</v>
      </c>
      <c r="O13" s="250">
        <v>264</v>
      </c>
      <c r="P13" s="250">
        <v>230</v>
      </c>
      <c r="Q13" s="250"/>
      <c r="R13" s="250">
        <v>3662</v>
      </c>
      <c r="S13" s="250">
        <v>1885</v>
      </c>
      <c r="T13" s="250">
        <v>1777</v>
      </c>
      <c r="U13" s="250"/>
      <c r="V13" s="250">
        <v>3846</v>
      </c>
      <c r="W13" s="250">
        <v>1951</v>
      </c>
      <c r="X13" s="250">
        <v>1895</v>
      </c>
    </row>
    <row r="14" spans="1:25" x14ac:dyDescent="0.2">
      <c r="A14" s="42" t="s">
        <v>29</v>
      </c>
      <c r="B14" s="251">
        <f t="shared" si="0"/>
        <v>7744</v>
      </c>
      <c r="C14" s="251">
        <f t="shared" si="1"/>
        <v>3992</v>
      </c>
      <c r="D14" s="251">
        <f t="shared" si="2"/>
        <v>3752</v>
      </c>
      <c r="E14" s="250"/>
      <c r="F14" s="250">
        <v>118</v>
      </c>
      <c r="G14" s="250">
        <v>62</v>
      </c>
      <c r="H14" s="250">
        <v>56</v>
      </c>
      <c r="I14" s="250"/>
      <c r="J14" s="250">
        <v>162</v>
      </c>
      <c r="K14" s="250">
        <v>82</v>
      </c>
      <c r="L14" s="250">
        <v>80</v>
      </c>
      <c r="M14" s="250"/>
      <c r="N14" s="250">
        <v>415</v>
      </c>
      <c r="O14" s="250">
        <v>212</v>
      </c>
      <c r="P14" s="250">
        <v>203</v>
      </c>
      <c r="Q14" s="250"/>
      <c r="R14" s="250">
        <v>3451</v>
      </c>
      <c r="S14" s="250">
        <v>1773</v>
      </c>
      <c r="T14" s="250">
        <v>1678</v>
      </c>
      <c r="U14" s="250"/>
      <c r="V14" s="250">
        <v>3598</v>
      </c>
      <c r="W14" s="250">
        <v>1863</v>
      </c>
      <c r="X14" s="250">
        <v>1735</v>
      </c>
    </row>
    <row r="15" spans="1:25" x14ac:dyDescent="0.2">
      <c r="A15" s="42" t="s">
        <v>59</v>
      </c>
      <c r="B15" s="251">
        <f t="shared" si="0"/>
        <v>7412</v>
      </c>
      <c r="C15" s="251">
        <f t="shared" si="1"/>
        <v>3789</v>
      </c>
      <c r="D15" s="251">
        <f t="shared" si="2"/>
        <v>3623</v>
      </c>
      <c r="E15" s="250"/>
      <c r="F15" s="250">
        <v>3</v>
      </c>
      <c r="G15" s="250">
        <v>2</v>
      </c>
      <c r="H15" s="250">
        <v>1</v>
      </c>
      <c r="I15" s="250"/>
      <c r="J15" s="250">
        <v>36</v>
      </c>
      <c r="K15" s="250">
        <v>19</v>
      </c>
      <c r="L15" s="250">
        <v>17</v>
      </c>
      <c r="M15" s="250"/>
      <c r="N15" s="250">
        <v>67</v>
      </c>
      <c r="O15" s="250">
        <v>34</v>
      </c>
      <c r="P15" s="250">
        <v>33</v>
      </c>
      <c r="Q15" s="250"/>
      <c r="R15" s="250">
        <v>3525</v>
      </c>
      <c r="S15" s="250">
        <v>1805</v>
      </c>
      <c r="T15" s="250">
        <v>1720</v>
      </c>
      <c r="U15" s="250"/>
      <c r="V15" s="250">
        <v>3781</v>
      </c>
      <c r="W15" s="250">
        <v>1929</v>
      </c>
      <c r="X15" s="250">
        <v>1852</v>
      </c>
    </row>
    <row r="16" spans="1:25" x14ac:dyDescent="0.2">
      <c r="A16" s="42" t="s">
        <v>60</v>
      </c>
      <c r="B16" s="251">
        <f t="shared" si="0"/>
        <v>1867</v>
      </c>
      <c r="C16" s="251">
        <f t="shared" si="1"/>
        <v>945</v>
      </c>
      <c r="D16" s="251">
        <f t="shared" si="2"/>
        <v>922</v>
      </c>
      <c r="E16" s="252"/>
      <c r="F16" s="252">
        <v>13</v>
      </c>
      <c r="G16" s="252">
        <v>8</v>
      </c>
      <c r="H16" s="252">
        <v>5</v>
      </c>
      <c r="I16" s="252"/>
      <c r="J16" s="252">
        <v>17</v>
      </c>
      <c r="K16" s="252">
        <v>10</v>
      </c>
      <c r="L16" s="252">
        <v>7</v>
      </c>
      <c r="M16" s="252"/>
      <c r="N16" s="252">
        <v>14</v>
      </c>
      <c r="O16" s="252">
        <v>8</v>
      </c>
      <c r="P16" s="252">
        <v>6</v>
      </c>
      <c r="Q16" s="252"/>
      <c r="R16" s="252">
        <v>883</v>
      </c>
      <c r="S16" s="252">
        <v>451</v>
      </c>
      <c r="T16" s="252">
        <v>432</v>
      </c>
      <c r="U16" s="252"/>
      <c r="V16" s="252">
        <v>940</v>
      </c>
      <c r="W16" s="252">
        <v>468</v>
      </c>
      <c r="X16" s="252">
        <v>472</v>
      </c>
    </row>
    <row r="17" spans="1:24" x14ac:dyDescent="0.2">
      <c r="A17" s="42" t="s">
        <v>61</v>
      </c>
      <c r="B17" s="251">
        <f t="shared" si="0"/>
        <v>4405</v>
      </c>
      <c r="C17" s="251">
        <f t="shared" si="1"/>
        <v>2238</v>
      </c>
      <c r="D17" s="251">
        <f t="shared" si="2"/>
        <v>2167</v>
      </c>
      <c r="E17" s="252"/>
      <c r="F17" s="252">
        <v>7</v>
      </c>
      <c r="G17" s="252">
        <v>3</v>
      </c>
      <c r="H17" s="252">
        <v>4</v>
      </c>
      <c r="I17" s="252"/>
      <c r="J17" s="252">
        <v>8</v>
      </c>
      <c r="K17" s="252">
        <v>3</v>
      </c>
      <c r="L17" s="252">
        <v>5</v>
      </c>
      <c r="M17" s="252"/>
      <c r="N17" s="252">
        <v>8</v>
      </c>
      <c r="O17" s="252">
        <v>3</v>
      </c>
      <c r="P17" s="252">
        <v>5</v>
      </c>
      <c r="Q17" s="252"/>
      <c r="R17" s="252">
        <v>2169</v>
      </c>
      <c r="S17" s="252">
        <v>1111</v>
      </c>
      <c r="T17" s="252">
        <v>1058</v>
      </c>
      <c r="U17" s="252"/>
      <c r="V17" s="252">
        <v>2213</v>
      </c>
      <c r="W17" s="252">
        <v>1118</v>
      </c>
      <c r="X17" s="252">
        <v>1095</v>
      </c>
    </row>
    <row r="18" spans="1:24" x14ac:dyDescent="0.2">
      <c r="A18" s="42" t="s">
        <v>81</v>
      </c>
      <c r="B18" s="251">
        <f t="shared" si="0"/>
        <v>1120</v>
      </c>
      <c r="C18" s="251">
        <f t="shared" si="1"/>
        <v>581</v>
      </c>
      <c r="D18" s="251">
        <f t="shared" si="2"/>
        <v>539</v>
      </c>
      <c r="E18" s="252"/>
      <c r="F18" s="252">
        <v>0</v>
      </c>
      <c r="G18" s="252">
        <v>0</v>
      </c>
      <c r="H18" s="252">
        <v>0</v>
      </c>
      <c r="I18" s="252"/>
      <c r="J18" s="252">
        <v>0</v>
      </c>
      <c r="K18" s="252">
        <v>0</v>
      </c>
      <c r="L18" s="252">
        <v>0</v>
      </c>
      <c r="M18" s="252"/>
      <c r="N18" s="252">
        <v>0</v>
      </c>
      <c r="O18" s="252">
        <v>0</v>
      </c>
      <c r="P18" s="252">
        <v>0</v>
      </c>
      <c r="Q18" s="252"/>
      <c r="R18" s="252">
        <v>546</v>
      </c>
      <c r="S18" s="252">
        <v>280</v>
      </c>
      <c r="T18" s="252">
        <v>266</v>
      </c>
      <c r="U18" s="252"/>
      <c r="V18" s="252">
        <v>574</v>
      </c>
      <c r="W18" s="252">
        <v>301</v>
      </c>
      <c r="X18" s="252">
        <v>273</v>
      </c>
    </row>
    <row r="19" spans="1:24" x14ac:dyDescent="0.2">
      <c r="A19" s="42" t="s">
        <v>52</v>
      </c>
      <c r="B19" s="251">
        <f t="shared" si="0"/>
        <v>13184</v>
      </c>
      <c r="C19" s="251">
        <f t="shared" si="1"/>
        <v>6749</v>
      </c>
      <c r="D19" s="251">
        <f t="shared" si="2"/>
        <v>6435</v>
      </c>
      <c r="E19" s="252"/>
      <c r="F19" s="252">
        <v>59</v>
      </c>
      <c r="G19" s="252">
        <v>24</v>
      </c>
      <c r="H19" s="252">
        <v>35</v>
      </c>
      <c r="I19" s="252"/>
      <c r="J19" s="252">
        <v>183</v>
      </c>
      <c r="K19" s="252">
        <v>109</v>
      </c>
      <c r="L19" s="252">
        <v>74</v>
      </c>
      <c r="M19" s="252"/>
      <c r="N19" s="252">
        <v>375</v>
      </c>
      <c r="O19" s="252">
        <v>174</v>
      </c>
      <c r="P19" s="252">
        <v>201</v>
      </c>
      <c r="Q19" s="252"/>
      <c r="R19" s="252">
        <v>6195</v>
      </c>
      <c r="S19" s="252">
        <v>3231</v>
      </c>
      <c r="T19" s="252">
        <v>2964</v>
      </c>
      <c r="U19" s="252"/>
      <c r="V19" s="252">
        <v>6372</v>
      </c>
      <c r="W19" s="252">
        <v>3211</v>
      </c>
      <c r="X19" s="252">
        <v>3161</v>
      </c>
    </row>
    <row r="20" spans="1:24" x14ac:dyDescent="0.2">
      <c r="A20" s="42" t="s">
        <v>62</v>
      </c>
      <c r="B20" s="251">
        <f t="shared" si="0"/>
        <v>5827</v>
      </c>
      <c r="C20" s="251">
        <f t="shared" si="1"/>
        <v>2965</v>
      </c>
      <c r="D20" s="251">
        <f t="shared" si="2"/>
        <v>2862</v>
      </c>
      <c r="E20" s="250"/>
      <c r="F20" s="250">
        <v>25</v>
      </c>
      <c r="G20" s="250">
        <v>11</v>
      </c>
      <c r="H20" s="250">
        <v>14</v>
      </c>
      <c r="I20" s="250"/>
      <c r="J20" s="250">
        <v>72</v>
      </c>
      <c r="K20" s="250">
        <v>39</v>
      </c>
      <c r="L20" s="250">
        <v>33</v>
      </c>
      <c r="M20" s="250"/>
      <c r="N20" s="250">
        <v>102</v>
      </c>
      <c r="O20" s="250">
        <v>53</v>
      </c>
      <c r="P20" s="250">
        <v>49</v>
      </c>
      <c r="Q20" s="250"/>
      <c r="R20" s="250">
        <v>2782</v>
      </c>
      <c r="S20" s="250">
        <v>1411</v>
      </c>
      <c r="T20" s="250">
        <v>1371</v>
      </c>
      <c r="U20" s="250"/>
      <c r="V20" s="250">
        <v>2846</v>
      </c>
      <c r="W20" s="250">
        <v>1451</v>
      </c>
      <c r="X20" s="250">
        <v>1395</v>
      </c>
    </row>
    <row r="21" spans="1:24" x14ac:dyDescent="0.2">
      <c r="A21" s="42" t="s">
        <v>63</v>
      </c>
      <c r="B21" s="251">
        <f t="shared" si="0"/>
        <v>8068</v>
      </c>
      <c r="C21" s="251">
        <f t="shared" si="1"/>
        <v>4150</v>
      </c>
      <c r="D21" s="251">
        <f t="shared" si="2"/>
        <v>3918</v>
      </c>
      <c r="E21" s="252"/>
      <c r="F21" s="252">
        <v>0</v>
      </c>
      <c r="G21" s="252">
        <v>0</v>
      </c>
      <c r="H21" s="252">
        <v>0</v>
      </c>
      <c r="I21" s="252"/>
      <c r="J21" s="252">
        <v>11</v>
      </c>
      <c r="K21" s="252">
        <v>2</v>
      </c>
      <c r="L21" s="252">
        <v>9</v>
      </c>
      <c r="M21" s="252"/>
      <c r="N21" s="252">
        <v>25</v>
      </c>
      <c r="O21" s="252">
        <v>10</v>
      </c>
      <c r="P21" s="252">
        <v>15</v>
      </c>
      <c r="Q21" s="252"/>
      <c r="R21" s="252">
        <v>3970</v>
      </c>
      <c r="S21" s="252">
        <v>2044</v>
      </c>
      <c r="T21" s="252">
        <v>1926</v>
      </c>
      <c r="U21" s="252"/>
      <c r="V21" s="252">
        <v>4062</v>
      </c>
      <c r="W21" s="252">
        <v>2094</v>
      </c>
      <c r="X21" s="252">
        <v>1968</v>
      </c>
    </row>
    <row r="22" spans="1:24" x14ac:dyDescent="0.2">
      <c r="A22" s="42" t="s">
        <v>64</v>
      </c>
      <c r="B22" s="251">
        <f t="shared" si="0"/>
        <v>2741</v>
      </c>
      <c r="C22" s="251">
        <f t="shared" si="1"/>
        <v>1437</v>
      </c>
      <c r="D22" s="251">
        <f t="shared" si="2"/>
        <v>1304</v>
      </c>
      <c r="E22" s="252"/>
      <c r="F22" s="252">
        <v>0</v>
      </c>
      <c r="G22" s="252">
        <v>0</v>
      </c>
      <c r="H22" s="252">
        <v>0</v>
      </c>
      <c r="I22" s="252"/>
      <c r="J22" s="252">
        <v>0</v>
      </c>
      <c r="K22" s="252">
        <v>0</v>
      </c>
      <c r="L22" s="252">
        <v>0</v>
      </c>
      <c r="M22" s="252"/>
      <c r="N22" s="252">
        <v>0</v>
      </c>
      <c r="O22" s="252">
        <v>0</v>
      </c>
      <c r="P22" s="252">
        <v>0</v>
      </c>
      <c r="Q22" s="252"/>
      <c r="R22" s="252">
        <v>1394</v>
      </c>
      <c r="S22" s="252">
        <v>727</v>
      </c>
      <c r="T22" s="252">
        <v>667</v>
      </c>
      <c r="U22" s="252"/>
      <c r="V22" s="252">
        <v>1347</v>
      </c>
      <c r="W22" s="252">
        <v>710</v>
      </c>
      <c r="X22" s="252">
        <v>637</v>
      </c>
    </row>
    <row r="23" spans="1:24" x14ac:dyDescent="0.2">
      <c r="A23" s="41" t="s">
        <v>30</v>
      </c>
      <c r="B23" s="251">
        <f t="shared" si="0"/>
        <v>11012</v>
      </c>
      <c r="C23" s="251">
        <f t="shared" si="1"/>
        <v>5572</v>
      </c>
      <c r="D23" s="251">
        <f t="shared" si="2"/>
        <v>5440</v>
      </c>
      <c r="F23" s="260">
        <v>38</v>
      </c>
      <c r="G23" s="260">
        <v>18</v>
      </c>
      <c r="H23" s="260">
        <v>20</v>
      </c>
      <c r="J23" s="260">
        <v>91</v>
      </c>
      <c r="K23" s="260">
        <v>48</v>
      </c>
      <c r="L23" s="260">
        <v>43</v>
      </c>
      <c r="N23" s="260">
        <v>216</v>
      </c>
      <c r="O23" s="260">
        <v>100</v>
      </c>
      <c r="P23" s="260">
        <v>116</v>
      </c>
      <c r="R23" s="260">
        <v>5190</v>
      </c>
      <c r="S23" s="260">
        <v>2671</v>
      </c>
      <c r="T23" s="260">
        <v>2519</v>
      </c>
      <c r="V23" s="260">
        <v>5477</v>
      </c>
      <c r="W23" s="260">
        <v>2735</v>
      </c>
      <c r="X23" s="260">
        <v>2742</v>
      </c>
    </row>
    <row r="24" spans="1:24" x14ac:dyDescent="0.2">
      <c r="A24" s="42" t="s">
        <v>65</v>
      </c>
      <c r="B24" s="251">
        <f t="shared" si="0"/>
        <v>2795</v>
      </c>
      <c r="C24" s="251">
        <f t="shared" si="1"/>
        <v>1442</v>
      </c>
      <c r="D24" s="251">
        <f t="shared" si="2"/>
        <v>1353</v>
      </c>
      <c r="F24" s="251">
        <v>0</v>
      </c>
      <c r="G24" s="251">
        <v>0</v>
      </c>
      <c r="H24" s="251">
        <v>0</v>
      </c>
      <c r="J24" s="251">
        <v>0</v>
      </c>
      <c r="K24" s="251">
        <v>0</v>
      </c>
      <c r="L24" s="251">
        <v>0</v>
      </c>
      <c r="N24" s="251">
        <v>11</v>
      </c>
      <c r="O24" s="251">
        <v>8</v>
      </c>
      <c r="P24" s="251">
        <v>3</v>
      </c>
      <c r="R24" s="251">
        <v>1358</v>
      </c>
      <c r="S24" s="251">
        <v>674</v>
      </c>
      <c r="T24" s="251">
        <v>684</v>
      </c>
      <c r="V24" s="251">
        <v>1426</v>
      </c>
      <c r="W24" s="251">
        <v>760</v>
      </c>
      <c r="X24" s="251">
        <v>666</v>
      </c>
    </row>
    <row r="25" spans="1:24" x14ac:dyDescent="0.2">
      <c r="A25" s="42" t="s">
        <v>31</v>
      </c>
      <c r="B25" s="251">
        <f t="shared" si="0"/>
        <v>10536</v>
      </c>
      <c r="C25" s="251">
        <f t="shared" si="1"/>
        <v>5255</v>
      </c>
      <c r="D25" s="251">
        <f t="shared" si="2"/>
        <v>5281</v>
      </c>
      <c r="F25" s="251">
        <v>174</v>
      </c>
      <c r="G25" s="251">
        <v>79</v>
      </c>
      <c r="H25" s="251">
        <v>95</v>
      </c>
      <c r="J25" s="251">
        <v>287</v>
      </c>
      <c r="K25" s="251">
        <v>149</v>
      </c>
      <c r="L25" s="251">
        <v>138</v>
      </c>
      <c r="N25" s="251">
        <v>515</v>
      </c>
      <c r="O25" s="251">
        <v>245</v>
      </c>
      <c r="P25" s="251">
        <v>270</v>
      </c>
      <c r="R25" s="251">
        <v>4659</v>
      </c>
      <c r="S25" s="251">
        <v>2328</v>
      </c>
      <c r="T25" s="251">
        <v>2331</v>
      </c>
      <c r="V25" s="251">
        <v>4901</v>
      </c>
      <c r="W25" s="251">
        <v>2454</v>
      </c>
      <c r="X25" s="251">
        <v>2447</v>
      </c>
    </row>
    <row r="26" spans="1:24" x14ac:dyDescent="0.2">
      <c r="A26" s="42" t="s">
        <v>210</v>
      </c>
      <c r="B26" s="251">
        <f t="shared" si="0"/>
        <v>2452</v>
      </c>
      <c r="C26" s="251">
        <f t="shared" si="1"/>
        <v>1254</v>
      </c>
      <c r="D26" s="251">
        <f t="shared" si="2"/>
        <v>1198</v>
      </c>
      <c r="F26" s="251">
        <v>0</v>
      </c>
      <c r="G26" s="251">
        <v>0</v>
      </c>
      <c r="H26" s="251">
        <v>0</v>
      </c>
      <c r="J26" s="251">
        <v>0</v>
      </c>
      <c r="K26" s="251">
        <v>0</v>
      </c>
      <c r="L26" s="251">
        <v>0</v>
      </c>
      <c r="N26" s="251">
        <v>0</v>
      </c>
      <c r="O26" s="251">
        <v>0</v>
      </c>
      <c r="P26" s="251">
        <v>0</v>
      </c>
      <c r="R26" s="251">
        <v>1211</v>
      </c>
      <c r="S26" s="251">
        <v>638</v>
      </c>
      <c r="T26" s="251">
        <v>573</v>
      </c>
      <c r="V26" s="251">
        <v>1241</v>
      </c>
      <c r="W26" s="251">
        <v>616</v>
      </c>
      <c r="X26" s="251">
        <v>625</v>
      </c>
    </row>
    <row r="27" spans="1:24" x14ac:dyDescent="0.2">
      <c r="A27" s="42" t="s">
        <v>53</v>
      </c>
      <c r="B27" s="251">
        <f t="shared" si="0"/>
        <v>4003</v>
      </c>
      <c r="C27" s="251">
        <f t="shared" si="1"/>
        <v>2101</v>
      </c>
      <c r="D27" s="251">
        <f t="shared" si="2"/>
        <v>1902</v>
      </c>
      <c r="F27" s="251">
        <v>4</v>
      </c>
      <c r="G27" s="251">
        <v>0</v>
      </c>
      <c r="H27" s="251">
        <v>4</v>
      </c>
      <c r="J27" s="251">
        <v>23</v>
      </c>
      <c r="K27" s="251">
        <v>8</v>
      </c>
      <c r="L27" s="251">
        <v>15</v>
      </c>
      <c r="N27" s="251">
        <v>59</v>
      </c>
      <c r="O27" s="251">
        <v>29</v>
      </c>
      <c r="P27" s="251">
        <v>30</v>
      </c>
      <c r="R27" s="251">
        <v>1881</v>
      </c>
      <c r="S27" s="251">
        <v>990</v>
      </c>
      <c r="T27" s="251">
        <v>891</v>
      </c>
      <c r="V27" s="251">
        <v>2036</v>
      </c>
      <c r="W27" s="251">
        <v>1074</v>
      </c>
      <c r="X27" s="251">
        <v>962</v>
      </c>
    </row>
    <row r="28" spans="1:24" x14ac:dyDescent="0.2">
      <c r="A28" s="42" t="s">
        <v>67</v>
      </c>
      <c r="B28" s="251">
        <f t="shared" si="0"/>
        <v>2208</v>
      </c>
      <c r="C28" s="251">
        <f t="shared" si="1"/>
        <v>1089</v>
      </c>
      <c r="D28" s="251">
        <f t="shared" si="2"/>
        <v>1119</v>
      </c>
      <c r="F28" s="251">
        <v>4</v>
      </c>
      <c r="G28" s="251">
        <v>1</v>
      </c>
      <c r="H28" s="251">
        <v>3</v>
      </c>
      <c r="J28" s="251">
        <v>30</v>
      </c>
      <c r="K28" s="251">
        <v>14</v>
      </c>
      <c r="L28" s="251">
        <v>16</v>
      </c>
      <c r="N28" s="251">
        <v>32</v>
      </c>
      <c r="O28" s="251">
        <v>16</v>
      </c>
      <c r="P28" s="251">
        <v>16</v>
      </c>
      <c r="R28" s="251">
        <v>1044</v>
      </c>
      <c r="S28" s="251">
        <v>515</v>
      </c>
      <c r="T28" s="251">
        <v>529</v>
      </c>
      <c r="V28" s="251">
        <v>1098</v>
      </c>
      <c r="W28" s="251">
        <v>543</v>
      </c>
      <c r="X28" s="251">
        <v>555</v>
      </c>
    </row>
    <row r="29" spans="1:24" x14ac:dyDescent="0.2">
      <c r="A29" s="42" t="s">
        <v>68</v>
      </c>
      <c r="B29" s="251">
        <f t="shared" si="0"/>
        <v>3527</v>
      </c>
      <c r="C29" s="251">
        <f t="shared" si="1"/>
        <v>1849</v>
      </c>
      <c r="D29" s="251">
        <f t="shared" si="2"/>
        <v>1678</v>
      </c>
      <c r="F29" s="251">
        <v>5</v>
      </c>
      <c r="G29" s="251">
        <v>2</v>
      </c>
      <c r="H29" s="251">
        <v>3</v>
      </c>
      <c r="J29" s="251">
        <v>24</v>
      </c>
      <c r="K29" s="251">
        <v>14</v>
      </c>
      <c r="L29" s="251">
        <v>10</v>
      </c>
      <c r="N29" s="251">
        <v>33</v>
      </c>
      <c r="O29" s="251">
        <v>11</v>
      </c>
      <c r="P29" s="251">
        <v>22</v>
      </c>
      <c r="R29" s="251">
        <v>1740</v>
      </c>
      <c r="S29" s="251">
        <v>909</v>
      </c>
      <c r="T29" s="251">
        <v>831</v>
      </c>
      <c r="V29" s="251">
        <v>1725</v>
      </c>
      <c r="W29" s="251">
        <v>913</v>
      </c>
      <c r="X29" s="251">
        <v>812</v>
      </c>
    </row>
    <row r="30" spans="1:24" x14ac:dyDescent="0.2">
      <c r="A30" s="42" t="s">
        <v>54</v>
      </c>
      <c r="B30" s="251">
        <f t="shared" si="0"/>
        <v>2035</v>
      </c>
      <c r="C30" s="251">
        <f t="shared" si="1"/>
        <v>1020</v>
      </c>
      <c r="D30" s="251">
        <f t="shared" si="2"/>
        <v>1015</v>
      </c>
      <c r="F30" s="251">
        <v>6</v>
      </c>
      <c r="G30" s="251">
        <v>3</v>
      </c>
      <c r="H30" s="251">
        <v>3</v>
      </c>
      <c r="J30" s="251">
        <v>23</v>
      </c>
      <c r="K30" s="251">
        <v>14</v>
      </c>
      <c r="L30" s="251">
        <v>9</v>
      </c>
      <c r="N30" s="251">
        <v>28</v>
      </c>
      <c r="O30" s="251">
        <v>11</v>
      </c>
      <c r="P30" s="251">
        <v>17</v>
      </c>
      <c r="R30" s="251">
        <v>988</v>
      </c>
      <c r="S30" s="251">
        <v>495</v>
      </c>
      <c r="T30" s="251">
        <v>493</v>
      </c>
      <c r="V30" s="251">
        <v>990</v>
      </c>
      <c r="W30" s="251">
        <v>497</v>
      </c>
      <c r="X30" s="251">
        <v>493</v>
      </c>
    </row>
    <row r="31" spans="1:24" x14ac:dyDescent="0.2">
      <c r="A31" s="42" t="s">
        <v>55</v>
      </c>
      <c r="B31" s="251">
        <f t="shared" si="0"/>
        <v>4415</v>
      </c>
      <c r="C31" s="251">
        <f t="shared" si="1"/>
        <v>2232</v>
      </c>
      <c r="D31" s="251">
        <f t="shared" si="2"/>
        <v>2183</v>
      </c>
      <c r="F31" s="251">
        <v>8</v>
      </c>
      <c r="G31" s="251">
        <v>3</v>
      </c>
      <c r="H31" s="251">
        <v>5</v>
      </c>
      <c r="J31" s="251">
        <v>12</v>
      </c>
      <c r="K31" s="251">
        <v>8</v>
      </c>
      <c r="L31" s="251">
        <v>4</v>
      </c>
      <c r="N31" s="251">
        <v>17</v>
      </c>
      <c r="O31" s="251">
        <v>10</v>
      </c>
      <c r="P31" s="251">
        <v>7</v>
      </c>
      <c r="R31" s="251">
        <v>2187</v>
      </c>
      <c r="S31" s="251">
        <v>1111</v>
      </c>
      <c r="T31" s="251">
        <v>1076</v>
      </c>
      <c r="V31" s="251">
        <v>2191</v>
      </c>
      <c r="W31" s="251">
        <v>1100</v>
      </c>
      <c r="X31" s="251">
        <v>1091</v>
      </c>
    </row>
    <row r="32" spans="1:24" x14ac:dyDescent="0.2">
      <c r="A32" s="42" t="s">
        <v>56</v>
      </c>
      <c r="B32" s="251">
        <f t="shared" si="0"/>
        <v>4092</v>
      </c>
      <c r="C32" s="251">
        <f t="shared" si="1"/>
        <v>2081</v>
      </c>
      <c r="D32" s="251">
        <f t="shared" si="2"/>
        <v>2011</v>
      </c>
      <c r="F32" s="251">
        <v>0</v>
      </c>
      <c r="G32" s="251">
        <v>0</v>
      </c>
      <c r="H32" s="251">
        <v>0</v>
      </c>
      <c r="J32" s="251">
        <v>0</v>
      </c>
      <c r="K32" s="251">
        <v>0</v>
      </c>
      <c r="L32" s="251">
        <v>0</v>
      </c>
      <c r="N32" s="251">
        <v>0</v>
      </c>
      <c r="O32" s="251">
        <v>0</v>
      </c>
      <c r="P32" s="251">
        <v>0</v>
      </c>
      <c r="R32" s="251">
        <v>2043</v>
      </c>
      <c r="S32" s="251">
        <v>1013</v>
      </c>
      <c r="T32" s="251">
        <v>1030</v>
      </c>
      <c r="V32" s="251">
        <v>2049</v>
      </c>
      <c r="W32" s="251">
        <v>1068</v>
      </c>
      <c r="X32" s="251">
        <v>981</v>
      </c>
    </row>
    <row r="33" spans="1:24" x14ac:dyDescent="0.2">
      <c r="A33" s="42" t="s">
        <v>82</v>
      </c>
      <c r="B33" s="251">
        <f t="shared" si="0"/>
        <v>2459</v>
      </c>
      <c r="C33" s="251">
        <f t="shared" si="1"/>
        <v>1218</v>
      </c>
      <c r="D33" s="251">
        <f t="shared" si="2"/>
        <v>1241</v>
      </c>
      <c r="F33" s="251">
        <v>0</v>
      </c>
      <c r="G33" s="251">
        <v>0</v>
      </c>
      <c r="H33" s="251">
        <v>0</v>
      </c>
      <c r="J33" s="251">
        <v>5</v>
      </c>
      <c r="K33" s="251">
        <v>4</v>
      </c>
      <c r="L33" s="251">
        <v>1</v>
      </c>
      <c r="N33" s="251">
        <v>25</v>
      </c>
      <c r="O33" s="251">
        <v>14</v>
      </c>
      <c r="P33" s="251">
        <v>11</v>
      </c>
      <c r="R33" s="251">
        <v>1161</v>
      </c>
      <c r="S33" s="251">
        <v>558</v>
      </c>
      <c r="T33" s="251">
        <v>603</v>
      </c>
      <c r="V33" s="251">
        <v>1268</v>
      </c>
      <c r="W33" s="251">
        <v>642</v>
      </c>
      <c r="X33" s="251">
        <v>626</v>
      </c>
    </row>
    <row r="34" spans="1:24" x14ac:dyDescent="0.2">
      <c r="A34" s="42" t="s">
        <v>69</v>
      </c>
      <c r="B34" s="251">
        <f t="shared" si="0"/>
        <v>2546</v>
      </c>
      <c r="C34" s="251">
        <f t="shared" si="1"/>
        <v>1331</v>
      </c>
      <c r="D34" s="251">
        <f t="shared" si="2"/>
        <v>1215</v>
      </c>
      <c r="F34" s="251">
        <v>0</v>
      </c>
      <c r="G34" s="251">
        <v>0</v>
      </c>
      <c r="H34" s="251">
        <v>0</v>
      </c>
      <c r="J34" s="251">
        <v>0</v>
      </c>
      <c r="K34" s="251">
        <v>0</v>
      </c>
      <c r="L34" s="251">
        <v>0</v>
      </c>
      <c r="N34" s="251">
        <v>0</v>
      </c>
      <c r="O34" s="251">
        <v>0</v>
      </c>
      <c r="P34" s="251">
        <v>0</v>
      </c>
      <c r="R34" s="251">
        <v>1303</v>
      </c>
      <c r="S34" s="251">
        <v>693</v>
      </c>
      <c r="T34" s="251">
        <v>610</v>
      </c>
      <c r="V34" s="251">
        <v>1243</v>
      </c>
      <c r="W34" s="251">
        <v>638</v>
      </c>
      <c r="X34" s="251">
        <v>605</v>
      </c>
    </row>
    <row r="35" spans="1:24" x14ac:dyDescent="0.2">
      <c r="A35" s="42" t="s">
        <v>70</v>
      </c>
      <c r="B35" s="251">
        <f t="shared" si="0"/>
        <v>936</v>
      </c>
      <c r="C35" s="251">
        <f t="shared" si="1"/>
        <v>500</v>
      </c>
      <c r="D35" s="251">
        <f t="shared" si="2"/>
        <v>436</v>
      </c>
      <c r="F35" s="251">
        <v>0</v>
      </c>
      <c r="G35" s="251">
        <v>0</v>
      </c>
      <c r="H35" s="251">
        <v>0</v>
      </c>
      <c r="J35" s="251">
        <v>0</v>
      </c>
      <c r="K35" s="251">
        <v>0</v>
      </c>
      <c r="L35" s="251">
        <v>0</v>
      </c>
      <c r="N35" s="251">
        <v>0</v>
      </c>
      <c r="O35" s="251">
        <v>0</v>
      </c>
      <c r="P35" s="251">
        <v>0</v>
      </c>
      <c r="R35" s="251">
        <v>482</v>
      </c>
      <c r="S35" s="251">
        <v>256</v>
      </c>
      <c r="T35" s="251">
        <v>226</v>
      </c>
      <c r="V35" s="251">
        <v>454</v>
      </c>
      <c r="W35" s="251">
        <v>244</v>
      </c>
      <c r="X35" s="251">
        <v>210</v>
      </c>
    </row>
    <row r="36" spans="1:24" x14ac:dyDescent="0.2">
      <c r="A36" s="42" t="s">
        <v>71</v>
      </c>
      <c r="B36" s="251">
        <f t="shared" si="0"/>
        <v>7789</v>
      </c>
      <c r="C36" s="251">
        <f t="shared" si="1"/>
        <v>3933</v>
      </c>
      <c r="D36" s="251">
        <f t="shared" si="2"/>
        <v>3856</v>
      </c>
      <c r="F36" s="251">
        <v>5</v>
      </c>
      <c r="G36" s="251">
        <v>2</v>
      </c>
      <c r="H36" s="251">
        <v>3</v>
      </c>
      <c r="J36" s="251">
        <v>8</v>
      </c>
      <c r="K36" s="251">
        <v>5</v>
      </c>
      <c r="L36" s="251">
        <v>3</v>
      </c>
      <c r="N36" s="251">
        <v>11</v>
      </c>
      <c r="O36" s="251">
        <v>5</v>
      </c>
      <c r="P36" s="251">
        <v>6</v>
      </c>
      <c r="R36" s="251">
        <v>3791</v>
      </c>
      <c r="S36" s="251">
        <v>1909</v>
      </c>
      <c r="T36" s="251">
        <v>1882</v>
      </c>
      <c r="V36" s="251">
        <v>3974</v>
      </c>
      <c r="W36" s="251">
        <v>2012</v>
      </c>
      <c r="X36" s="251">
        <v>1962</v>
      </c>
    </row>
    <row r="37" spans="1:24" x14ac:dyDescent="0.2">
      <c r="A37" s="42" t="s">
        <v>72</v>
      </c>
      <c r="B37" s="251">
        <f t="shared" si="0"/>
        <v>6325</v>
      </c>
      <c r="C37" s="251">
        <f t="shared" si="1"/>
        <v>3199</v>
      </c>
      <c r="D37" s="251">
        <f t="shared" si="2"/>
        <v>3126</v>
      </c>
      <c r="F37" s="251">
        <v>22</v>
      </c>
      <c r="G37" s="251">
        <v>13</v>
      </c>
      <c r="H37" s="251">
        <v>9</v>
      </c>
      <c r="J37" s="251">
        <v>29</v>
      </c>
      <c r="K37" s="251">
        <v>15</v>
      </c>
      <c r="L37" s="251">
        <v>14</v>
      </c>
      <c r="N37" s="251">
        <v>36</v>
      </c>
      <c r="O37" s="251">
        <v>19</v>
      </c>
      <c r="P37" s="251">
        <v>17</v>
      </c>
      <c r="R37" s="251">
        <v>3071</v>
      </c>
      <c r="S37" s="251">
        <v>1592</v>
      </c>
      <c r="T37" s="251">
        <v>1479</v>
      </c>
      <c r="V37" s="251">
        <v>3167</v>
      </c>
      <c r="W37" s="251">
        <v>1560</v>
      </c>
      <c r="X37" s="251">
        <v>1607</v>
      </c>
    </row>
    <row r="38" spans="1:24" ht="13.5" thickBot="1" x14ac:dyDescent="0.25">
      <c r="A38" s="42" t="s">
        <v>73</v>
      </c>
      <c r="B38" s="251">
        <f t="shared" si="0"/>
        <v>1164</v>
      </c>
      <c r="C38" s="251">
        <f t="shared" si="1"/>
        <v>613</v>
      </c>
      <c r="D38" s="251">
        <f t="shared" si="2"/>
        <v>551</v>
      </c>
      <c r="F38" s="251">
        <v>0</v>
      </c>
      <c r="G38" s="251">
        <v>0</v>
      </c>
      <c r="H38" s="251">
        <v>0</v>
      </c>
      <c r="J38" s="251">
        <v>0</v>
      </c>
      <c r="K38" s="251">
        <v>0</v>
      </c>
      <c r="L38" s="251">
        <v>0</v>
      </c>
      <c r="N38" s="251">
        <v>0</v>
      </c>
      <c r="O38" s="251">
        <v>0</v>
      </c>
      <c r="P38" s="251">
        <v>0</v>
      </c>
      <c r="R38" s="251">
        <v>573</v>
      </c>
      <c r="S38" s="251">
        <v>300</v>
      </c>
      <c r="T38" s="251">
        <v>273</v>
      </c>
      <c r="V38" s="251">
        <v>591</v>
      </c>
      <c r="W38" s="251">
        <v>313</v>
      </c>
      <c r="X38" s="251">
        <v>278</v>
      </c>
    </row>
    <row r="39" spans="1:24" ht="15" customHeight="1" x14ac:dyDescent="0.2">
      <c r="A39" s="495" t="s">
        <v>929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</row>
  </sheetData>
  <mergeCells count="13"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A6:A8"/>
    <mergeCell ref="V7:X7"/>
  </mergeCells>
  <conditionalFormatting sqref="B10:X38">
    <cfRule type="cellIs" dxfId="407" priority="1" operator="equal">
      <formula>0</formula>
    </cfRule>
  </conditionalFormatting>
  <hyperlinks>
    <hyperlink ref="Y2" location="Contenido!A1" display="Contenido" xr:uid="{00000000-0004-0000-1600-000000000000}"/>
  </hyperlinks>
  <printOptions horizontalCentered="1"/>
  <pageMargins left="0.59055118110236227" right="0.59055118110236227" top="0.19685039370078741" bottom="0.19685039370078741" header="0" footer="0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5" tint="0.59999389629810485"/>
    <pageSetUpPr fitToPage="1"/>
  </sheetPr>
  <dimension ref="A1:P38"/>
  <sheetViews>
    <sheetView showGridLines="0" zoomScaleNormal="100" zoomScaleSheetLayoutView="100" workbookViewId="0">
      <selection activeCell="N14" sqref="N14"/>
    </sheetView>
  </sheetViews>
  <sheetFormatPr baseColWidth="10" defaultColWidth="11" defaultRowHeight="12.75" x14ac:dyDescent="0.2"/>
  <cols>
    <col min="1" max="1" width="18.125" style="118" bestFit="1" customWidth="1"/>
    <col min="2" max="2" width="6.125" style="251" bestFit="1" customWidth="1"/>
    <col min="3" max="4" width="6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9.5" style="235" customWidth="1"/>
    <col min="14" max="16" width="11" style="256"/>
    <col min="17" max="16384" width="11" style="102"/>
  </cols>
  <sheetData>
    <row r="1" spans="1:16" ht="15" customHeight="1" x14ac:dyDescent="0.25">
      <c r="A1" s="600" t="s">
        <v>884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6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506" t="s">
        <v>573</v>
      </c>
    </row>
    <row r="3" spans="1:16" ht="15" x14ac:dyDescent="0.25">
      <c r="A3" s="601" t="s">
        <v>87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16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6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257"/>
    </row>
    <row r="6" spans="1:16" s="119" customFormat="1" ht="20.25" customHeight="1" x14ac:dyDescent="0.2">
      <c r="A6" s="604" t="s">
        <v>46</v>
      </c>
      <c r="B6" s="599" t="s">
        <v>0</v>
      </c>
      <c r="C6" s="599"/>
      <c r="D6" s="599"/>
      <c r="E6" s="394"/>
      <c r="F6" s="602" t="s">
        <v>240</v>
      </c>
      <c r="G6" s="602"/>
      <c r="H6" s="602"/>
      <c r="I6" s="394"/>
      <c r="J6" s="599" t="s">
        <v>243</v>
      </c>
      <c r="K6" s="599"/>
      <c r="L6" s="599"/>
      <c r="M6" s="235"/>
      <c r="N6" s="259"/>
      <c r="O6" s="259"/>
      <c r="P6" s="259"/>
    </row>
    <row r="7" spans="1:16" s="119" customFormat="1" ht="27.75" customHeight="1" x14ac:dyDescent="0.2">
      <c r="A7" s="604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6"/>
      <c r="J7" s="395" t="s">
        <v>0</v>
      </c>
      <c r="K7" s="395" t="s">
        <v>15</v>
      </c>
      <c r="L7" s="395" t="s">
        <v>16</v>
      </c>
      <c r="M7" s="235"/>
      <c r="N7" s="259"/>
      <c r="O7" s="259"/>
      <c r="P7" s="259"/>
    </row>
    <row r="8" spans="1:16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35"/>
      <c r="N8" s="259"/>
      <c r="O8" s="259"/>
      <c r="P8" s="259"/>
    </row>
    <row r="9" spans="1:16" s="269" customFormat="1" x14ac:dyDescent="0.2">
      <c r="A9" s="43" t="s">
        <v>0</v>
      </c>
      <c r="B9" s="268">
        <f>SUM(B11:B37)</f>
        <v>116946</v>
      </c>
      <c r="C9" s="268">
        <f t="shared" ref="C9:D9" si="0">SUM(C11:C37)</f>
        <v>59760</v>
      </c>
      <c r="D9" s="268">
        <f t="shared" si="0"/>
        <v>57186</v>
      </c>
      <c r="E9" s="268"/>
      <c r="F9" s="268">
        <f>SUM(F11:F37)</f>
        <v>57386</v>
      </c>
      <c r="G9" s="268">
        <f t="shared" ref="G9:H9" si="1">SUM(G11:G37)</f>
        <v>29504</v>
      </c>
      <c r="H9" s="268">
        <f t="shared" si="1"/>
        <v>27882</v>
      </c>
      <c r="I9" s="268"/>
      <c r="J9" s="268">
        <f>SUM(J11:J37)</f>
        <v>59560</v>
      </c>
      <c r="K9" s="268">
        <f t="shared" ref="K9:L9" si="2">SUM(K11:K37)</f>
        <v>30256</v>
      </c>
      <c r="L9" s="268">
        <f t="shared" si="2"/>
        <v>29304</v>
      </c>
      <c r="M9" s="270"/>
      <c r="N9" s="271"/>
      <c r="O9" s="271"/>
      <c r="P9" s="271"/>
    </row>
    <row r="10" spans="1:16" x14ac:dyDescent="0.2">
      <c r="A10" s="44"/>
      <c r="E10" s="250"/>
      <c r="F10" s="250"/>
      <c r="G10" s="250"/>
      <c r="H10" s="250"/>
      <c r="I10" s="250"/>
      <c r="J10" s="250"/>
      <c r="K10" s="250"/>
      <c r="L10" s="250"/>
    </row>
    <row r="11" spans="1:16" x14ac:dyDescent="0.2">
      <c r="A11" s="42" t="s">
        <v>51</v>
      </c>
      <c r="B11" s="251">
        <f>+F11+J11</f>
        <v>5924</v>
      </c>
      <c r="C11" s="251">
        <f>+G11+K11</f>
        <v>3038</v>
      </c>
      <c r="D11" s="251">
        <f>+B11-C11</f>
        <v>2886</v>
      </c>
      <c r="E11" s="250"/>
      <c r="F11" s="250">
        <v>2898</v>
      </c>
      <c r="G11" s="250">
        <v>1527</v>
      </c>
      <c r="H11" s="250">
        <v>1371</v>
      </c>
      <c r="I11" s="250"/>
      <c r="J11" s="250">
        <v>3026</v>
      </c>
      <c r="K11" s="250">
        <v>1511</v>
      </c>
      <c r="L11" s="250">
        <v>1515</v>
      </c>
    </row>
    <row r="12" spans="1:16" x14ac:dyDescent="0.2">
      <c r="A12" s="42" t="s">
        <v>58</v>
      </c>
      <c r="B12" s="251">
        <f t="shared" ref="B12:B37" si="3">+F12+J12</f>
        <v>5095</v>
      </c>
      <c r="C12" s="251">
        <f t="shared" ref="C12:C37" si="4">+G12+K12</f>
        <v>2605</v>
      </c>
      <c r="D12" s="251">
        <f t="shared" ref="D12:D37" si="5">+B12-C12</f>
        <v>2490</v>
      </c>
      <c r="E12" s="250"/>
      <c r="F12" s="250">
        <v>2502</v>
      </c>
      <c r="G12" s="250">
        <v>1293</v>
      </c>
      <c r="H12" s="250">
        <v>1209</v>
      </c>
      <c r="I12" s="250"/>
      <c r="J12" s="250">
        <v>2593</v>
      </c>
      <c r="K12" s="250">
        <v>1312</v>
      </c>
      <c r="L12" s="250">
        <v>1281</v>
      </c>
    </row>
    <row r="13" spans="1:16" x14ac:dyDescent="0.2">
      <c r="A13" s="42" t="s">
        <v>29</v>
      </c>
      <c r="B13" s="251">
        <f t="shared" si="3"/>
        <v>5342</v>
      </c>
      <c r="C13" s="251">
        <f t="shared" si="4"/>
        <v>2718</v>
      </c>
      <c r="D13" s="251">
        <f t="shared" si="5"/>
        <v>2624</v>
      </c>
      <c r="E13" s="250"/>
      <c r="F13" s="250">
        <v>2609</v>
      </c>
      <c r="G13" s="250">
        <v>1319</v>
      </c>
      <c r="H13" s="250">
        <v>1290</v>
      </c>
      <c r="I13" s="250"/>
      <c r="J13" s="250">
        <v>2733</v>
      </c>
      <c r="K13" s="250">
        <v>1399</v>
      </c>
      <c r="L13" s="250">
        <v>1334</v>
      </c>
    </row>
    <row r="14" spans="1:16" x14ac:dyDescent="0.2">
      <c r="A14" s="42" t="s">
        <v>59</v>
      </c>
      <c r="B14" s="251">
        <f t="shared" si="3"/>
        <v>6716</v>
      </c>
      <c r="C14" s="251">
        <f t="shared" si="4"/>
        <v>3436</v>
      </c>
      <c r="D14" s="251">
        <f t="shared" si="5"/>
        <v>3280</v>
      </c>
      <c r="E14" s="250"/>
      <c r="F14" s="250">
        <v>3263</v>
      </c>
      <c r="G14" s="250">
        <v>1669</v>
      </c>
      <c r="H14" s="250">
        <v>1594</v>
      </c>
      <c r="I14" s="250"/>
      <c r="J14" s="250">
        <v>3453</v>
      </c>
      <c r="K14" s="250">
        <v>1767</v>
      </c>
      <c r="L14" s="250">
        <v>1686</v>
      </c>
    </row>
    <row r="15" spans="1:16" x14ac:dyDescent="0.2">
      <c r="A15" s="42" t="s">
        <v>60</v>
      </c>
      <c r="B15" s="251">
        <f t="shared" si="3"/>
        <v>1676</v>
      </c>
      <c r="C15" s="251">
        <f t="shared" si="4"/>
        <v>846</v>
      </c>
      <c r="D15" s="251">
        <f t="shared" si="5"/>
        <v>830</v>
      </c>
      <c r="E15" s="252"/>
      <c r="F15" s="252">
        <v>802</v>
      </c>
      <c r="G15" s="252">
        <v>412</v>
      </c>
      <c r="H15" s="252">
        <v>390</v>
      </c>
      <c r="I15" s="252"/>
      <c r="J15" s="252">
        <v>874</v>
      </c>
      <c r="K15" s="252">
        <v>434</v>
      </c>
      <c r="L15" s="252">
        <v>440</v>
      </c>
    </row>
    <row r="16" spans="1:16" x14ac:dyDescent="0.2">
      <c r="A16" s="42" t="s">
        <v>61</v>
      </c>
      <c r="B16" s="251">
        <f t="shared" si="3"/>
        <v>4189</v>
      </c>
      <c r="C16" s="251">
        <f t="shared" si="4"/>
        <v>2127</v>
      </c>
      <c r="D16" s="251">
        <f t="shared" si="5"/>
        <v>2062</v>
      </c>
      <c r="E16" s="252"/>
      <c r="F16" s="252">
        <v>2069</v>
      </c>
      <c r="G16" s="252">
        <v>1059</v>
      </c>
      <c r="H16" s="252">
        <v>1010</v>
      </c>
      <c r="I16" s="252"/>
      <c r="J16" s="252">
        <v>2120</v>
      </c>
      <c r="K16" s="252">
        <v>1068</v>
      </c>
      <c r="L16" s="252">
        <v>1052</v>
      </c>
    </row>
    <row r="17" spans="1:12" x14ac:dyDescent="0.2">
      <c r="A17" s="42" t="s">
        <v>81</v>
      </c>
      <c r="B17" s="251">
        <f t="shared" si="3"/>
        <v>1120</v>
      </c>
      <c r="C17" s="251">
        <f t="shared" si="4"/>
        <v>581</v>
      </c>
      <c r="D17" s="251">
        <f t="shared" si="5"/>
        <v>539</v>
      </c>
      <c r="E17" s="252"/>
      <c r="F17" s="252">
        <v>546</v>
      </c>
      <c r="G17" s="252">
        <v>280</v>
      </c>
      <c r="H17" s="252">
        <v>266</v>
      </c>
      <c r="I17" s="252"/>
      <c r="J17" s="252">
        <v>574</v>
      </c>
      <c r="K17" s="252">
        <v>301</v>
      </c>
      <c r="L17" s="252">
        <v>273</v>
      </c>
    </row>
    <row r="18" spans="1:12" x14ac:dyDescent="0.2">
      <c r="A18" s="42" t="s">
        <v>52</v>
      </c>
      <c r="B18" s="251">
        <f t="shared" si="3"/>
        <v>10811</v>
      </c>
      <c r="C18" s="251">
        <f t="shared" si="4"/>
        <v>5529</v>
      </c>
      <c r="D18" s="251">
        <f t="shared" si="5"/>
        <v>5282</v>
      </c>
      <c r="E18" s="252"/>
      <c r="F18" s="252">
        <v>5298</v>
      </c>
      <c r="G18" s="252">
        <v>2757</v>
      </c>
      <c r="H18" s="252">
        <v>2541</v>
      </c>
      <c r="I18" s="252"/>
      <c r="J18" s="252">
        <v>5513</v>
      </c>
      <c r="K18" s="252">
        <v>2772</v>
      </c>
      <c r="L18" s="252">
        <v>2741</v>
      </c>
    </row>
    <row r="19" spans="1:12" x14ac:dyDescent="0.2">
      <c r="A19" s="42" t="s">
        <v>62</v>
      </c>
      <c r="B19" s="251">
        <f t="shared" si="3"/>
        <v>5073</v>
      </c>
      <c r="C19" s="251">
        <f t="shared" si="4"/>
        <v>2595</v>
      </c>
      <c r="D19" s="251">
        <f t="shared" si="5"/>
        <v>2478</v>
      </c>
      <c r="E19" s="250"/>
      <c r="F19" s="250">
        <v>2498</v>
      </c>
      <c r="G19" s="250">
        <v>1270</v>
      </c>
      <c r="H19" s="250">
        <v>1228</v>
      </c>
      <c r="I19" s="250"/>
      <c r="J19" s="250">
        <v>2575</v>
      </c>
      <c r="K19" s="250">
        <v>1325</v>
      </c>
      <c r="L19" s="250">
        <v>1250</v>
      </c>
    </row>
    <row r="20" spans="1:12" x14ac:dyDescent="0.2">
      <c r="A20" s="42" t="s">
        <v>63</v>
      </c>
      <c r="B20" s="251">
        <f t="shared" si="3"/>
        <v>7631</v>
      </c>
      <c r="C20" s="251">
        <f t="shared" si="4"/>
        <v>3934</v>
      </c>
      <c r="D20" s="251">
        <f t="shared" si="5"/>
        <v>3697</v>
      </c>
      <c r="E20" s="252"/>
      <c r="F20" s="252">
        <v>3764</v>
      </c>
      <c r="G20" s="252">
        <v>1942</v>
      </c>
      <c r="H20" s="252">
        <v>1822</v>
      </c>
      <c r="I20" s="252"/>
      <c r="J20" s="252">
        <v>3867</v>
      </c>
      <c r="K20" s="252">
        <v>1992</v>
      </c>
      <c r="L20" s="252">
        <v>1875</v>
      </c>
    </row>
    <row r="21" spans="1:12" x14ac:dyDescent="0.2">
      <c r="A21" s="42" t="s">
        <v>64</v>
      </c>
      <c r="B21" s="251">
        <f t="shared" si="3"/>
        <v>2741</v>
      </c>
      <c r="C21" s="251">
        <f t="shared" si="4"/>
        <v>1437</v>
      </c>
      <c r="D21" s="251">
        <f t="shared" si="5"/>
        <v>1304</v>
      </c>
      <c r="E21" s="252"/>
      <c r="F21" s="252">
        <v>1394</v>
      </c>
      <c r="G21" s="252">
        <v>727</v>
      </c>
      <c r="H21" s="252">
        <v>667</v>
      </c>
      <c r="I21" s="252"/>
      <c r="J21" s="252">
        <v>1347</v>
      </c>
      <c r="K21" s="252">
        <v>710</v>
      </c>
      <c r="L21" s="252">
        <v>637</v>
      </c>
    </row>
    <row r="22" spans="1:12" x14ac:dyDescent="0.2">
      <c r="A22" s="41" t="s">
        <v>30</v>
      </c>
      <c r="B22" s="251">
        <f t="shared" si="3"/>
        <v>9380</v>
      </c>
      <c r="C22" s="251">
        <f t="shared" si="4"/>
        <v>4783</v>
      </c>
      <c r="D22" s="251">
        <f t="shared" si="5"/>
        <v>4597</v>
      </c>
      <c r="F22" s="260">
        <v>4519</v>
      </c>
      <c r="G22" s="260">
        <v>2362</v>
      </c>
      <c r="H22" s="260">
        <v>2157</v>
      </c>
      <c r="J22" s="260">
        <v>4861</v>
      </c>
      <c r="K22" s="260">
        <v>2421</v>
      </c>
      <c r="L22" s="260">
        <v>2440</v>
      </c>
    </row>
    <row r="23" spans="1:12" x14ac:dyDescent="0.2">
      <c r="A23" s="42" t="s">
        <v>65</v>
      </c>
      <c r="B23" s="251">
        <f t="shared" si="3"/>
        <v>2647</v>
      </c>
      <c r="C23" s="251">
        <f t="shared" si="4"/>
        <v>1369</v>
      </c>
      <c r="D23" s="251">
        <f t="shared" si="5"/>
        <v>1278</v>
      </c>
      <c r="F23" s="251">
        <v>1292</v>
      </c>
      <c r="G23" s="251">
        <v>646</v>
      </c>
      <c r="H23" s="251">
        <v>646</v>
      </c>
      <c r="J23" s="251">
        <v>1355</v>
      </c>
      <c r="K23" s="251">
        <v>723</v>
      </c>
      <c r="L23" s="251">
        <v>632</v>
      </c>
    </row>
    <row r="24" spans="1:12" x14ac:dyDescent="0.2">
      <c r="A24" s="42" t="s">
        <v>31</v>
      </c>
      <c r="B24" s="251">
        <f t="shared" si="3"/>
        <v>7225</v>
      </c>
      <c r="C24" s="251">
        <f t="shared" si="4"/>
        <v>3607</v>
      </c>
      <c r="D24" s="251">
        <f t="shared" si="5"/>
        <v>3618</v>
      </c>
      <c r="F24" s="251">
        <v>3515</v>
      </c>
      <c r="G24" s="251">
        <v>1762</v>
      </c>
      <c r="H24" s="251">
        <v>1753</v>
      </c>
      <c r="J24" s="251">
        <v>3710</v>
      </c>
      <c r="K24" s="251">
        <v>1845</v>
      </c>
      <c r="L24" s="251">
        <v>1865</v>
      </c>
    </row>
    <row r="25" spans="1:12" x14ac:dyDescent="0.2">
      <c r="A25" s="42" t="s">
        <v>210</v>
      </c>
      <c r="B25" s="251">
        <f t="shared" si="3"/>
        <v>2440</v>
      </c>
      <c r="C25" s="251">
        <f t="shared" si="4"/>
        <v>1249</v>
      </c>
      <c r="D25" s="251">
        <f t="shared" si="5"/>
        <v>1191</v>
      </c>
      <c r="F25" s="251">
        <v>1207</v>
      </c>
      <c r="G25" s="251">
        <v>637</v>
      </c>
      <c r="H25" s="251">
        <v>570</v>
      </c>
      <c r="J25" s="251">
        <v>1233</v>
      </c>
      <c r="K25" s="251">
        <v>612</v>
      </c>
      <c r="L25" s="251">
        <v>621</v>
      </c>
    </row>
    <row r="26" spans="1:12" x14ac:dyDescent="0.2">
      <c r="A26" s="42" t="s">
        <v>53</v>
      </c>
      <c r="B26" s="251">
        <f t="shared" si="3"/>
        <v>3626</v>
      </c>
      <c r="C26" s="251">
        <f t="shared" si="4"/>
        <v>1917</v>
      </c>
      <c r="D26" s="251">
        <f t="shared" si="5"/>
        <v>1709</v>
      </c>
      <c r="F26" s="251">
        <v>1729</v>
      </c>
      <c r="G26" s="251">
        <v>912</v>
      </c>
      <c r="H26" s="251">
        <v>817</v>
      </c>
      <c r="J26" s="251">
        <v>1897</v>
      </c>
      <c r="K26" s="251">
        <v>1005</v>
      </c>
      <c r="L26" s="251">
        <v>892</v>
      </c>
    </row>
    <row r="27" spans="1:12" x14ac:dyDescent="0.2">
      <c r="A27" s="42" t="s">
        <v>67</v>
      </c>
      <c r="B27" s="251">
        <f t="shared" si="3"/>
        <v>1940</v>
      </c>
      <c r="C27" s="251">
        <f t="shared" si="4"/>
        <v>956</v>
      </c>
      <c r="D27" s="251">
        <f t="shared" si="5"/>
        <v>984</v>
      </c>
      <c r="F27" s="251">
        <v>941</v>
      </c>
      <c r="G27" s="251">
        <v>463</v>
      </c>
      <c r="H27" s="251">
        <v>478</v>
      </c>
      <c r="J27" s="251">
        <v>999</v>
      </c>
      <c r="K27" s="251">
        <v>493</v>
      </c>
      <c r="L27" s="251">
        <v>506</v>
      </c>
    </row>
    <row r="28" spans="1:12" x14ac:dyDescent="0.2">
      <c r="A28" s="42" t="s">
        <v>68</v>
      </c>
      <c r="B28" s="251">
        <f t="shared" si="3"/>
        <v>3148</v>
      </c>
      <c r="C28" s="251">
        <f t="shared" si="4"/>
        <v>1640</v>
      </c>
      <c r="D28" s="251">
        <f t="shared" si="5"/>
        <v>1508</v>
      </c>
      <c r="F28" s="251">
        <v>1598</v>
      </c>
      <c r="G28" s="251">
        <v>835</v>
      </c>
      <c r="H28" s="251">
        <v>763</v>
      </c>
      <c r="J28" s="251">
        <v>1550</v>
      </c>
      <c r="K28" s="251">
        <v>805</v>
      </c>
      <c r="L28" s="251">
        <v>745</v>
      </c>
    </row>
    <row r="29" spans="1:12" x14ac:dyDescent="0.2">
      <c r="A29" s="42" t="s">
        <v>54</v>
      </c>
      <c r="B29" s="251">
        <f t="shared" si="3"/>
        <v>1878</v>
      </c>
      <c r="C29" s="251">
        <f t="shared" si="4"/>
        <v>953</v>
      </c>
      <c r="D29" s="251">
        <f t="shared" si="5"/>
        <v>925</v>
      </c>
      <c r="F29" s="251">
        <v>938</v>
      </c>
      <c r="G29" s="251">
        <v>475</v>
      </c>
      <c r="H29" s="251">
        <v>463</v>
      </c>
      <c r="J29" s="251">
        <v>940</v>
      </c>
      <c r="K29" s="251">
        <v>478</v>
      </c>
      <c r="L29" s="251">
        <v>462</v>
      </c>
    </row>
    <row r="30" spans="1:12" x14ac:dyDescent="0.2">
      <c r="A30" s="42" t="s">
        <v>55</v>
      </c>
      <c r="B30" s="251">
        <f t="shared" si="3"/>
        <v>4029</v>
      </c>
      <c r="C30" s="251">
        <f t="shared" si="4"/>
        <v>2046</v>
      </c>
      <c r="D30" s="251">
        <f t="shared" si="5"/>
        <v>1983</v>
      </c>
      <c r="F30" s="251">
        <v>2002</v>
      </c>
      <c r="G30" s="251">
        <v>1029</v>
      </c>
      <c r="H30" s="251">
        <v>973</v>
      </c>
      <c r="J30" s="251">
        <v>2027</v>
      </c>
      <c r="K30" s="251">
        <v>1017</v>
      </c>
      <c r="L30" s="251">
        <v>1010</v>
      </c>
    </row>
    <row r="31" spans="1:12" x14ac:dyDescent="0.2">
      <c r="A31" s="42" t="s">
        <v>56</v>
      </c>
      <c r="B31" s="251">
        <f t="shared" si="3"/>
        <v>4041</v>
      </c>
      <c r="C31" s="251">
        <f t="shared" si="4"/>
        <v>2061</v>
      </c>
      <c r="D31" s="251">
        <f t="shared" si="5"/>
        <v>1980</v>
      </c>
      <c r="F31" s="251">
        <v>2013</v>
      </c>
      <c r="G31" s="251">
        <v>1000</v>
      </c>
      <c r="H31" s="251">
        <v>1013</v>
      </c>
      <c r="J31" s="251">
        <v>2028</v>
      </c>
      <c r="K31" s="251">
        <v>1061</v>
      </c>
      <c r="L31" s="251">
        <v>967</v>
      </c>
    </row>
    <row r="32" spans="1:12" x14ac:dyDescent="0.2">
      <c r="A32" s="42" t="s">
        <v>82</v>
      </c>
      <c r="B32" s="251">
        <f t="shared" si="3"/>
        <v>2246</v>
      </c>
      <c r="C32" s="251">
        <f t="shared" si="4"/>
        <v>1118</v>
      </c>
      <c r="D32" s="251">
        <f t="shared" si="5"/>
        <v>1128</v>
      </c>
      <c r="F32" s="251">
        <v>1076</v>
      </c>
      <c r="G32" s="251">
        <v>521</v>
      </c>
      <c r="H32" s="251">
        <v>555</v>
      </c>
      <c r="J32" s="251">
        <v>1170</v>
      </c>
      <c r="K32" s="251">
        <v>597</v>
      </c>
      <c r="L32" s="251">
        <v>573</v>
      </c>
    </row>
    <row r="33" spans="1:12" x14ac:dyDescent="0.2">
      <c r="A33" s="42" t="s">
        <v>69</v>
      </c>
      <c r="B33" s="251">
        <f t="shared" si="3"/>
        <v>2489</v>
      </c>
      <c r="C33" s="251">
        <f t="shared" si="4"/>
        <v>1300</v>
      </c>
      <c r="D33" s="251">
        <f t="shared" si="5"/>
        <v>1189</v>
      </c>
      <c r="F33" s="251">
        <v>1272</v>
      </c>
      <c r="G33" s="251">
        <v>675</v>
      </c>
      <c r="H33" s="251">
        <v>597</v>
      </c>
      <c r="J33" s="251">
        <v>1217</v>
      </c>
      <c r="K33" s="251">
        <v>625</v>
      </c>
      <c r="L33" s="251">
        <v>592</v>
      </c>
    </row>
    <row r="34" spans="1:12" x14ac:dyDescent="0.2">
      <c r="A34" s="42" t="s">
        <v>70</v>
      </c>
      <c r="B34" s="251">
        <f t="shared" si="3"/>
        <v>892</v>
      </c>
      <c r="C34" s="251">
        <f t="shared" si="4"/>
        <v>479</v>
      </c>
      <c r="D34" s="251">
        <f t="shared" si="5"/>
        <v>413</v>
      </c>
      <c r="F34" s="251">
        <v>460</v>
      </c>
      <c r="G34" s="251">
        <v>249</v>
      </c>
      <c r="H34" s="251">
        <v>211</v>
      </c>
      <c r="J34" s="251">
        <v>432</v>
      </c>
      <c r="K34" s="251">
        <v>230</v>
      </c>
      <c r="L34" s="251">
        <v>202</v>
      </c>
    </row>
    <row r="35" spans="1:12" x14ac:dyDescent="0.2">
      <c r="A35" s="42" t="s">
        <v>71</v>
      </c>
      <c r="B35" s="251">
        <f t="shared" si="3"/>
        <v>7539</v>
      </c>
      <c r="C35" s="251">
        <f t="shared" si="4"/>
        <v>3824</v>
      </c>
      <c r="D35" s="251">
        <f t="shared" si="5"/>
        <v>3715</v>
      </c>
      <c r="F35" s="251">
        <v>3682</v>
      </c>
      <c r="G35" s="251">
        <v>1863</v>
      </c>
      <c r="H35" s="251">
        <v>1819</v>
      </c>
      <c r="J35" s="251">
        <v>3857</v>
      </c>
      <c r="K35" s="251">
        <v>1961</v>
      </c>
      <c r="L35" s="251">
        <v>1896</v>
      </c>
    </row>
    <row r="36" spans="1:12" x14ac:dyDescent="0.2">
      <c r="A36" s="42" t="s">
        <v>72</v>
      </c>
      <c r="B36" s="251">
        <f t="shared" si="3"/>
        <v>5944</v>
      </c>
      <c r="C36" s="251">
        <f t="shared" si="4"/>
        <v>2999</v>
      </c>
      <c r="D36" s="251">
        <f t="shared" si="5"/>
        <v>2945</v>
      </c>
      <c r="F36" s="251">
        <v>2926</v>
      </c>
      <c r="G36" s="251">
        <v>1520</v>
      </c>
      <c r="H36" s="251">
        <v>1406</v>
      </c>
      <c r="J36" s="251">
        <v>3018</v>
      </c>
      <c r="K36" s="251">
        <v>1479</v>
      </c>
      <c r="L36" s="251">
        <v>1539</v>
      </c>
    </row>
    <row r="37" spans="1:12" ht="13.5" thickBot="1" x14ac:dyDescent="0.25">
      <c r="A37" s="42" t="s">
        <v>73</v>
      </c>
      <c r="B37" s="251">
        <f t="shared" si="3"/>
        <v>1164</v>
      </c>
      <c r="C37" s="251">
        <f t="shared" si="4"/>
        <v>613</v>
      </c>
      <c r="D37" s="251">
        <f t="shared" si="5"/>
        <v>551</v>
      </c>
      <c r="F37" s="251">
        <v>573</v>
      </c>
      <c r="G37" s="251">
        <v>300</v>
      </c>
      <c r="H37" s="251">
        <v>273</v>
      </c>
      <c r="J37" s="251">
        <v>591</v>
      </c>
      <c r="K37" s="251">
        <v>313</v>
      </c>
      <c r="L37" s="251">
        <v>278</v>
      </c>
    </row>
    <row r="38" spans="1:12" ht="15" customHeight="1" x14ac:dyDescent="0.2">
      <c r="A38" s="495" t="s">
        <v>929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</row>
  </sheetData>
  <mergeCells count="9">
    <mergeCell ref="F6:H6"/>
    <mergeCell ref="A4:L4"/>
    <mergeCell ref="A1:L1"/>
    <mergeCell ref="A2:L2"/>
    <mergeCell ref="A3:L3"/>
    <mergeCell ref="A5:L5"/>
    <mergeCell ref="B6:D6"/>
    <mergeCell ref="J6:L6"/>
    <mergeCell ref="A6:A7"/>
  </mergeCells>
  <conditionalFormatting sqref="B9:L37">
    <cfRule type="cellIs" dxfId="406" priority="1" operator="equal">
      <formula>0</formula>
    </cfRule>
  </conditionalFormatting>
  <hyperlinks>
    <hyperlink ref="M2" location="Contenido!A1" display="Contenido" xr:uid="{00000000-0004-0000-1700-000000000000}"/>
  </hyperlinks>
  <printOptions horizontalCentered="1"/>
  <pageMargins left="0.59055118110236227" right="0.59055118110236227" top="0.19685039370078741" bottom="0.19685039370078741" header="0" footer="0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5" tint="0.59999389629810485"/>
    <pageSetUpPr fitToPage="1"/>
  </sheetPr>
  <dimension ref="A1:Y36"/>
  <sheetViews>
    <sheetView showGridLines="0" zoomScaleNormal="100" zoomScaleSheetLayoutView="100" workbookViewId="0">
      <selection activeCell="Y12" sqref="Y12"/>
    </sheetView>
  </sheetViews>
  <sheetFormatPr baseColWidth="10" defaultColWidth="11" defaultRowHeight="12.75" x14ac:dyDescent="0.2"/>
  <cols>
    <col min="1" max="1" width="18.125" style="118" bestFit="1" customWidth="1"/>
    <col min="2" max="4" width="5.625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17" width="1.25" style="251" customWidth="1"/>
    <col min="18" max="20" width="5.625" style="251" customWidth="1"/>
    <col min="21" max="21" width="1.25" style="251" customWidth="1"/>
    <col min="22" max="24" width="5.625" style="251" customWidth="1"/>
    <col min="25" max="25" width="9.5" style="1" customWidth="1"/>
    <col min="26" max="16384" width="11" style="102"/>
  </cols>
  <sheetData>
    <row r="1" spans="1:25" ht="15" customHeight="1" x14ac:dyDescent="0.25">
      <c r="A1" s="600" t="s">
        <v>883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87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180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79"/>
    </row>
    <row r="6" spans="1:25" ht="17.25" customHeight="1" x14ac:dyDescent="0.2">
      <c r="A6" s="603" t="s">
        <v>46</v>
      </c>
      <c r="B6" s="489"/>
      <c r="C6" s="489"/>
      <c r="D6" s="489"/>
      <c r="E6" s="489"/>
      <c r="F6" s="599" t="s">
        <v>236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489"/>
      <c r="V6" s="517"/>
      <c r="W6" s="394"/>
      <c r="X6" s="394"/>
      <c r="Y6" s="2"/>
    </row>
    <row r="7" spans="1:25" s="119" customFormat="1" ht="17.25" customHeight="1" x14ac:dyDescent="0.2">
      <c r="A7" s="603"/>
      <c r="B7" s="599" t="s">
        <v>0</v>
      </c>
      <c r="C7" s="599"/>
      <c r="D7" s="599"/>
      <c r="E7" s="394"/>
      <c r="F7" s="602" t="s">
        <v>237</v>
      </c>
      <c r="G7" s="602"/>
      <c r="H7" s="602"/>
      <c r="I7" s="491"/>
      <c r="J7" s="602" t="s">
        <v>238</v>
      </c>
      <c r="K7" s="602"/>
      <c r="L7" s="602"/>
      <c r="M7" s="491"/>
      <c r="N7" s="602" t="s">
        <v>239</v>
      </c>
      <c r="O7" s="602"/>
      <c r="P7" s="602"/>
      <c r="Q7" s="491"/>
      <c r="R7" s="602" t="s">
        <v>240</v>
      </c>
      <c r="S7" s="602"/>
      <c r="T7" s="602"/>
      <c r="U7" s="394"/>
      <c r="V7" s="599" t="s">
        <v>243</v>
      </c>
      <c r="W7" s="599"/>
      <c r="X7" s="599"/>
      <c r="Y7" s="1"/>
    </row>
    <row r="8" spans="1:25" s="119" customFormat="1" ht="27.75" customHeight="1" x14ac:dyDescent="0.2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1"/>
    </row>
    <row r="9" spans="1:25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1"/>
    </row>
    <row r="10" spans="1:25" s="269" customFormat="1" x14ac:dyDescent="0.2">
      <c r="A10" s="43" t="s">
        <v>0</v>
      </c>
      <c r="B10" s="268">
        <f>SUM(B12:B35)</f>
        <v>19569</v>
      </c>
      <c r="C10" s="268">
        <f>SUM(C12:C35)</f>
        <v>9949</v>
      </c>
      <c r="D10" s="268">
        <f>SUM(D12:D35)</f>
        <v>9620</v>
      </c>
      <c r="E10" s="268"/>
      <c r="F10" s="268">
        <f>SUM(F12:F35)</f>
        <v>759</v>
      </c>
      <c r="G10" s="268">
        <f t="shared" ref="G10:H10" si="0">SUM(G12:G35)</f>
        <v>372</v>
      </c>
      <c r="H10" s="268">
        <f t="shared" si="0"/>
        <v>387</v>
      </c>
      <c r="I10" s="268"/>
      <c r="J10" s="268">
        <f>SUM(J12:J35)</f>
        <v>1512</v>
      </c>
      <c r="K10" s="268">
        <f t="shared" ref="K10:L10" si="1">SUM(K12:K35)</f>
        <v>803</v>
      </c>
      <c r="L10" s="268">
        <f t="shared" si="1"/>
        <v>709</v>
      </c>
      <c r="M10" s="268"/>
      <c r="N10" s="268">
        <f>SUM(N12:N35)</f>
        <v>2773</v>
      </c>
      <c r="O10" s="268">
        <f t="shared" ref="O10:P10" si="2">SUM(O12:O35)</f>
        <v>1383</v>
      </c>
      <c r="P10" s="268">
        <f t="shared" si="2"/>
        <v>1390</v>
      </c>
      <c r="Q10" s="268"/>
      <c r="R10" s="268">
        <f>SUM(R12:R35)</f>
        <v>7235</v>
      </c>
      <c r="S10" s="268">
        <f t="shared" ref="S10:T10" si="3">SUM(S12:S35)</f>
        <v>3657</v>
      </c>
      <c r="T10" s="268">
        <f t="shared" si="3"/>
        <v>3578</v>
      </c>
      <c r="U10" s="268"/>
      <c r="V10" s="268">
        <f>SUM(V12:V35)</f>
        <v>7290</v>
      </c>
      <c r="W10" s="268">
        <f t="shared" ref="W10:X10" si="4">SUM(W12:W35)</f>
        <v>3734</v>
      </c>
      <c r="X10" s="268">
        <f t="shared" si="4"/>
        <v>3556</v>
      </c>
      <c r="Y10" s="112"/>
    </row>
    <row r="11" spans="1:25" x14ac:dyDescent="0.2">
      <c r="A11" s="44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</row>
    <row r="12" spans="1:25" x14ac:dyDescent="0.2">
      <c r="A12" s="42" t="s">
        <v>51</v>
      </c>
      <c r="B12" s="251">
        <f>+F12+J12+N12+R12+V12</f>
        <v>2307</v>
      </c>
      <c r="C12" s="251">
        <f>+G12+K12+O12+S12+W12</f>
        <v>1187</v>
      </c>
      <c r="D12" s="251">
        <f>+B12-C12</f>
        <v>1120</v>
      </c>
      <c r="E12" s="250"/>
      <c r="F12" s="250">
        <v>107</v>
      </c>
      <c r="G12" s="250">
        <v>63</v>
      </c>
      <c r="H12" s="250">
        <v>44</v>
      </c>
      <c r="I12" s="250"/>
      <c r="J12" s="250">
        <v>195</v>
      </c>
      <c r="K12" s="250">
        <v>94</v>
      </c>
      <c r="L12" s="250">
        <v>101</v>
      </c>
      <c r="M12" s="250"/>
      <c r="N12" s="250">
        <v>321</v>
      </c>
      <c r="O12" s="250">
        <v>173</v>
      </c>
      <c r="P12" s="250">
        <v>148</v>
      </c>
      <c r="Q12" s="250"/>
      <c r="R12" s="250">
        <v>822</v>
      </c>
      <c r="S12" s="250">
        <v>425</v>
      </c>
      <c r="T12" s="250">
        <v>397</v>
      </c>
      <c r="U12" s="250"/>
      <c r="V12" s="250">
        <v>862</v>
      </c>
      <c r="W12" s="250">
        <v>432</v>
      </c>
      <c r="X12" s="250">
        <v>430</v>
      </c>
    </row>
    <row r="13" spans="1:25" x14ac:dyDescent="0.2">
      <c r="A13" s="42" t="s">
        <v>58</v>
      </c>
      <c r="B13" s="251">
        <f t="shared" ref="B13:C35" si="5">+F13+J13+N13+R13+V13</f>
        <v>3192</v>
      </c>
      <c r="C13" s="251">
        <f t="shared" si="5"/>
        <v>1658</v>
      </c>
      <c r="D13" s="251">
        <f t="shared" ref="D13:D35" si="6">+B13-C13</f>
        <v>1534</v>
      </c>
      <c r="E13" s="250"/>
      <c r="F13" s="250">
        <v>161</v>
      </c>
      <c r="G13" s="250">
        <v>78</v>
      </c>
      <c r="H13" s="250">
        <v>83</v>
      </c>
      <c r="I13" s="250"/>
      <c r="J13" s="250">
        <v>296</v>
      </c>
      <c r="K13" s="250">
        <v>166</v>
      </c>
      <c r="L13" s="250">
        <v>130</v>
      </c>
      <c r="M13" s="250"/>
      <c r="N13" s="250">
        <v>477</v>
      </c>
      <c r="O13" s="250">
        <v>255</v>
      </c>
      <c r="P13" s="250">
        <v>222</v>
      </c>
      <c r="Q13" s="250"/>
      <c r="R13" s="250">
        <v>1113</v>
      </c>
      <c r="S13" s="250">
        <v>572</v>
      </c>
      <c r="T13" s="250">
        <v>541</v>
      </c>
      <c r="U13" s="250"/>
      <c r="V13" s="250">
        <v>1145</v>
      </c>
      <c r="W13" s="250">
        <v>587</v>
      </c>
      <c r="X13" s="250">
        <v>558</v>
      </c>
    </row>
    <row r="14" spans="1:25" x14ac:dyDescent="0.2">
      <c r="A14" s="42" t="s">
        <v>29</v>
      </c>
      <c r="B14" s="251">
        <f t="shared" si="5"/>
        <v>2307</v>
      </c>
      <c r="C14" s="251">
        <f t="shared" si="5"/>
        <v>1228</v>
      </c>
      <c r="D14" s="251">
        <f t="shared" si="6"/>
        <v>1079</v>
      </c>
      <c r="E14" s="250"/>
      <c r="F14" s="250">
        <v>118</v>
      </c>
      <c r="G14" s="250">
        <v>62</v>
      </c>
      <c r="H14" s="250">
        <v>56</v>
      </c>
      <c r="I14" s="250"/>
      <c r="J14" s="250">
        <v>162</v>
      </c>
      <c r="K14" s="250">
        <v>82</v>
      </c>
      <c r="L14" s="250">
        <v>80</v>
      </c>
      <c r="M14" s="250"/>
      <c r="N14" s="250">
        <v>415</v>
      </c>
      <c r="O14" s="250">
        <v>212</v>
      </c>
      <c r="P14" s="250">
        <v>203</v>
      </c>
      <c r="Q14" s="250"/>
      <c r="R14" s="250">
        <v>795</v>
      </c>
      <c r="S14" s="250">
        <v>431</v>
      </c>
      <c r="T14" s="250">
        <v>364</v>
      </c>
      <c r="U14" s="250"/>
      <c r="V14" s="250">
        <v>817</v>
      </c>
      <c r="W14" s="250">
        <v>441</v>
      </c>
      <c r="X14" s="250">
        <v>376</v>
      </c>
    </row>
    <row r="15" spans="1:25" x14ac:dyDescent="0.2">
      <c r="A15" s="42" t="s">
        <v>59</v>
      </c>
      <c r="B15" s="251">
        <f t="shared" si="5"/>
        <v>696</v>
      </c>
      <c r="C15" s="251">
        <f t="shared" si="5"/>
        <v>353</v>
      </c>
      <c r="D15" s="251">
        <f t="shared" si="6"/>
        <v>343</v>
      </c>
      <c r="E15" s="250"/>
      <c r="F15" s="250">
        <v>3</v>
      </c>
      <c r="G15" s="250">
        <v>2</v>
      </c>
      <c r="H15" s="250">
        <v>1</v>
      </c>
      <c r="I15" s="250"/>
      <c r="J15" s="250">
        <v>36</v>
      </c>
      <c r="K15" s="250">
        <v>19</v>
      </c>
      <c r="L15" s="250">
        <v>17</v>
      </c>
      <c r="M15" s="250"/>
      <c r="N15" s="250">
        <v>67</v>
      </c>
      <c r="O15" s="250">
        <v>34</v>
      </c>
      <c r="P15" s="250">
        <v>33</v>
      </c>
      <c r="Q15" s="250"/>
      <c r="R15" s="250">
        <v>262</v>
      </c>
      <c r="S15" s="250">
        <v>136</v>
      </c>
      <c r="T15" s="250">
        <v>126</v>
      </c>
      <c r="U15" s="250"/>
      <c r="V15" s="250">
        <v>328</v>
      </c>
      <c r="W15" s="250">
        <v>162</v>
      </c>
      <c r="X15" s="250">
        <v>166</v>
      </c>
    </row>
    <row r="16" spans="1:25" x14ac:dyDescent="0.2">
      <c r="A16" s="42" t="s">
        <v>60</v>
      </c>
      <c r="B16" s="251">
        <f t="shared" si="5"/>
        <v>191</v>
      </c>
      <c r="C16" s="251">
        <f t="shared" si="5"/>
        <v>99</v>
      </c>
      <c r="D16" s="251">
        <f t="shared" si="6"/>
        <v>92</v>
      </c>
      <c r="E16" s="252"/>
      <c r="F16" s="252">
        <v>13</v>
      </c>
      <c r="G16" s="252">
        <v>8</v>
      </c>
      <c r="H16" s="252">
        <v>5</v>
      </c>
      <c r="I16" s="252"/>
      <c r="J16" s="252">
        <v>17</v>
      </c>
      <c r="K16" s="252">
        <v>10</v>
      </c>
      <c r="L16" s="252">
        <v>7</v>
      </c>
      <c r="M16" s="252"/>
      <c r="N16" s="252">
        <v>14</v>
      </c>
      <c r="O16" s="252">
        <v>8</v>
      </c>
      <c r="P16" s="252">
        <v>6</v>
      </c>
      <c r="Q16" s="252"/>
      <c r="R16" s="252">
        <v>81</v>
      </c>
      <c r="S16" s="252">
        <v>39</v>
      </c>
      <c r="T16" s="252">
        <v>42</v>
      </c>
      <c r="U16" s="252"/>
      <c r="V16" s="252">
        <v>66</v>
      </c>
      <c r="W16" s="252">
        <v>34</v>
      </c>
      <c r="X16" s="252">
        <v>32</v>
      </c>
    </row>
    <row r="17" spans="1:24" x14ac:dyDescent="0.2">
      <c r="A17" s="42" t="s">
        <v>61</v>
      </c>
      <c r="B17" s="251">
        <f t="shared" si="5"/>
        <v>145</v>
      </c>
      <c r="C17" s="251">
        <f t="shared" si="5"/>
        <v>71</v>
      </c>
      <c r="D17" s="251">
        <f t="shared" si="6"/>
        <v>74</v>
      </c>
      <c r="E17" s="252"/>
      <c r="F17" s="252">
        <v>7</v>
      </c>
      <c r="G17" s="252">
        <v>3</v>
      </c>
      <c r="H17" s="252">
        <v>4</v>
      </c>
      <c r="I17" s="252"/>
      <c r="J17" s="252">
        <v>8</v>
      </c>
      <c r="K17" s="252">
        <v>3</v>
      </c>
      <c r="L17" s="252">
        <v>5</v>
      </c>
      <c r="M17" s="252"/>
      <c r="N17" s="252">
        <v>8</v>
      </c>
      <c r="O17" s="252">
        <v>3</v>
      </c>
      <c r="P17" s="252">
        <v>5</v>
      </c>
      <c r="Q17" s="252"/>
      <c r="R17" s="252">
        <v>64</v>
      </c>
      <c r="S17" s="252">
        <v>32</v>
      </c>
      <c r="T17" s="252">
        <v>32</v>
      </c>
      <c r="U17" s="252"/>
      <c r="V17" s="252">
        <v>58</v>
      </c>
      <c r="W17" s="252">
        <v>30</v>
      </c>
      <c r="X17" s="252">
        <v>28</v>
      </c>
    </row>
    <row r="18" spans="1:24" x14ac:dyDescent="0.2">
      <c r="A18" s="42" t="s">
        <v>52</v>
      </c>
      <c r="B18" s="251">
        <f t="shared" si="5"/>
        <v>2232</v>
      </c>
      <c r="C18" s="251">
        <f t="shared" si="5"/>
        <v>1163</v>
      </c>
      <c r="D18" s="251">
        <f t="shared" si="6"/>
        <v>1069</v>
      </c>
      <c r="E18" s="252"/>
      <c r="F18" s="252">
        <v>59</v>
      </c>
      <c r="G18" s="252">
        <v>24</v>
      </c>
      <c r="H18" s="252">
        <v>35</v>
      </c>
      <c r="I18" s="252"/>
      <c r="J18" s="252">
        <v>183</v>
      </c>
      <c r="K18" s="252">
        <v>109</v>
      </c>
      <c r="L18" s="252">
        <v>74</v>
      </c>
      <c r="M18" s="252"/>
      <c r="N18" s="252">
        <v>365</v>
      </c>
      <c r="O18" s="252">
        <v>168</v>
      </c>
      <c r="P18" s="252">
        <v>197</v>
      </c>
      <c r="Q18" s="252"/>
      <c r="R18" s="252">
        <v>836</v>
      </c>
      <c r="S18" s="252">
        <v>453</v>
      </c>
      <c r="T18" s="252">
        <v>383</v>
      </c>
      <c r="U18" s="252"/>
      <c r="V18" s="252">
        <v>789</v>
      </c>
      <c r="W18" s="252">
        <v>409</v>
      </c>
      <c r="X18" s="252">
        <v>380</v>
      </c>
    </row>
    <row r="19" spans="1:24" x14ac:dyDescent="0.2">
      <c r="A19" s="42" t="s">
        <v>62</v>
      </c>
      <c r="B19" s="251">
        <f t="shared" si="5"/>
        <v>685</v>
      </c>
      <c r="C19" s="251">
        <f t="shared" si="5"/>
        <v>342</v>
      </c>
      <c r="D19" s="251">
        <f t="shared" si="6"/>
        <v>343</v>
      </c>
      <c r="E19" s="250"/>
      <c r="F19" s="250">
        <v>25</v>
      </c>
      <c r="G19" s="250">
        <v>11</v>
      </c>
      <c r="H19" s="250">
        <v>14</v>
      </c>
      <c r="I19" s="250"/>
      <c r="J19" s="250">
        <v>72</v>
      </c>
      <c r="K19" s="250">
        <v>39</v>
      </c>
      <c r="L19" s="250">
        <v>33</v>
      </c>
      <c r="M19" s="250"/>
      <c r="N19" s="250">
        <v>102</v>
      </c>
      <c r="O19" s="250">
        <v>53</v>
      </c>
      <c r="P19" s="250">
        <v>49</v>
      </c>
      <c r="Q19" s="250"/>
      <c r="R19" s="250">
        <v>246</v>
      </c>
      <c r="S19" s="250">
        <v>128</v>
      </c>
      <c r="T19" s="250">
        <v>118</v>
      </c>
      <c r="U19" s="250"/>
      <c r="V19" s="250">
        <v>240</v>
      </c>
      <c r="W19" s="250">
        <v>111</v>
      </c>
      <c r="X19" s="250">
        <v>129</v>
      </c>
    </row>
    <row r="20" spans="1:24" x14ac:dyDescent="0.2">
      <c r="A20" s="42" t="s">
        <v>63</v>
      </c>
      <c r="B20" s="251">
        <f t="shared" si="5"/>
        <v>372</v>
      </c>
      <c r="C20" s="251">
        <f t="shared" si="5"/>
        <v>187</v>
      </c>
      <c r="D20" s="251">
        <f t="shared" si="6"/>
        <v>185</v>
      </c>
      <c r="E20" s="252"/>
      <c r="F20" s="252">
        <v>0</v>
      </c>
      <c r="G20" s="252">
        <v>0</v>
      </c>
      <c r="H20" s="252">
        <v>0</v>
      </c>
      <c r="I20" s="252"/>
      <c r="J20" s="252">
        <v>11</v>
      </c>
      <c r="K20" s="252">
        <v>2</v>
      </c>
      <c r="L20" s="252">
        <v>9</v>
      </c>
      <c r="M20" s="252"/>
      <c r="N20" s="252">
        <v>25</v>
      </c>
      <c r="O20" s="252">
        <v>10</v>
      </c>
      <c r="P20" s="252">
        <v>15</v>
      </c>
      <c r="Q20" s="252"/>
      <c r="R20" s="252">
        <v>178</v>
      </c>
      <c r="S20" s="252">
        <v>88</v>
      </c>
      <c r="T20" s="252">
        <v>90</v>
      </c>
      <c r="U20" s="252"/>
      <c r="V20" s="252">
        <v>158</v>
      </c>
      <c r="W20" s="252">
        <v>87</v>
      </c>
      <c r="X20" s="252">
        <v>71</v>
      </c>
    </row>
    <row r="21" spans="1:24" x14ac:dyDescent="0.2">
      <c r="A21" s="41" t="s">
        <v>30</v>
      </c>
      <c r="B21" s="251">
        <f t="shared" si="5"/>
        <v>1595</v>
      </c>
      <c r="C21" s="251">
        <f t="shared" si="5"/>
        <v>775</v>
      </c>
      <c r="D21" s="251">
        <f t="shared" si="6"/>
        <v>820</v>
      </c>
      <c r="F21" s="260">
        <v>38</v>
      </c>
      <c r="G21" s="260">
        <v>18</v>
      </c>
      <c r="H21" s="260">
        <v>20</v>
      </c>
      <c r="J21" s="260">
        <v>91</v>
      </c>
      <c r="K21" s="260">
        <v>48</v>
      </c>
      <c r="L21" s="260">
        <v>43</v>
      </c>
      <c r="N21" s="260">
        <v>216</v>
      </c>
      <c r="O21" s="260">
        <v>100</v>
      </c>
      <c r="P21" s="260">
        <v>116</v>
      </c>
      <c r="R21" s="260">
        <v>653</v>
      </c>
      <c r="S21" s="260">
        <v>304</v>
      </c>
      <c r="T21" s="260">
        <v>349</v>
      </c>
      <c r="V21" s="260">
        <v>597</v>
      </c>
      <c r="W21" s="260">
        <v>305</v>
      </c>
      <c r="X21" s="260">
        <v>292</v>
      </c>
    </row>
    <row r="22" spans="1:24" x14ac:dyDescent="0.2">
      <c r="A22" s="42" t="s">
        <v>65</v>
      </c>
      <c r="B22" s="251">
        <f t="shared" si="5"/>
        <v>97</v>
      </c>
      <c r="C22" s="251">
        <f t="shared" si="5"/>
        <v>43</v>
      </c>
      <c r="D22" s="251">
        <f t="shared" si="6"/>
        <v>54</v>
      </c>
      <c r="F22" s="251">
        <v>0</v>
      </c>
      <c r="G22" s="251">
        <v>0</v>
      </c>
      <c r="H22" s="251">
        <v>0</v>
      </c>
      <c r="J22" s="251">
        <v>0</v>
      </c>
      <c r="K22" s="251">
        <v>0</v>
      </c>
      <c r="L22" s="251">
        <v>0</v>
      </c>
      <c r="N22" s="251">
        <v>11</v>
      </c>
      <c r="O22" s="251">
        <v>8</v>
      </c>
      <c r="P22" s="251">
        <v>3</v>
      </c>
      <c r="R22" s="251">
        <v>44</v>
      </c>
      <c r="S22" s="251">
        <v>18</v>
      </c>
      <c r="T22" s="251">
        <v>26</v>
      </c>
      <c r="V22" s="251">
        <v>42</v>
      </c>
      <c r="W22" s="251">
        <v>17</v>
      </c>
      <c r="X22" s="251">
        <v>25</v>
      </c>
    </row>
    <row r="23" spans="1:24" x14ac:dyDescent="0.2">
      <c r="A23" s="42" t="s">
        <v>31</v>
      </c>
      <c r="B23" s="251">
        <f t="shared" si="5"/>
        <v>3268</v>
      </c>
      <c r="C23" s="251">
        <f t="shared" si="5"/>
        <v>1626</v>
      </c>
      <c r="D23" s="251">
        <f t="shared" si="6"/>
        <v>1642</v>
      </c>
      <c r="F23" s="251">
        <v>174</v>
      </c>
      <c r="G23" s="251">
        <v>79</v>
      </c>
      <c r="H23" s="251">
        <v>95</v>
      </c>
      <c r="J23" s="251">
        <v>287</v>
      </c>
      <c r="K23" s="251">
        <v>149</v>
      </c>
      <c r="L23" s="251">
        <v>138</v>
      </c>
      <c r="N23" s="251">
        <v>511</v>
      </c>
      <c r="O23" s="251">
        <v>244</v>
      </c>
      <c r="P23" s="251">
        <v>267</v>
      </c>
      <c r="R23" s="251">
        <v>1124</v>
      </c>
      <c r="S23" s="251">
        <v>555</v>
      </c>
      <c r="T23" s="251">
        <v>569</v>
      </c>
      <c r="V23" s="251">
        <v>1172</v>
      </c>
      <c r="W23" s="251">
        <v>599</v>
      </c>
      <c r="X23" s="251">
        <v>573</v>
      </c>
    </row>
    <row r="24" spans="1:24" x14ac:dyDescent="0.2">
      <c r="A24" s="42" t="s">
        <v>210</v>
      </c>
      <c r="B24" s="251">
        <f t="shared" si="5"/>
        <v>12</v>
      </c>
      <c r="C24" s="251">
        <f t="shared" si="5"/>
        <v>5</v>
      </c>
      <c r="D24" s="251">
        <f t="shared" si="6"/>
        <v>7</v>
      </c>
      <c r="F24" s="251">
        <v>0</v>
      </c>
      <c r="G24" s="251">
        <v>0</v>
      </c>
      <c r="H24" s="251">
        <v>0</v>
      </c>
      <c r="J24" s="251">
        <v>0</v>
      </c>
      <c r="K24" s="251">
        <v>0</v>
      </c>
      <c r="L24" s="251">
        <v>0</v>
      </c>
      <c r="N24" s="251">
        <v>0</v>
      </c>
      <c r="O24" s="251">
        <v>0</v>
      </c>
      <c r="P24" s="251">
        <v>0</v>
      </c>
      <c r="R24" s="251">
        <v>4</v>
      </c>
      <c r="S24" s="251">
        <v>1</v>
      </c>
      <c r="T24" s="251">
        <v>3</v>
      </c>
      <c r="V24" s="251">
        <v>8</v>
      </c>
      <c r="W24" s="251">
        <v>4</v>
      </c>
      <c r="X24" s="251">
        <v>4</v>
      </c>
    </row>
    <row r="25" spans="1:24" x14ac:dyDescent="0.2">
      <c r="A25" s="42" t="s">
        <v>53</v>
      </c>
      <c r="B25" s="251">
        <f t="shared" si="5"/>
        <v>377</v>
      </c>
      <c r="C25" s="251">
        <f t="shared" si="5"/>
        <v>184</v>
      </c>
      <c r="D25" s="251">
        <f t="shared" si="6"/>
        <v>193</v>
      </c>
      <c r="F25" s="251">
        <v>4</v>
      </c>
      <c r="G25" s="251">
        <v>0</v>
      </c>
      <c r="H25" s="251">
        <v>4</v>
      </c>
      <c r="J25" s="251">
        <v>23</v>
      </c>
      <c r="K25" s="251">
        <v>8</v>
      </c>
      <c r="L25" s="251">
        <v>15</v>
      </c>
      <c r="N25" s="251">
        <v>59</v>
      </c>
      <c r="O25" s="251">
        <v>29</v>
      </c>
      <c r="P25" s="251">
        <v>30</v>
      </c>
      <c r="R25" s="251">
        <v>152</v>
      </c>
      <c r="S25" s="251">
        <v>78</v>
      </c>
      <c r="T25" s="251">
        <v>74</v>
      </c>
      <c r="V25" s="251">
        <v>139</v>
      </c>
      <c r="W25" s="251">
        <v>69</v>
      </c>
      <c r="X25" s="251">
        <v>70</v>
      </c>
    </row>
    <row r="26" spans="1:24" x14ac:dyDescent="0.2">
      <c r="A26" s="42" t="s">
        <v>67</v>
      </c>
      <c r="B26" s="251">
        <f t="shared" si="5"/>
        <v>255</v>
      </c>
      <c r="C26" s="251">
        <f t="shared" si="5"/>
        <v>128</v>
      </c>
      <c r="D26" s="251">
        <f t="shared" si="6"/>
        <v>127</v>
      </c>
      <c r="F26" s="251">
        <v>4</v>
      </c>
      <c r="G26" s="251">
        <v>1</v>
      </c>
      <c r="H26" s="251">
        <v>3</v>
      </c>
      <c r="J26" s="251">
        <v>30</v>
      </c>
      <c r="K26" s="251">
        <v>14</v>
      </c>
      <c r="L26" s="251">
        <v>16</v>
      </c>
      <c r="N26" s="251">
        <v>32</v>
      </c>
      <c r="O26" s="251">
        <v>16</v>
      </c>
      <c r="P26" s="251">
        <v>16</v>
      </c>
      <c r="R26" s="251">
        <v>96</v>
      </c>
      <c r="S26" s="251">
        <v>48</v>
      </c>
      <c r="T26" s="251">
        <v>48</v>
      </c>
      <c r="V26" s="251">
        <v>93</v>
      </c>
      <c r="W26" s="251">
        <v>49</v>
      </c>
      <c r="X26" s="251">
        <v>44</v>
      </c>
    </row>
    <row r="27" spans="1:24" x14ac:dyDescent="0.2">
      <c r="A27" s="42" t="s">
        <v>68</v>
      </c>
      <c r="B27" s="251">
        <f t="shared" si="5"/>
        <v>356</v>
      </c>
      <c r="C27" s="251">
        <f t="shared" si="5"/>
        <v>194</v>
      </c>
      <c r="D27" s="251">
        <f t="shared" si="6"/>
        <v>162</v>
      </c>
      <c r="F27" s="251">
        <v>5</v>
      </c>
      <c r="G27" s="251">
        <v>2</v>
      </c>
      <c r="H27" s="251">
        <v>3</v>
      </c>
      <c r="J27" s="251">
        <v>24</v>
      </c>
      <c r="K27" s="251">
        <v>14</v>
      </c>
      <c r="L27" s="251">
        <v>10</v>
      </c>
      <c r="N27" s="251">
        <v>33</v>
      </c>
      <c r="O27" s="251">
        <v>11</v>
      </c>
      <c r="P27" s="251">
        <v>22</v>
      </c>
      <c r="R27" s="251">
        <v>128</v>
      </c>
      <c r="S27" s="251">
        <v>64</v>
      </c>
      <c r="T27" s="251">
        <v>64</v>
      </c>
      <c r="V27" s="251">
        <v>166</v>
      </c>
      <c r="W27" s="251">
        <v>103</v>
      </c>
      <c r="X27" s="251">
        <v>63</v>
      </c>
    </row>
    <row r="28" spans="1:24" x14ac:dyDescent="0.2">
      <c r="A28" s="42" t="s">
        <v>54</v>
      </c>
      <c r="B28" s="251">
        <f t="shared" si="5"/>
        <v>157</v>
      </c>
      <c r="C28" s="251">
        <f t="shared" si="5"/>
        <v>67</v>
      </c>
      <c r="D28" s="251">
        <f t="shared" si="6"/>
        <v>90</v>
      </c>
      <c r="F28" s="251">
        <v>6</v>
      </c>
      <c r="G28" s="251">
        <v>3</v>
      </c>
      <c r="H28" s="251">
        <v>3</v>
      </c>
      <c r="J28" s="251">
        <v>23</v>
      </c>
      <c r="K28" s="251">
        <v>14</v>
      </c>
      <c r="L28" s="251">
        <v>9</v>
      </c>
      <c r="N28" s="251">
        <v>28</v>
      </c>
      <c r="O28" s="251">
        <v>11</v>
      </c>
      <c r="P28" s="251">
        <v>17</v>
      </c>
      <c r="R28" s="251">
        <v>50</v>
      </c>
      <c r="S28" s="251">
        <v>20</v>
      </c>
      <c r="T28" s="251">
        <v>30</v>
      </c>
      <c r="V28" s="251">
        <v>50</v>
      </c>
      <c r="W28" s="251">
        <v>19</v>
      </c>
      <c r="X28" s="251">
        <v>31</v>
      </c>
    </row>
    <row r="29" spans="1:24" x14ac:dyDescent="0.2">
      <c r="A29" s="42" t="s">
        <v>55</v>
      </c>
      <c r="B29" s="251">
        <f t="shared" si="5"/>
        <v>329</v>
      </c>
      <c r="C29" s="251">
        <f t="shared" si="5"/>
        <v>158</v>
      </c>
      <c r="D29" s="251">
        <f t="shared" si="6"/>
        <v>171</v>
      </c>
      <c r="F29" s="251">
        <v>8</v>
      </c>
      <c r="G29" s="251">
        <v>3</v>
      </c>
      <c r="H29" s="251">
        <v>5</v>
      </c>
      <c r="J29" s="251">
        <v>12</v>
      </c>
      <c r="K29" s="251">
        <v>8</v>
      </c>
      <c r="L29" s="251">
        <v>4</v>
      </c>
      <c r="N29" s="251">
        <v>17</v>
      </c>
      <c r="O29" s="251">
        <v>10</v>
      </c>
      <c r="P29" s="251">
        <v>7</v>
      </c>
      <c r="R29" s="251">
        <v>165</v>
      </c>
      <c r="S29" s="251">
        <v>72</v>
      </c>
      <c r="T29" s="251">
        <v>93</v>
      </c>
      <c r="V29" s="251">
        <v>127</v>
      </c>
      <c r="W29" s="251">
        <v>65</v>
      </c>
      <c r="X29" s="251">
        <v>62</v>
      </c>
    </row>
    <row r="30" spans="1:24" x14ac:dyDescent="0.2">
      <c r="A30" s="42" t="s">
        <v>56</v>
      </c>
      <c r="B30" s="251">
        <f t="shared" si="5"/>
        <v>51</v>
      </c>
      <c r="C30" s="251">
        <f t="shared" si="5"/>
        <v>20</v>
      </c>
      <c r="D30" s="251">
        <f t="shared" si="6"/>
        <v>31</v>
      </c>
      <c r="F30" s="251">
        <v>0</v>
      </c>
      <c r="G30" s="251">
        <v>0</v>
      </c>
      <c r="H30" s="251">
        <v>0</v>
      </c>
      <c r="J30" s="251">
        <v>0</v>
      </c>
      <c r="K30" s="251">
        <v>0</v>
      </c>
      <c r="L30" s="251">
        <v>0</v>
      </c>
      <c r="N30" s="251">
        <v>0</v>
      </c>
      <c r="O30" s="251">
        <v>0</v>
      </c>
      <c r="P30" s="251">
        <v>0</v>
      </c>
      <c r="R30" s="251">
        <v>30</v>
      </c>
      <c r="S30" s="251">
        <v>13</v>
      </c>
      <c r="T30" s="251">
        <v>17</v>
      </c>
      <c r="V30" s="251">
        <v>21</v>
      </c>
      <c r="W30" s="251">
        <v>7</v>
      </c>
      <c r="X30" s="251">
        <v>14</v>
      </c>
    </row>
    <row r="31" spans="1:24" x14ac:dyDescent="0.2">
      <c r="A31" s="42" t="s">
        <v>82</v>
      </c>
      <c r="B31" s="251">
        <f t="shared" si="5"/>
        <v>213</v>
      </c>
      <c r="C31" s="251">
        <f t="shared" si="5"/>
        <v>100</v>
      </c>
      <c r="D31" s="251">
        <f t="shared" si="6"/>
        <v>113</v>
      </c>
      <c r="F31" s="251">
        <v>0</v>
      </c>
      <c r="G31" s="251">
        <v>0</v>
      </c>
      <c r="H31" s="251">
        <v>0</v>
      </c>
      <c r="J31" s="251">
        <v>5</v>
      </c>
      <c r="K31" s="251">
        <v>4</v>
      </c>
      <c r="L31" s="251">
        <v>1</v>
      </c>
      <c r="N31" s="251">
        <v>25</v>
      </c>
      <c r="O31" s="251">
        <v>14</v>
      </c>
      <c r="P31" s="251">
        <v>11</v>
      </c>
      <c r="R31" s="251">
        <v>85</v>
      </c>
      <c r="S31" s="251">
        <v>37</v>
      </c>
      <c r="T31" s="251">
        <v>48</v>
      </c>
      <c r="V31" s="251">
        <v>98</v>
      </c>
      <c r="W31" s="251">
        <v>45</v>
      </c>
      <c r="X31" s="251">
        <v>53</v>
      </c>
    </row>
    <row r="32" spans="1:24" x14ac:dyDescent="0.2">
      <c r="A32" s="42" t="s">
        <v>69</v>
      </c>
      <c r="B32" s="251">
        <f t="shared" si="5"/>
        <v>57</v>
      </c>
      <c r="C32" s="251">
        <f t="shared" si="5"/>
        <v>31</v>
      </c>
      <c r="D32" s="251">
        <f t="shared" si="6"/>
        <v>26</v>
      </c>
      <c r="F32" s="251">
        <v>0</v>
      </c>
      <c r="G32" s="251">
        <v>0</v>
      </c>
      <c r="H32" s="251">
        <v>0</v>
      </c>
      <c r="J32" s="251">
        <v>0</v>
      </c>
      <c r="K32" s="251">
        <v>0</v>
      </c>
      <c r="L32" s="251">
        <v>0</v>
      </c>
      <c r="N32" s="251">
        <v>0</v>
      </c>
      <c r="O32" s="251">
        <v>0</v>
      </c>
      <c r="P32" s="251">
        <v>0</v>
      </c>
      <c r="R32" s="251">
        <v>31</v>
      </c>
      <c r="S32" s="251">
        <v>18</v>
      </c>
      <c r="T32" s="251">
        <v>13</v>
      </c>
      <c r="V32" s="251">
        <v>26</v>
      </c>
      <c r="W32" s="251">
        <v>13</v>
      </c>
      <c r="X32" s="251">
        <v>13</v>
      </c>
    </row>
    <row r="33" spans="1:24" x14ac:dyDescent="0.2">
      <c r="A33" s="42" t="s">
        <v>70</v>
      </c>
      <c r="B33" s="251">
        <f t="shared" si="5"/>
        <v>44</v>
      </c>
      <c r="C33" s="251">
        <f t="shared" si="5"/>
        <v>21</v>
      </c>
      <c r="D33" s="251">
        <f t="shared" si="6"/>
        <v>23</v>
      </c>
      <c r="F33" s="251">
        <v>0</v>
      </c>
      <c r="G33" s="251">
        <v>0</v>
      </c>
      <c r="H33" s="251">
        <v>0</v>
      </c>
      <c r="J33" s="251">
        <v>0</v>
      </c>
      <c r="K33" s="251">
        <v>0</v>
      </c>
      <c r="L33" s="251">
        <v>0</v>
      </c>
      <c r="N33" s="251">
        <v>0</v>
      </c>
      <c r="O33" s="251">
        <v>0</v>
      </c>
      <c r="P33" s="251">
        <v>0</v>
      </c>
      <c r="R33" s="251">
        <v>22</v>
      </c>
      <c r="S33" s="251">
        <v>7</v>
      </c>
      <c r="T33" s="251">
        <v>15</v>
      </c>
      <c r="V33" s="251">
        <v>22</v>
      </c>
      <c r="W33" s="251">
        <v>14</v>
      </c>
      <c r="X33" s="251">
        <v>8</v>
      </c>
    </row>
    <row r="34" spans="1:24" x14ac:dyDescent="0.2">
      <c r="A34" s="42" t="s">
        <v>71</v>
      </c>
      <c r="B34" s="251">
        <f t="shared" si="5"/>
        <v>250</v>
      </c>
      <c r="C34" s="251">
        <f t="shared" si="5"/>
        <v>109</v>
      </c>
      <c r="D34" s="251">
        <f t="shared" si="6"/>
        <v>141</v>
      </c>
      <c r="F34" s="251">
        <v>5</v>
      </c>
      <c r="G34" s="251">
        <v>2</v>
      </c>
      <c r="H34" s="251">
        <v>3</v>
      </c>
      <c r="J34" s="251">
        <v>8</v>
      </c>
      <c r="K34" s="251">
        <v>5</v>
      </c>
      <c r="L34" s="251">
        <v>3</v>
      </c>
      <c r="N34" s="251">
        <v>11</v>
      </c>
      <c r="O34" s="251">
        <v>5</v>
      </c>
      <c r="P34" s="251">
        <v>6</v>
      </c>
      <c r="R34" s="251">
        <v>109</v>
      </c>
      <c r="S34" s="251">
        <v>46</v>
      </c>
      <c r="T34" s="251">
        <v>63</v>
      </c>
      <c r="V34" s="251">
        <v>117</v>
      </c>
      <c r="W34" s="251">
        <v>51</v>
      </c>
      <c r="X34" s="251">
        <v>66</v>
      </c>
    </row>
    <row r="35" spans="1:24" ht="13.5" thickBot="1" x14ac:dyDescent="0.25">
      <c r="A35" s="46" t="s">
        <v>72</v>
      </c>
      <c r="B35" s="254">
        <f t="shared" si="5"/>
        <v>381</v>
      </c>
      <c r="C35" s="254">
        <f t="shared" si="5"/>
        <v>200</v>
      </c>
      <c r="D35" s="254">
        <f t="shared" si="6"/>
        <v>181</v>
      </c>
      <c r="E35" s="254"/>
      <c r="F35" s="254">
        <v>22</v>
      </c>
      <c r="G35" s="254">
        <v>13</v>
      </c>
      <c r="H35" s="254">
        <v>9</v>
      </c>
      <c r="I35" s="254"/>
      <c r="J35" s="254">
        <v>29</v>
      </c>
      <c r="K35" s="254">
        <v>15</v>
      </c>
      <c r="L35" s="254">
        <v>14</v>
      </c>
      <c r="M35" s="254"/>
      <c r="N35" s="254">
        <v>36</v>
      </c>
      <c r="O35" s="254">
        <v>19</v>
      </c>
      <c r="P35" s="254">
        <v>17</v>
      </c>
      <c r="Q35" s="254"/>
      <c r="R35" s="254">
        <v>145</v>
      </c>
      <c r="S35" s="254">
        <v>72</v>
      </c>
      <c r="T35" s="254">
        <v>73</v>
      </c>
      <c r="U35" s="254"/>
      <c r="V35" s="254">
        <v>149</v>
      </c>
      <c r="W35" s="254">
        <v>81</v>
      </c>
      <c r="X35" s="254">
        <v>68</v>
      </c>
    </row>
    <row r="36" spans="1:24" ht="15" customHeight="1" x14ac:dyDescent="0.2">
      <c r="A36" s="11" t="s">
        <v>929</v>
      </c>
    </row>
  </sheetData>
  <mergeCells count="13"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A6:A8"/>
    <mergeCell ref="V7:X7"/>
  </mergeCells>
  <conditionalFormatting sqref="B10:X10 F12:X35">
    <cfRule type="cellIs" dxfId="405" priority="1" operator="equal">
      <formula>0</formula>
    </cfRule>
  </conditionalFormatting>
  <hyperlinks>
    <hyperlink ref="Y2" location="Contenido!A1" display="Contenido" xr:uid="{00000000-0004-0000-1800-000000000000}"/>
  </hyperlinks>
  <printOptions horizontalCentered="1"/>
  <pageMargins left="0.59055118110236227" right="0.59055118110236227" top="0.19685039370078741" bottom="0.19685039370078741" header="0" footer="0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tabColor theme="5" tint="0.59999389629810485"/>
    <pageSetUpPr fitToPage="1"/>
  </sheetPr>
  <dimension ref="A1:T25"/>
  <sheetViews>
    <sheetView showGridLines="0" zoomScaleNormal="100" zoomScaleSheetLayoutView="100" workbookViewId="0">
      <selection activeCell="R8" sqref="R8"/>
    </sheetView>
  </sheetViews>
  <sheetFormatPr baseColWidth="10" defaultColWidth="11" defaultRowHeight="12.75" x14ac:dyDescent="0.2"/>
  <cols>
    <col min="1" max="1" width="18.125" style="118" bestFit="1" customWidth="1"/>
    <col min="2" max="4" width="5.625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17" width="9.5" style="235" customWidth="1"/>
    <col min="18" max="20" width="11" style="256"/>
    <col min="21" max="16384" width="11" style="102"/>
  </cols>
  <sheetData>
    <row r="1" spans="1:20" ht="15" customHeight="1" x14ac:dyDescent="0.25">
      <c r="A1" s="600" t="s">
        <v>882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20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20" ht="15" x14ac:dyDescent="0.25">
      <c r="A3" s="601" t="s">
        <v>87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20" ht="15" x14ac:dyDescent="0.25">
      <c r="A4" s="601" t="s">
        <v>204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20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257"/>
    </row>
    <row r="6" spans="1:20" ht="17.25" customHeight="1" x14ac:dyDescent="0.2">
      <c r="A6" s="603" t="s">
        <v>46</v>
      </c>
      <c r="B6" s="489"/>
      <c r="C6" s="489"/>
      <c r="D6" s="489"/>
      <c r="E6" s="489"/>
      <c r="F6" s="599" t="s">
        <v>236</v>
      </c>
      <c r="G6" s="599"/>
      <c r="H6" s="599"/>
      <c r="I6" s="599"/>
      <c r="J6" s="599"/>
      <c r="K6" s="599"/>
      <c r="L6" s="599"/>
      <c r="M6" s="489"/>
      <c r="N6" s="517"/>
      <c r="O6" s="394"/>
      <c r="P6" s="394"/>
      <c r="Q6" s="258"/>
    </row>
    <row r="7" spans="1:20" s="119" customFormat="1" ht="17.25" customHeight="1" x14ac:dyDescent="0.2">
      <c r="A7" s="603"/>
      <c r="B7" s="599" t="s">
        <v>0</v>
      </c>
      <c r="C7" s="599"/>
      <c r="D7" s="599"/>
      <c r="E7" s="491"/>
      <c r="F7" s="605" t="s">
        <v>239</v>
      </c>
      <c r="G7" s="605"/>
      <c r="H7" s="605"/>
      <c r="I7" s="491"/>
      <c r="J7" s="605" t="s">
        <v>240</v>
      </c>
      <c r="K7" s="605"/>
      <c r="L7" s="605"/>
      <c r="M7" s="394"/>
      <c r="N7" s="599" t="s">
        <v>243</v>
      </c>
      <c r="O7" s="599"/>
      <c r="P7" s="599"/>
      <c r="Q7" s="235"/>
      <c r="R7" s="259"/>
      <c r="S7" s="259"/>
      <c r="T7" s="259"/>
    </row>
    <row r="8" spans="1:20" s="119" customFormat="1" ht="27.75" customHeight="1" x14ac:dyDescent="0.2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6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235"/>
      <c r="R8" s="259"/>
      <c r="S8" s="259"/>
      <c r="T8" s="259"/>
    </row>
    <row r="9" spans="1:20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35"/>
      <c r="R9" s="259"/>
      <c r="S9" s="259"/>
      <c r="T9" s="259"/>
    </row>
    <row r="10" spans="1:20" s="269" customFormat="1" x14ac:dyDescent="0.2">
      <c r="A10" s="43" t="s">
        <v>0</v>
      </c>
      <c r="B10" s="268">
        <f>SUM(B12:B24)</f>
        <v>1142</v>
      </c>
      <c r="C10" s="268">
        <f t="shared" ref="C10:D10" si="0">SUM(C12:C24)</f>
        <v>534</v>
      </c>
      <c r="D10" s="268">
        <f t="shared" si="0"/>
        <v>608</v>
      </c>
      <c r="E10" s="268"/>
      <c r="F10" s="268">
        <f>SUM(F12:F24)</f>
        <v>87</v>
      </c>
      <c r="G10" s="268">
        <f t="shared" ref="G10:H10" si="1">SUM(G12:G24)</f>
        <v>37</v>
      </c>
      <c r="H10" s="268">
        <f t="shared" si="1"/>
        <v>50</v>
      </c>
      <c r="I10" s="268"/>
      <c r="J10" s="268">
        <f>SUM(J12:J24)</f>
        <v>478</v>
      </c>
      <c r="K10" s="268">
        <f t="shared" ref="K10:L10" si="2">SUM(K12:K24)</f>
        <v>220</v>
      </c>
      <c r="L10" s="268">
        <f t="shared" si="2"/>
        <v>258</v>
      </c>
      <c r="M10" s="268"/>
      <c r="N10" s="268">
        <f>SUM(N12:N24)</f>
        <v>577</v>
      </c>
      <c r="O10" s="268">
        <f t="shared" ref="O10:P10" si="3">SUM(O12:O24)</f>
        <v>277</v>
      </c>
      <c r="P10" s="268">
        <f t="shared" si="3"/>
        <v>300</v>
      </c>
      <c r="Q10" s="270"/>
      <c r="R10" s="271"/>
      <c r="S10" s="271"/>
      <c r="T10" s="271"/>
    </row>
    <row r="11" spans="1:20" x14ac:dyDescent="0.2">
      <c r="A11" s="44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</row>
    <row r="12" spans="1:20" x14ac:dyDescent="0.2">
      <c r="A12" s="42" t="s">
        <v>51</v>
      </c>
      <c r="B12" s="251">
        <f>+F12+J12+N12</f>
        <v>305</v>
      </c>
      <c r="C12" s="251">
        <f>+G12+K12+O12</f>
        <v>139</v>
      </c>
      <c r="D12" s="251">
        <f>+B12-C12</f>
        <v>166</v>
      </c>
      <c r="E12" s="250"/>
      <c r="F12" s="250">
        <v>56</v>
      </c>
      <c r="G12" s="250">
        <v>21</v>
      </c>
      <c r="H12" s="250">
        <v>35</v>
      </c>
      <c r="I12" s="250"/>
      <c r="J12" s="250">
        <v>120</v>
      </c>
      <c r="K12" s="250">
        <v>59</v>
      </c>
      <c r="L12" s="250">
        <v>61</v>
      </c>
      <c r="M12" s="250"/>
      <c r="N12" s="250">
        <v>129</v>
      </c>
      <c r="O12" s="250">
        <v>59</v>
      </c>
      <c r="P12" s="250">
        <v>70</v>
      </c>
    </row>
    <row r="13" spans="1:20" x14ac:dyDescent="0.2">
      <c r="A13" s="42" t="s">
        <v>58</v>
      </c>
      <c r="B13" s="251">
        <f t="shared" ref="B13:B24" si="4">+F13+J13+N13</f>
        <v>172</v>
      </c>
      <c r="C13" s="251">
        <f t="shared" ref="C13:C24" si="5">+G13+K13+O13</f>
        <v>81</v>
      </c>
      <c r="D13" s="251">
        <f t="shared" ref="D13:D24" si="6">+B13-C13</f>
        <v>91</v>
      </c>
      <c r="E13" s="250"/>
      <c r="F13" s="250">
        <v>17</v>
      </c>
      <c r="G13" s="250">
        <v>9</v>
      </c>
      <c r="H13" s="250">
        <v>8</v>
      </c>
      <c r="I13" s="250"/>
      <c r="J13" s="250">
        <v>47</v>
      </c>
      <c r="K13" s="250">
        <v>20</v>
      </c>
      <c r="L13" s="250">
        <v>27</v>
      </c>
      <c r="M13" s="250"/>
      <c r="N13" s="250">
        <v>108</v>
      </c>
      <c r="O13" s="250">
        <v>52</v>
      </c>
      <c r="P13" s="250">
        <v>56</v>
      </c>
    </row>
    <row r="14" spans="1:20" x14ac:dyDescent="0.2">
      <c r="A14" s="42" t="s">
        <v>29</v>
      </c>
      <c r="B14" s="251">
        <f t="shared" si="4"/>
        <v>95</v>
      </c>
      <c r="C14" s="251">
        <f t="shared" si="5"/>
        <v>46</v>
      </c>
      <c r="D14" s="251">
        <f t="shared" si="6"/>
        <v>49</v>
      </c>
      <c r="E14" s="250"/>
      <c r="F14" s="250">
        <v>0</v>
      </c>
      <c r="G14" s="250">
        <v>0</v>
      </c>
      <c r="H14" s="250">
        <v>0</v>
      </c>
      <c r="I14" s="250"/>
      <c r="J14" s="250">
        <v>47</v>
      </c>
      <c r="K14" s="250">
        <v>23</v>
      </c>
      <c r="L14" s="250">
        <v>24</v>
      </c>
      <c r="M14" s="250"/>
      <c r="N14" s="250">
        <v>48</v>
      </c>
      <c r="O14" s="250">
        <v>23</v>
      </c>
      <c r="P14" s="250">
        <v>25</v>
      </c>
    </row>
    <row r="15" spans="1:20" x14ac:dyDescent="0.2">
      <c r="A15" s="42" t="s">
        <v>61</v>
      </c>
      <c r="B15" s="251">
        <f t="shared" si="4"/>
        <v>71</v>
      </c>
      <c r="C15" s="251">
        <f t="shared" si="5"/>
        <v>40</v>
      </c>
      <c r="D15" s="251">
        <f t="shared" si="6"/>
        <v>31</v>
      </c>
      <c r="E15" s="252"/>
      <c r="F15" s="252">
        <v>0</v>
      </c>
      <c r="G15" s="252">
        <v>0</v>
      </c>
      <c r="H15" s="252">
        <v>0</v>
      </c>
      <c r="I15" s="252"/>
      <c r="J15" s="252">
        <v>36</v>
      </c>
      <c r="K15" s="252">
        <v>20</v>
      </c>
      <c r="L15" s="252">
        <v>16</v>
      </c>
      <c r="M15" s="252"/>
      <c r="N15" s="252">
        <v>35</v>
      </c>
      <c r="O15" s="252">
        <v>20</v>
      </c>
      <c r="P15" s="252">
        <v>15</v>
      </c>
    </row>
    <row r="16" spans="1:20" x14ac:dyDescent="0.2">
      <c r="A16" s="42" t="s">
        <v>52</v>
      </c>
      <c r="B16" s="251">
        <f t="shared" si="4"/>
        <v>141</v>
      </c>
      <c r="C16" s="251">
        <f t="shared" si="5"/>
        <v>57</v>
      </c>
      <c r="D16" s="251">
        <f t="shared" si="6"/>
        <v>84</v>
      </c>
      <c r="E16" s="252"/>
      <c r="F16" s="252">
        <v>10</v>
      </c>
      <c r="G16" s="252">
        <v>6</v>
      </c>
      <c r="H16" s="252">
        <v>4</v>
      </c>
      <c r="I16" s="252"/>
      <c r="J16" s="252">
        <v>61</v>
      </c>
      <c r="K16" s="252">
        <v>21</v>
      </c>
      <c r="L16" s="252">
        <v>40</v>
      </c>
      <c r="M16" s="252"/>
      <c r="N16" s="252">
        <v>70</v>
      </c>
      <c r="O16" s="252">
        <v>30</v>
      </c>
      <c r="P16" s="252">
        <v>40</v>
      </c>
    </row>
    <row r="17" spans="1:16" x14ac:dyDescent="0.2">
      <c r="A17" s="42" t="s">
        <v>62</v>
      </c>
      <c r="B17" s="251">
        <f t="shared" si="4"/>
        <v>69</v>
      </c>
      <c r="C17" s="251">
        <f t="shared" si="5"/>
        <v>28</v>
      </c>
      <c r="D17" s="251">
        <f t="shared" si="6"/>
        <v>41</v>
      </c>
      <c r="E17" s="250"/>
      <c r="F17" s="250">
        <v>0</v>
      </c>
      <c r="G17" s="250">
        <v>0</v>
      </c>
      <c r="H17" s="250">
        <v>0</v>
      </c>
      <c r="I17" s="250"/>
      <c r="J17" s="250">
        <v>38</v>
      </c>
      <c r="K17" s="250">
        <v>13</v>
      </c>
      <c r="L17" s="250">
        <v>25</v>
      </c>
      <c r="M17" s="250"/>
      <c r="N17" s="250">
        <v>31</v>
      </c>
      <c r="O17" s="250">
        <v>15</v>
      </c>
      <c r="P17" s="250">
        <v>16</v>
      </c>
    </row>
    <row r="18" spans="1:16" x14ac:dyDescent="0.2">
      <c r="A18" s="42" t="s">
        <v>63</v>
      </c>
      <c r="B18" s="251">
        <f t="shared" si="4"/>
        <v>65</v>
      </c>
      <c r="C18" s="251">
        <f t="shared" si="5"/>
        <v>29</v>
      </c>
      <c r="D18" s="251">
        <f t="shared" si="6"/>
        <v>36</v>
      </c>
      <c r="E18" s="252"/>
      <c r="F18" s="252">
        <v>0</v>
      </c>
      <c r="G18" s="252">
        <v>0</v>
      </c>
      <c r="H18" s="252">
        <v>0</v>
      </c>
      <c r="I18" s="252"/>
      <c r="J18" s="252">
        <v>28</v>
      </c>
      <c r="K18" s="252">
        <v>14</v>
      </c>
      <c r="L18" s="252">
        <v>14</v>
      </c>
      <c r="M18" s="252"/>
      <c r="N18" s="252">
        <v>37</v>
      </c>
      <c r="O18" s="252">
        <v>15</v>
      </c>
      <c r="P18" s="252">
        <v>22</v>
      </c>
    </row>
    <row r="19" spans="1:16" x14ac:dyDescent="0.2">
      <c r="A19" s="41" t="s">
        <v>30</v>
      </c>
      <c r="B19" s="251">
        <f t="shared" si="4"/>
        <v>37</v>
      </c>
      <c r="C19" s="251">
        <f t="shared" si="5"/>
        <v>14</v>
      </c>
      <c r="D19" s="251">
        <f t="shared" si="6"/>
        <v>23</v>
      </c>
      <c r="F19" s="260">
        <v>0</v>
      </c>
      <c r="G19" s="260">
        <v>0</v>
      </c>
      <c r="H19" s="260">
        <v>0</v>
      </c>
      <c r="J19" s="260">
        <v>18</v>
      </c>
      <c r="K19" s="260">
        <v>5</v>
      </c>
      <c r="L19" s="260">
        <v>13</v>
      </c>
      <c r="N19" s="260">
        <v>19</v>
      </c>
      <c r="O19" s="260">
        <v>9</v>
      </c>
      <c r="P19" s="260">
        <v>10</v>
      </c>
    </row>
    <row r="20" spans="1:16" x14ac:dyDescent="0.2">
      <c r="A20" s="42" t="s">
        <v>65</v>
      </c>
      <c r="B20" s="251">
        <f t="shared" si="4"/>
        <v>51</v>
      </c>
      <c r="C20" s="251">
        <f t="shared" si="5"/>
        <v>30</v>
      </c>
      <c r="D20" s="251">
        <f t="shared" si="6"/>
        <v>21</v>
      </c>
      <c r="F20" s="251">
        <v>0</v>
      </c>
      <c r="G20" s="251">
        <v>0</v>
      </c>
      <c r="H20" s="251">
        <v>0</v>
      </c>
      <c r="J20" s="251">
        <v>22</v>
      </c>
      <c r="K20" s="251">
        <v>10</v>
      </c>
      <c r="L20" s="251">
        <v>12</v>
      </c>
      <c r="N20" s="251">
        <v>29</v>
      </c>
      <c r="O20" s="251">
        <v>20</v>
      </c>
      <c r="P20" s="251">
        <v>9</v>
      </c>
    </row>
    <row r="21" spans="1:16" x14ac:dyDescent="0.2">
      <c r="A21" s="42" t="s">
        <v>31</v>
      </c>
      <c r="B21" s="251">
        <f t="shared" si="4"/>
        <v>43</v>
      </c>
      <c r="C21" s="251">
        <f t="shared" si="5"/>
        <v>22</v>
      </c>
      <c r="D21" s="251">
        <f t="shared" si="6"/>
        <v>21</v>
      </c>
      <c r="F21" s="251">
        <v>4</v>
      </c>
      <c r="G21" s="251">
        <v>1</v>
      </c>
      <c r="H21" s="251">
        <v>3</v>
      </c>
      <c r="J21" s="251">
        <v>20</v>
      </c>
      <c r="K21" s="251">
        <v>11</v>
      </c>
      <c r="L21" s="251">
        <v>9</v>
      </c>
      <c r="N21" s="251">
        <v>19</v>
      </c>
      <c r="O21" s="251">
        <v>10</v>
      </c>
      <c r="P21" s="251">
        <v>9</v>
      </c>
    </row>
    <row r="22" spans="1:16" x14ac:dyDescent="0.2">
      <c r="A22" s="42" t="s">
        <v>67</v>
      </c>
      <c r="B22" s="251">
        <f t="shared" si="4"/>
        <v>13</v>
      </c>
      <c r="C22" s="251">
        <f t="shared" si="5"/>
        <v>5</v>
      </c>
      <c r="D22" s="251">
        <f t="shared" si="6"/>
        <v>8</v>
      </c>
      <c r="F22" s="251">
        <v>0</v>
      </c>
      <c r="G22" s="251">
        <v>0</v>
      </c>
      <c r="H22" s="251">
        <v>0</v>
      </c>
      <c r="J22" s="251">
        <v>7</v>
      </c>
      <c r="K22" s="251">
        <v>4</v>
      </c>
      <c r="L22" s="251">
        <v>3</v>
      </c>
      <c r="N22" s="251">
        <v>6</v>
      </c>
      <c r="O22" s="251">
        <v>1</v>
      </c>
      <c r="P22" s="251">
        <v>5</v>
      </c>
    </row>
    <row r="23" spans="1:16" x14ac:dyDescent="0.2">
      <c r="A23" s="42" t="s">
        <v>68</v>
      </c>
      <c r="B23" s="251">
        <f t="shared" si="4"/>
        <v>23</v>
      </c>
      <c r="C23" s="251">
        <f t="shared" si="5"/>
        <v>15</v>
      </c>
      <c r="D23" s="251">
        <f t="shared" si="6"/>
        <v>8</v>
      </c>
      <c r="F23" s="251">
        <v>0</v>
      </c>
      <c r="G23" s="251">
        <v>0</v>
      </c>
      <c r="H23" s="251">
        <v>0</v>
      </c>
      <c r="J23" s="251">
        <v>14</v>
      </c>
      <c r="K23" s="251">
        <v>10</v>
      </c>
      <c r="L23" s="251">
        <v>4</v>
      </c>
      <c r="N23" s="251">
        <v>9</v>
      </c>
      <c r="O23" s="251">
        <v>5</v>
      </c>
      <c r="P23" s="251">
        <v>4</v>
      </c>
    </row>
    <row r="24" spans="1:16" ht="13.5" thickBot="1" x14ac:dyDescent="0.25">
      <c r="A24" s="42" t="s">
        <v>55</v>
      </c>
      <c r="B24" s="251">
        <f t="shared" si="4"/>
        <v>57</v>
      </c>
      <c r="C24" s="251">
        <f t="shared" si="5"/>
        <v>28</v>
      </c>
      <c r="D24" s="251">
        <f t="shared" si="6"/>
        <v>29</v>
      </c>
      <c r="F24" s="251">
        <v>0</v>
      </c>
      <c r="G24" s="251">
        <v>0</v>
      </c>
      <c r="H24" s="251">
        <v>0</v>
      </c>
      <c r="J24" s="251">
        <v>20</v>
      </c>
      <c r="K24" s="251">
        <v>10</v>
      </c>
      <c r="L24" s="251">
        <v>10</v>
      </c>
      <c r="N24" s="251">
        <v>37</v>
      </c>
      <c r="O24" s="251">
        <v>18</v>
      </c>
      <c r="P24" s="251">
        <v>19</v>
      </c>
    </row>
    <row r="25" spans="1:16" ht="15" customHeight="1" x14ac:dyDescent="0.2">
      <c r="A25" s="495" t="s">
        <v>929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</row>
  </sheetData>
  <mergeCells count="11">
    <mergeCell ref="F7:H7"/>
    <mergeCell ref="J7:L7"/>
    <mergeCell ref="A4:P4"/>
    <mergeCell ref="A1:P1"/>
    <mergeCell ref="A2:P2"/>
    <mergeCell ref="A3:P3"/>
    <mergeCell ref="A5:P5"/>
    <mergeCell ref="B7:D7"/>
    <mergeCell ref="A6:A8"/>
    <mergeCell ref="N7:P7"/>
    <mergeCell ref="F6:L6"/>
  </mergeCells>
  <conditionalFormatting sqref="B10:P11">
    <cfRule type="cellIs" dxfId="404" priority="1" operator="equal">
      <formula>0</formula>
    </cfRule>
  </conditionalFormatting>
  <conditionalFormatting sqref="D12:P24">
    <cfRule type="cellIs" dxfId="403" priority="7" operator="equal">
      <formula>0</formula>
    </cfRule>
  </conditionalFormatting>
  <hyperlinks>
    <hyperlink ref="Q2" location="Contenido!A1" display="Contenido" xr:uid="{00000000-0004-0000-1900-000000000000}"/>
  </hyperlinks>
  <printOptions horizontalCentered="1"/>
  <pageMargins left="0.59055118110236227" right="0.59055118110236227" top="0.39370078740157483" bottom="0.19685039370078741" header="0" footer="0"/>
  <pageSetup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tabColor theme="5" tint="0.59999389629810485"/>
    <pageSetUpPr fitToPage="1"/>
  </sheetPr>
  <dimension ref="A1:Y36"/>
  <sheetViews>
    <sheetView showGridLines="0" zoomScaleNormal="100" zoomScaleSheetLayoutView="100" workbookViewId="0">
      <selection activeCell="Y11" sqref="Y11"/>
    </sheetView>
  </sheetViews>
  <sheetFormatPr baseColWidth="10" defaultColWidth="11" defaultRowHeight="12.75" x14ac:dyDescent="0.2"/>
  <cols>
    <col min="1" max="1" width="18.125" style="118" bestFit="1" customWidth="1"/>
    <col min="2" max="2" width="6.125" style="251" bestFit="1" customWidth="1"/>
    <col min="3" max="4" width="6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17" width="1.25" style="251" customWidth="1"/>
    <col min="18" max="20" width="5.625" style="251" customWidth="1"/>
    <col min="21" max="21" width="1.25" style="251" customWidth="1"/>
    <col min="22" max="24" width="5.625" style="251" customWidth="1"/>
    <col min="25" max="25" width="9.5" style="1" customWidth="1"/>
    <col min="26" max="16384" width="11" style="102"/>
  </cols>
  <sheetData>
    <row r="1" spans="1:25" ht="15" customHeight="1" x14ac:dyDescent="0.25">
      <c r="A1" s="600" t="s">
        <v>881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244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6" customFormat="1" ht="17.25" customHeight="1" x14ac:dyDescent="0.15">
      <c r="A6" s="603" t="s">
        <v>245</v>
      </c>
      <c r="B6" s="489"/>
      <c r="C6" s="489"/>
      <c r="D6" s="489"/>
      <c r="E6" s="489"/>
      <c r="F6" s="599" t="s">
        <v>236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489"/>
      <c r="V6" s="496"/>
      <c r="W6" s="394"/>
      <c r="X6" s="394"/>
      <c r="Y6" s="79"/>
    </row>
    <row r="7" spans="1:25" s="247" customFormat="1" ht="17.25" customHeight="1" x14ac:dyDescent="0.15">
      <c r="A7" s="603"/>
      <c r="B7" s="599" t="s">
        <v>0</v>
      </c>
      <c r="C7" s="599"/>
      <c r="D7" s="599"/>
      <c r="E7" s="394"/>
      <c r="F7" s="602" t="s">
        <v>237</v>
      </c>
      <c r="G7" s="602"/>
      <c r="H7" s="602"/>
      <c r="I7" s="491"/>
      <c r="J7" s="602" t="s">
        <v>238</v>
      </c>
      <c r="K7" s="602"/>
      <c r="L7" s="602"/>
      <c r="M7" s="491"/>
      <c r="N7" s="602" t="s">
        <v>239</v>
      </c>
      <c r="O7" s="602"/>
      <c r="P7" s="602"/>
      <c r="Q7" s="491"/>
      <c r="R7" s="602" t="s">
        <v>240</v>
      </c>
      <c r="S7" s="602"/>
      <c r="T7" s="602"/>
      <c r="U7" s="394"/>
      <c r="V7" s="599" t="s">
        <v>243</v>
      </c>
      <c r="W7" s="599"/>
      <c r="X7" s="599"/>
      <c r="Y7" s="79"/>
    </row>
    <row r="8" spans="1:25" s="247" customFormat="1" ht="27.7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248"/>
    </row>
    <row r="9" spans="1:25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1"/>
    </row>
    <row r="10" spans="1:25" s="269" customFormat="1" x14ac:dyDescent="0.2">
      <c r="A10" s="122" t="s">
        <v>0</v>
      </c>
      <c r="B10" s="268">
        <f>SUM(B11:B17)</f>
        <v>137657</v>
      </c>
      <c r="C10" s="268">
        <f>SUM(C11:C17)</f>
        <v>70243</v>
      </c>
      <c r="D10" s="268">
        <f>SUM(D11:D17)</f>
        <v>67414</v>
      </c>
      <c r="E10" s="268"/>
      <c r="F10" s="268">
        <f>SUM(F11:F17)</f>
        <v>759</v>
      </c>
      <c r="G10" s="268">
        <f>SUM(G11:G17)</f>
        <v>372</v>
      </c>
      <c r="H10" s="268">
        <f>SUM(H11:H17)</f>
        <v>387</v>
      </c>
      <c r="I10" s="268"/>
      <c r="J10" s="268">
        <f>SUM(J11:J17)</f>
        <v>1512</v>
      </c>
      <c r="K10" s="268">
        <f>SUM(K11:K17)</f>
        <v>803</v>
      </c>
      <c r="L10" s="268">
        <f>SUM(L11:L17)</f>
        <v>709</v>
      </c>
      <c r="M10" s="268"/>
      <c r="N10" s="268">
        <f>SUM(N11:N17)</f>
        <v>2860</v>
      </c>
      <c r="O10" s="268">
        <f>SUM(O11:O17)</f>
        <v>1420</v>
      </c>
      <c r="P10" s="268">
        <f>SUM(P11:P17)</f>
        <v>1440</v>
      </c>
      <c r="Q10" s="268"/>
      <c r="R10" s="268">
        <f>SUM(R11:R17)</f>
        <v>65099</v>
      </c>
      <c r="S10" s="268">
        <f>SUM(S11:S17)</f>
        <v>33381</v>
      </c>
      <c r="T10" s="268">
        <f>SUM(T11:T17)</f>
        <v>31718</v>
      </c>
      <c r="U10" s="268"/>
      <c r="V10" s="268">
        <f>SUM(V11:V17)</f>
        <v>67427</v>
      </c>
      <c r="W10" s="268">
        <f>SUM(W11:W17)</f>
        <v>34267</v>
      </c>
      <c r="X10" s="268">
        <f>SUM(X11:X17)</f>
        <v>33160</v>
      </c>
      <c r="Y10" s="112"/>
    </row>
    <row r="11" spans="1:25" x14ac:dyDescent="0.2">
      <c r="A11" s="129" t="s">
        <v>246</v>
      </c>
      <c r="B11" s="251">
        <f>+F11+J11+N11+R11+V11</f>
        <v>38072</v>
      </c>
      <c r="C11" s="251">
        <f>+G11+K11+O11+S11+W11</f>
        <v>19496</v>
      </c>
      <c r="D11" s="251">
        <f>+B11-C11</f>
        <v>18576</v>
      </c>
      <c r="E11" s="250"/>
      <c r="F11" s="250">
        <f>+F20+F29</f>
        <v>389</v>
      </c>
      <c r="G11" s="250">
        <f t="shared" ref="G11:H11" si="0">+G20+G29</f>
        <v>203</v>
      </c>
      <c r="H11" s="250">
        <f t="shared" si="0"/>
        <v>186</v>
      </c>
      <c r="I11" s="250"/>
      <c r="J11" s="250">
        <f>+J20+J29</f>
        <v>669</v>
      </c>
      <c r="K11" s="250">
        <f t="shared" ref="K11:L11" si="1">+K20+K29</f>
        <v>347</v>
      </c>
      <c r="L11" s="250">
        <f t="shared" si="1"/>
        <v>322</v>
      </c>
      <c r="M11" s="250"/>
      <c r="N11" s="250">
        <f>+N20+N29</f>
        <v>1275</v>
      </c>
      <c r="O11" s="250">
        <f t="shared" ref="O11:P11" si="2">+O20+O29</f>
        <v>666</v>
      </c>
      <c r="P11" s="250">
        <f t="shared" si="2"/>
        <v>609</v>
      </c>
      <c r="Q11" s="250"/>
      <c r="R11" s="250">
        <f>+R20+R29</f>
        <v>17439</v>
      </c>
      <c r="S11" s="250">
        <f t="shared" ref="S11:T11" si="3">+S20+S29</f>
        <v>8990</v>
      </c>
      <c r="T11" s="250">
        <f t="shared" si="3"/>
        <v>8449</v>
      </c>
      <c r="U11" s="250"/>
      <c r="V11" s="250">
        <f>+V20+V29</f>
        <v>18300</v>
      </c>
      <c r="W11" s="250">
        <f t="shared" ref="W11:X11" si="4">+W20+W29</f>
        <v>9290</v>
      </c>
      <c r="X11" s="250">
        <f t="shared" si="4"/>
        <v>9010</v>
      </c>
    </row>
    <row r="12" spans="1:25" x14ac:dyDescent="0.2">
      <c r="A12" s="129" t="s">
        <v>52</v>
      </c>
      <c r="B12" s="251">
        <f t="shared" ref="B12:B17" si="5">+F12+J12+N12+R12+V12</f>
        <v>29899</v>
      </c>
      <c r="C12" s="251">
        <f t="shared" ref="C12:C17" si="6">+G12+K12+O12+S12+W12</f>
        <v>15343</v>
      </c>
      <c r="D12" s="251">
        <f t="shared" ref="D12:D17" si="7">+B12-C12</f>
        <v>14556</v>
      </c>
      <c r="E12" s="250"/>
      <c r="F12" s="250">
        <f t="shared" ref="F12:H17" si="8">+F21+F30</f>
        <v>84</v>
      </c>
      <c r="G12" s="250">
        <f t="shared" si="8"/>
        <v>35</v>
      </c>
      <c r="H12" s="250">
        <f t="shared" si="8"/>
        <v>49</v>
      </c>
      <c r="I12" s="250"/>
      <c r="J12" s="250">
        <f t="shared" ref="J12:L12" si="9">+J21+J30</f>
        <v>266</v>
      </c>
      <c r="K12" s="250">
        <f t="shared" si="9"/>
        <v>150</v>
      </c>
      <c r="L12" s="250">
        <f t="shared" si="9"/>
        <v>116</v>
      </c>
      <c r="M12" s="250"/>
      <c r="N12" s="250">
        <f t="shared" ref="N12:P12" si="10">+N21+N30</f>
        <v>502</v>
      </c>
      <c r="O12" s="250">
        <f t="shared" si="10"/>
        <v>237</v>
      </c>
      <c r="P12" s="250">
        <f t="shared" si="10"/>
        <v>265</v>
      </c>
      <c r="Q12" s="250"/>
      <c r="R12" s="250">
        <f t="shared" ref="R12:T12" si="11">+R21+R30</f>
        <v>14375</v>
      </c>
      <c r="S12" s="250">
        <f t="shared" si="11"/>
        <v>7427</v>
      </c>
      <c r="T12" s="250">
        <f t="shared" si="11"/>
        <v>6948</v>
      </c>
      <c r="U12" s="250"/>
      <c r="V12" s="250">
        <f t="shared" ref="V12:X12" si="12">+V21+V30</f>
        <v>14672</v>
      </c>
      <c r="W12" s="250">
        <f t="shared" si="12"/>
        <v>7494</v>
      </c>
      <c r="X12" s="250">
        <f t="shared" si="12"/>
        <v>7178</v>
      </c>
    </row>
    <row r="13" spans="1:25" x14ac:dyDescent="0.2">
      <c r="A13" s="129" t="s">
        <v>30</v>
      </c>
      <c r="B13" s="251">
        <f t="shared" si="5"/>
        <v>14438</v>
      </c>
      <c r="C13" s="251">
        <f t="shared" si="6"/>
        <v>7353</v>
      </c>
      <c r="D13" s="251">
        <f t="shared" si="7"/>
        <v>7085</v>
      </c>
      <c r="E13" s="250"/>
      <c r="F13" s="250">
        <f t="shared" si="8"/>
        <v>58</v>
      </c>
      <c r="G13" s="250">
        <f t="shared" si="8"/>
        <v>31</v>
      </c>
      <c r="H13" s="250">
        <f t="shared" si="8"/>
        <v>27</v>
      </c>
      <c r="I13" s="250"/>
      <c r="J13" s="250">
        <f t="shared" ref="J13:L13" si="13">+J22+J31</f>
        <v>129</v>
      </c>
      <c r="K13" s="250">
        <f t="shared" si="13"/>
        <v>71</v>
      </c>
      <c r="L13" s="250">
        <f t="shared" si="13"/>
        <v>58</v>
      </c>
      <c r="M13" s="250"/>
      <c r="N13" s="250">
        <f t="shared" ref="N13:P13" si="14">+N22+N31</f>
        <v>315</v>
      </c>
      <c r="O13" s="250">
        <f t="shared" si="14"/>
        <v>153</v>
      </c>
      <c r="P13" s="250">
        <f t="shared" si="14"/>
        <v>162</v>
      </c>
      <c r="Q13" s="250"/>
      <c r="R13" s="250">
        <f t="shared" ref="R13:T13" si="15">+R22+R31</f>
        <v>6777</v>
      </c>
      <c r="S13" s="250">
        <f t="shared" si="15"/>
        <v>3458</v>
      </c>
      <c r="T13" s="250">
        <f t="shared" si="15"/>
        <v>3319</v>
      </c>
      <c r="U13" s="250"/>
      <c r="V13" s="250">
        <f t="shared" ref="V13:X13" si="16">+V22+V31</f>
        <v>7159</v>
      </c>
      <c r="W13" s="250">
        <f t="shared" si="16"/>
        <v>3640</v>
      </c>
      <c r="X13" s="250">
        <f t="shared" si="16"/>
        <v>3519</v>
      </c>
    </row>
    <row r="14" spans="1:25" x14ac:dyDescent="0.2">
      <c r="A14" s="129" t="s">
        <v>31</v>
      </c>
      <c r="B14" s="251">
        <f t="shared" si="5"/>
        <v>13278</v>
      </c>
      <c r="C14" s="251">
        <f t="shared" si="6"/>
        <v>6659</v>
      </c>
      <c r="D14" s="251">
        <f t="shared" si="7"/>
        <v>6619</v>
      </c>
      <c r="E14" s="250"/>
      <c r="F14" s="250">
        <f t="shared" si="8"/>
        <v>174</v>
      </c>
      <c r="G14" s="250">
        <f t="shared" si="8"/>
        <v>79</v>
      </c>
      <c r="H14" s="250">
        <f t="shared" si="8"/>
        <v>95</v>
      </c>
      <c r="I14" s="250"/>
      <c r="J14" s="250">
        <f t="shared" ref="J14:L14" si="17">+J23+J32</f>
        <v>294</v>
      </c>
      <c r="K14" s="250">
        <f t="shared" si="17"/>
        <v>153</v>
      </c>
      <c r="L14" s="250">
        <f t="shared" si="17"/>
        <v>141</v>
      </c>
      <c r="M14" s="250"/>
      <c r="N14" s="250">
        <f t="shared" ref="N14:P14" si="18">+N23+N32</f>
        <v>527</v>
      </c>
      <c r="O14" s="250">
        <f t="shared" si="18"/>
        <v>249</v>
      </c>
      <c r="P14" s="250">
        <f t="shared" si="18"/>
        <v>278</v>
      </c>
      <c r="Q14" s="250"/>
      <c r="R14" s="250">
        <f t="shared" ref="R14:T14" si="19">+R23+R32</f>
        <v>6011</v>
      </c>
      <c r="S14" s="250">
        <f t="shared" si="19"/>
        <v>3046</v>
      </c>
      <c r="T14" s="250">
        <f t="shared" si="19"/>
        <v>2965</v>
      </c>
      <c r="U14" s="250"/>
      <c r="V14" s="250">
        <f t="shared" ref="V14:X14" si="20">+V23+V32</f>
        <v>6272</v>
      </c>
      <c r="W14" s="250">
        <f t="shared" si="20"/>
        <v>3132</v>
      </c>
      <c r="X14" s="250">
        <f t="shared" si="20"/>
        <v>3140</v>
      </c>
    </row>
    <row r="15" spans="1:25" x14ac:dyDescent="0.2">
      <c r="A15" s="129" t="s">
        <v>247</v>
      </c>
      <c r="B15" s="251">
        <f t="shared" si="5"/>
        <v>11807</v>
      </c>
      <c r="C15" s="251">
        <f t="shared" si="6"/>
        <v>6075</v>
      </c>
      <c r="D15" s="251">
        <f t="shared" si="7"/>
        <v>5732</v>
      </c>
      <c r="E15" s="250"/>
      <c r="F15" s="250">
        <f t="shared" si="8"/>
        <v>19</v>
      </c>
      <c r="G15" s="250">
        <f t="shared" si="8"/>
        <v>6</v>
      </c>
      <c r="H15" s="250">
        <f t="shared" si="8"/>
        <v>13</v>
      </c>
      <c r="I15" s="250"/>
      <c r="J15" s="250">
        <f t="shared" ref="J15:L15" si="21">+J24+J33</f>
        <v>100</v>
      </c>
      <c r="K15" s="250">
        <f t="shared" si="21"/>
        <v>50</v>
      </c>
      <c r="L15" s="250">
        <f t="shared" si="21"/>
        <v>50</v>
      </c>
      <c r="M15" s="250"/>
      <c r="N15" s="250">
        <f t="shared" ref="N15:P15" si="22">+N24+N33</f>
        <v>152</v>
      </c>
      <c r="O15" s="250">
        <f t="shared" si="22"/>
        <v>67</v>
      </c>
      <c r="P15" s="250">
        <f t="shared" si="22"/>
        <v>85</v>
      </c>
      <c r="Q15" s="250"/>
      <c r="R15" s="250">
        <f t="shared" ref="R15:T15" si="23">+R24+R33</f>
        <v>5672</v>
      </c>
      <c r="S15" s="250">
        <f t="shared" si="23"/>
        <v>2918</v>
      </c>
      <c r="T15" s="250">
        <f t="shared" si="23"/>
        <v>2754</v>
      </c>
      <c r="U15" s="250"/>
      <c r="V15" s="250">
        <f t="shared" ref="V15:X15" si="24">+V24+V33</f>
        <v>5864</v>
      </c>
      <c r="W15" s="250">
        <f t="shared" si="24"/>
        <v>3034</v>
      </c>
      <c r="X15" s="250">
        <f t="shared" si="24"/>
        <v>2830</v>
      </c>
    </row>
    <row r="16" spans="1:25" x14ac:dyDescent="0.2">
      <c r="A16" s="129" t="s">
        <v>55</v>
      </c>
      <c r="B16" s="251">
        <f t="shared" si="5"/>
        <v>14613</v>
      </c>
      <c r="C16" s="251">
        <f t="shared" si="6"/>
        <v>7439</v>
      </c>
      <c r="D16" s="251">
        <f t="shared" si="7"/>
        <v>7174</v>
      </c>
      <c r="E16" s="250"/>
      <c r="F16" s="250">
        <f t="shared" si="8"/>
        <v>8</v>
      </c>
      <c r="G16" s="250">
        <f t="shared" si="8"/>
        <v>3</v>
      </c>
      <c r="H16" s="250">
        <f t="shared" si="8"/>
        <v>5</v>
      </c>
      <c r="I16" s="250"/>
      <c r="J16" s="250">
        <f t="shared" ref="J16:L16" si="25">+J25+J34</f>
        <v>17</v>
      </c>
      <c r="K16" s="250">
        <f t="shared" si="25"/>
        <v>12</v>
      </c>
      <c r="L16" s="250">
        <f t="shared" si="25"/>
        <v>5</v>
      </c>
      <c r="M16" s="250"/>
      <c r="N16" s="250">
        <f t="shared" ref="N16:P16" si="26">+N25+N34</f>
        <v>42</v>
      </c>
      <c r="O16" s="250">
        <f t="shared" si="26"/>
        <v>24</v>
      </c>
      <c r="P16" s="250">
        <f t="shared" si="26"/>
        <v>18</v>
      </c>
      <c r="Q16" s="250"/>
      <c r="R16" s="250">
        <f t="shared" ref="R16:T16" si="27">+R25+R34</f>
        <v>7257</v>
      </c>
      <c r="S16" s="250">
        <f t="shared" si="27"/>
        <v>3673</v>
      </c>
      <c r="T16" s="250">
        <f t="shared" si="27"/>
        <v>3584</v>
      </c>
      <c r="U16" s="250"/>
      <c r="V16" s="250">
        <f t="shared" ref="V16:X16" si="28">+V25+V34</f>
        <v>7289</v>
      </c>
      <c r="W16" s="250">
        <f t="shared" si="28"/>
        <v>3727</v>
      </c>
      <c r="X16" s="250">
        <f t="shared" si="28"/>
        <v>3562</v>
      </c>
    </row>
    <row r="17" spans="1:25" x14ac:dyDescent="0.2">
      <c r="A17" s="129" t="s">
        <v>71</v>
      </c>
      <c r="B17" s="251">
        <f t="shared" si="5"/>
        <v>15550</v>
      </c>
      <c r="C17" s="251">
        <f t="shared" si="6"/>
        <v>7878</v>
      </c>
      <c r="D17" s="251">
        <f t="shared" si="7"/>
        <v>7672</v>
      </c>
      <c r="E17" s="250"/>
      <c r="F17" s="250">
        <f t="shared" si="8"/>
        <v>27</v>
      </c>
      <c r="G17" s="250">
        <f t="shared" si="8"/>
        <v>15</v>
      </c>
      <c r="H17" s="250">
        <f t="shared" si="8"/>
        <v>12</v>
      </c>
      <c r="I17" s="250"/>
      <c r="J17" s="250">
        <f t="shared" ref="J17:L17" si="29">+J26+J35</f>
        <v>37</v>
      </c>
      <c r="K17" s="250">
        <f t="shared" si="29"/>
        <v>20</v>
      </c>
      <c r="L17" s="250">
        <f t="shared" si="29"/>
        <v>17</v>
      </c>
      <c r="M17" s="250"/>
      <c r="N17" s="250">
        <f t="shared" ref="N17:P17" si="30">+N26+N35</f>
        <v>47</v>
      </c>
      <c r="O17" s="250">
        <f t="shared" si="30"/>
        <v>24</v>
      </c>
      <c r="P17" s="250">
        <f t="shared" si="30"/>
        <v>23</v>
      </c>
      <c r="Q17" s="250"/>
      <c r="R17" s="250">
        <f t="shared" ref="R17:T17" si="31">+R26+R35</f>
        <v>7568</v>
      </c>
      <c r="S17" s="250">
        <f t="shared" si="31"/>
        <v>3869</v>
      </c>
      <c r="T17" s="250">
        <f t="shared" si="31"/>
        <v>3699</v>
      </c>
      <c r="U17" s="250"/>
      <c r="V17" s="250">
        <f t="shared" ref="V17:X17" si="32">+V26+V35</f>
        <v>7871</v>
      </c>
      <c r="W17" s="250">
        <f t="shared" si="32"/>
        <v>3950</v>
      </c>
      <c r="X17" s="250">
        <f t="shared" si="32"/>
        <v>3921</v>
      </c>
    </row>
    <row r="18" spans="1:25" x14ac:dyDescent="0.2"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</row>
    <row r="19" spans="1:25" s="269" customFormat="1" x14ac:dyDescent="0.2">
      <c r="A19" s="122" t="s">
        <v>206</v>
      </c>
      <c r="B19" s="268">
        <f>SUM(B20:B26)</f>
        <v>96420</v>
      </c>
      <c r="C19" s="268">
        <f>SUM(C20:C26)</f>
        <v>49044</v>
      </c>
      <c r="D19" s="268">
        <f>SUM(D20:D26)</f>
        <v>47376</v>
      </c>
      <c r="E19" s="268"/>
      <c r="F19" s="268">
        <f>SUM(F20:F26)</f>
        <v>735</v>
      </c>
      <c r="G19" s="268">
        <f>SUM(G20:G26)</f>
        <v>357</v>
      </c>
      <c r="H19" s="268">
        <f>SUM(H20:H26)</f>
        <v>378</v>
      </c>
      <c r="I19" s="268"/>
      <c r="J19" s="268">
        <f>SUM(J20:J26)</f>
        <v>1445</v>
      </c>
      <c r="K19" s="268">
        <f>SUM(K20:K26)</f>
        <v>769</v>
      </c>
      <c r="L19" s="268">
        <f>SUM(L20:L26)</f>
        <v>676</v>
      </c>
      <c r="M19" s="268"/>
      <c r="N19" s="268">
        <f>SUM(N20:N26)</f>
        <v>2756</v>
      </c>
      <c r="O19" s="268">
        <f>SUM(O20:O26)</f>
        <v>1367</v>
      </c>
      <c r="P19" s="268">
        <f>SUM(P20:P26)</f>
        <v>1389</v>
      </c>
      <c r="Q19" s="268"/>
      <c r="R19" s="268">
        <f>SUM(R20:R26)</f>
        <v>44739</v>
      </c>
      <c r="S19" s="268">
        <f>SUM(S20:S26)</f>
        <v>22882</v>
      </c>
      <c r="T19" s="268">
        <f>SUM(T20:T26)</f>
        <v>21857</v>
      </c>
      <c r="U19" s="268"/>
      <c r="V19" s="268">
        <f>SUM(V20:V26)</f>
        <v>46745</v>
      </c>
      <c r="W19" s="268">
        <f>SUM(W20:W26)</f>
        <v>23669</v>
      </c>
      <c r="X19" s="268">
        <f>SUM(X20:X26)</f>
        <v>23076</v>
      </c>
      <c r="Y19" s="112"/>
    </row>
    <row r="20" spans="1:25" x14ac:dyDescent="0.2">
      <c r="A20" s="129" t="s">
        <v>246</v>
      </c>
      <c r="B20" s="251">
        <f>+F20+J20+N20+R20+V20</f>
        <v>32780</v>
      </c>
      <c r="C20" s="251">
        <f>+G20+K20+O20+S20+W20</f>
        <v>16808</v>
      </c>
      <c r="D20" s="251">
        <f>+B20-C20</f>
        <v>15972</v>
      </c>
      <c r="E20" s="250"/>
      <c r="F20" s="250">
        <v>383</v>
      </c>
      <c r="G20" s="250">
        <v>199</v>
      </c>
      <c r="H20" s="250">
        <v>184</v>
      </c>
      <c r="I20" s="250"/>
      <c r="J20" s="250">
        <v>659</v>
      </c>
      <c r="K20" s="250">
        <v>342</v>
      </c>
      <c r="L20" s="250">
        <v>317</v>
      </c>
      <c r="M20" s="250"/>
      <c r="N20" s="250">
        <v>1271</v>
      </c>
      <c r="O20" s="250">
        <v>663</v>
      </c>
      <c r="P20" s="250">
        <v>608</v>
      </c>
      <c r="Q20" s="250"/>
      <c r="R20" s="250">
        <v>14871</v>
      </c>
      <c r="S20" s="250">
        <v>7666</v>
      </c>
      <c r="T20" s="250">
        <v>7205</v>
      </c>
      <c r="U20" s="250"/>
      <c r="V20" s="250">
        <v>15596</v>
      </c>
      <c r="W20" s="250">
        <v>7938</v>
      </c>
      <c r="X20" s="250">
        <v>7658</v>
      </c>
    </row>
    <row r="21" spans="1:25" x14ac:dyDescent="0.2">
      <c r="A21" s="129" t="s">
        <v>52</v>
      </c>
      <c r="B21" s="251">
        <f t="shared" ref="B21:B26" si="33">+F21+J21+N21+R21+V21</f>
        <v>16441</v>
      </c>
      <c r="C21" s="251">
        <f t="shared" ref="C21:C26" si="34">+G21+K21+O21+S21+W21</f>
        <v>8403</v>
      </c>
      <c r="D21" s="251">
        <f t="shared" ref="D21:D26" si="35">+B21-C21</f>
        <v>8038</v>
      </c>
      <c r="E21" s="250"/>
      <c r="F21" s="250">
        <v>71</v>
      </c>
      <c r="G21" s="250">
        <v>26</v>
      </c>
      <c r="H21" s="250">
        <v>45</v>
      </c>
      <c r="I21" s="250"/>
      <c r="J21" s="250">
        <v>236</v>
      </c>
      <c r="K21" s="250">
        <v>135</v>
      </c>
      <c r="L21" s="250">
        <v>101</v>
      </c>
      <c r="M21" s="250"/>
      <c r="N21" s="250">
        <v>444</v>
      </c>
      <c r="O21" s="250">
        <v>207</v>
      </c>
      <c r="P21" s="250">
        <v>237</v>
      </c>
      <c r="Q21" s="250"/>
      <c r="R21" s="250">
        <v>7714</v>
      </c>
      <c r="S21" s="250">
        <v>3983</v>
      </c>
      <c r="T21" s="250">
        <v>3731</v>
      </c>
      <c r="U21" s="250"/>
      <c r="V21" s="250">
        <v>7976</v>
      </c>
      <c r="W21" s="250">
        <v>4052</v>
      </c>
      <c r="X21" s="250">
        <v>3924</v>
      </c>
    </row>
    <row r="22" spans="1:25" x14ac:dyDescent="0.2">
      <c r="A22" s="129" t="s">
        <v>30</v>
      </c>
      <c r="B22" s="251">
        <f t="shared" si="33"/>
        <v>12686</v>
      </c>
      <c r="C22" s="251">
        <f t="shared" si="34"/>
        <v>6420</v>
      </c>
      <c r="D22" s="251">
        <f t="shared" si="35"/>
        <v>6266</v>
      </c>
      <c r="E22" s="250"/>
      <c r="F22" s="250">
        <v>58</v>
      </c>
      <c r="G22" s="250">
        <v>31</v>
      </c>
      <c r="H22" s="250">
        <v>27</v>
      </c>
      <c r="I22" s="250"/>
      <c r="J22" s="250">
        <v>129</v>
      </c>
      <c r="K22" s="250">
        <v>71</v>
      </c>
      <c r="L22" s="250">
        <v>58</v>
      </c>
      <c r="M22" s="250"/>
      <c r="N22" s="250">
        <v>315</v>
      </c>
      <c r="O22" s="250">
        <v>153</v>
      </c>
      <c r="P22" s="250">
        <v>162</v>
      </c>
      <c r="Q22" s="250"/>
      <c r="R22" s="250">
        <v>5921</v>
      </c>
      <c r="S22" s="250">
        <v>3017</v>
      </c>
      <c r="T22" s="250">
        <v>2904</v>
      </c>
      <c r="U22" s="250"/>
      <c r="V22" s="250">
        <v>6263</v>
      </c>
      <c r="W22" s="250">
        <v>3148</v>
      </c>
      <c r="X22" s="250">
        <v>3115</v>
      </c>
    </row>
    <row r="23" spans="1:25" x14ac:dyDescent="0.2">
      <c r="A23" s="129" t="s">
        <v>31</v>
      </c>
      <c r="B23" s="251">
        <f t="shared" si="33"/>
        <v>10838</v>
      </c>
      <c r="C23" s="251">
        <f t="shared" si="34"/>
        <v>5408</v>
      </c>
      <c r="D23" s="251">
        <f t="shared" si="35"/>
        <v>5430</v>
      </c>
      <c r="E23" s="250"/>
      <c r="F23" s="250">
        <v>174</v>
      </c>
      <c r="G23" s="250">
        <v>79</v>
      </c>
      <c r="H23" s="250">
        <v>95</v>
      </c>
      <c r="I23" s="250"/>
      <c r="J23" s="250">
        <v>294</v>
      </c>
      <c r="K23" s="250">
        <v>153</v>
      </c>
      <c r="L23" s="250">
        <v>141</v>
      </c>
      <c r="M23" s="250"/>
      <c r="N23" s="250">
        <v>527</v>
      </c>
      <c r="O23" s="250">
        <v>249</v>
      </c>
      <c r="P23" s="250">
        <v>278</v>
      </c>
      <c r="Q23" s="250"/>
      <c r="R23" s="250">
        <v>4806</v>
      </c>
      <c r="S23" s="250">
        <v>2404</v>
      </c>
      <c r="T23" s="250">
        <v>2402</v>
      </c>
      <c r="U23" s="250"/>
      <c r="V23" s="250">
        <v>5037</v>
      </c>
      <c r="W23" s="250">
        <v>2523</v>
      </c>
      <c r="X23" s="250">
        <v>2514</v>
      </c>
    </row>
    <row r="24" spans="1:25" x14ac:dyDescent="0.2">
      <c r="A24" s="129" t="s">
        <v>247</v>
      </c>
      <c r="B24" s="251">
        <f t="shared" si="33"/>
        <v>7381</v>
      </c>
      <c r="C24" s="251">
        <f t="shared" si="34"/>
        <v>3800</v>
      </c>
      <c r="D24" s="251">
        <f t="shared" si="35"/>
        <v>3581</v>
      </c>
      <c r="E24" s="250"/>
      <c r="F24" s="250">
        <v>14</v>
      </c>
      <c r="G24" s="250">
        <v>4</v>
      </c>
      <c r="H24" s="250">
        <v>10</v>
      </c>
      <c r="I24" s="250"/>
      <c r="J24" s="250">
        <v>73</v>
      </c>
      <c r="K24" s="250">
        <v>36</v>
      </c>
      <c r="L24" s="250">
        <v>37</v>
      </c>
      <c r="M24" s="250"/>
      <c r="N24" s="250">
        <v>110</v>
      </c>
      <c r="O24" s="250">
        <v>47</v>
      </c>
      <c r="P24" s="250">
        <v>63</v>
      </c>
      <c r="Q24" s="250"/>
      <c r="R24" s="250">
        <v>3544</v>
      </c>
      <c r="S24" s="250">
        <v>1804</v>
      </c>
      <c r="T24" s="250">
        <v>1740</v>
      </c>
      <c r="U24" s="250"/>
      <c r="V24" s="250">
        <v>3640</v>
      </c>
      <c r="W24" s="250">
        <v>1909</v>
      </c>
      <c r="X24" s="250">
        <v>1731</v>
      </c>
    </row>
    <row r="25" spans="1:25" x14ac:dyDescent="0.2">
      <c r="A25" s="129" t="s">
        <v>55</v>
      </c>
      <c r="B25" s="251">
        <f t="shared" si="33"/>
        <v>8309</v>
      </c>
      <c r="C25" s="251">
        <f t="shared" si="34"/>
        <v>4174</v>
      </c>
      <c r="D25" s="251">
        <f t="shared" si="35"/>
        <v>4135</v>
      </c>
      <c r="E25" s="250"/>
      <c r="F25" s="250">
        <v>8</v>
      </c>
      <c r="G25" s="250">
        <v>3</v>
      </c>
      <c r="H25" s="250">
        <v>5</v>
      </c>
      <c r="I25" s="250"/>
      <c r="J25" s="250">
        <v>17</v>
      </c>
      <c r="K25" s="250">
        <v>12</v>
      </c>
      <c r="L25" s="250">
        <v>5</v>
      </c>
      <c r="M25" s="250"/>
      <c r="N25" s="250">
        <v>42</v>
      </c>
      <c r="O25" s="250">
        <v>24</v>
      </c>
      <c r="P25" s="250">
        <v>18</v>
      </c>
      <c r="Q25" s="250"/>
      <c r="R25" s="250">
        <v>4084</v>
      </c>
      <c r="S25" s="250">
        <v>2060</v>
      </c>
      <c r="T25" s="250">
        <v>2024</v>
      </c>
      <c r="U25" s="250"/>
      <c r="V25" s="250">
        <v>4158</v>
      </c>
      <c r="W25" s="250">
        <v>2075</v>
      </c>
      <c r="X25" s="250">
        <v>2083</v>
      </c>
    </row>
    <row r="26" spans="1:25" x14ac:dyDescent="0.2">
      <c r="A26" s="129" t="s">
        <v>71</v>
      </c>
      <c r="B26" s="251">
        <f t="shared" si="33"/>
        <v>7985</v>
      </c>
      <c r="C26" s="251">
        <f t="shared" si="34"/>
        <v>4031</v>
      </c>
      <c r="D26" s="251">
        <f t="shared" si="35"/>
        <v>3954</v>
      </c>
      <c r="E26" s="250"/>
      <c r="F26" s="250">
        <v>27</v>
      </c>
      <c r="G26" s="250">
        <v>15</v>
      </c>
      <c r="H26" s="250">
        <v>12</v>
      </c>
      <c r="I26" s="250"/>
      <c r="J26" s="250">
        <v>37</v>
      </c>
      <c r="K26" s="250">
        <v>20</v>
      </c>
      <c r="L26" s="250">
        <v>17</v>
      </c>
      <c r="M26" s="250"/>
      <c r="N26" s="250">
        <v>47</v>
      </c>
      <c r="O26" s="250">
        <v>24</v>
      </c>
      <c r="P26" s="250">
        <v>23</v>
      </c>
      <c r="Q26" s="250"/>
      <c r="R26" s="250">
        <v>3799</v>
      </c>
      <c r="S26" s="250">
        <v>1948</v>
      </c>
      <c r="T26" s="250">
        <v>1851</v>
      </c>
      <c r="U26" s="250"/>
      <c r="V26" s="250">
        <v>4075</v>
      </c>
      <c r="W26" s="250">
        <v>2024</v>
      </c>
      <c r="X26" s="250">
        <v>2051</v>
      </c>
    </row>
    <row r="27" spans="1:25" x14ac:dyDescent="0.2"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</row>
    <row r="28" spans="1:25" s="269" customFormat="1" x14ac:dyDescent="0.2">
      <c r="A28" s="124" t="s">
        <v>205</v>
      </c>
      <c r="B28" s="268">
        <f>SUM(B29:B35)</f>
        <v>41237</v>
      </c>
      <c r="C28" s="268">
        <f>SUM(C29:C35)</f>
        <v>21199</v>
      </c>
      <c r="D28" s="268">
        <f>SUM(D29:D35)</f>
        <v>20038</v>
      </c>
      <c r="E28" s="268"/>
      <c r="F28" s="268">
        <f>SUM(F29:F35)</f>
        <v>24</v>
      </c>
      <c r="G28" s="268">
        <f>SUM(G29:G35)</f>
        <v>15</v>
      </c>
      <c r="H28" s="268">
        <f>SUM(H29:H35)</f>
        <v>9</v>
      </c>
      <c r="I28" s="268"/>
      <c r="J28" s="268">
        <f>SUM(J29:J35)</f>
        <v>67</v>
      </c>
      <c r="K28" s="268">
        <f>SUM(K29:K35)</f>
        <v>34</v>
      </c>
      <c r="L28" s="268">
        <f>SUM(L29:L35)</f>
        <v>33</v>
      </c>
      <c r="M28" s="268"/>
      <c r="N28" s="268">
        <f>SUM(N29:N35)</f>
        <v>104</v>
      </c>
      <c r="O28" s="268">
        <f>SUM(O29:O35)</f>
        <v>53</v>
      </c>
      <c r="P28" s="268">
        <f>SUM(P29:P35)</f>
        <v>51</v>
      </c>
      <c r="Q28" s="268"/>
      <c r="R28" s="268">
        <f>SUM(R29:R35)</f>
        <v>20360</v>
      </c>
      <c r="S28" s="268">
        <f>SUM(S29:S35)</f>
        <v>10499</v>
      </c>
      <c r="T28" s="268">
        <f>SUM(T29:T35)</f>
        <v>9861</v>
      </c>
      <c r="U28" s="268"/>
      <c r="V28" s="268">
        <f>SUM(V29:V35)</f>
        <v>20682</v>
      </c>
      <c r="W28" s="268">
        <f>SUM(W29:W35)</f>
        <v>10598</v>
      </c>
      <c r="X28" s="268">
        <f>SUM(X29:X35)</f>
        <v>10084</v>
      </c>
      <c r="Y28" s="112"/>
    </row>
    <row r="29" spans="1:25" x14ac:dyDescent="0.2">
      <c r="A29" s="129" t="s">
        <v>246</v>
      </c>
      <c r="B29" s="251">
        <f>+F29+J29+N29+R29+V29</f>
        <v>5292</v>
      </c>
      <c r="C29" s="251">
        <f>+G29+K29+O29+S29+W29</f>
        <v>2688</v>
      </c>
      <c r="D29" s="251">
        <f>+B29-C29</f>
        <v>2604</v>
      </c>
      <c r="E29" s="250"/>
      <c r="F29" s="250">
        <v>6</v>
      </c>
      <c r="G29" s="250">
        <v>4</v>
      </c>
      <c r="H29" s="250">
        <v>2</v>
      </c>
      <c r="I29" s="250"/>
      <c r="J29" s="250">
        <v>10</v>
      </c>
      <c r="K29" s="250">
        <v>5</v>
      </c>
      <c r="L29" s="250">
        <v>5</v>
      </c>
      <c r="M29" s="250"/>
      <c r="N29" s="250">
        <v>4</v>
      </c>
      <c r="O29" s="250">
        <v>3</v>
      </c>
      <c r="P29" s="250">
        <v>1</v>
      </c>
      <c r="Q29" s="250"/>
      <c r="R29" s="250">
        <v>2568</v>
      </c>
      <c r="S29" s="250">
        <v>1324</v>
      </c>
      <c r="T29" s="250">
        <v>1244</v>
      </c>
      <c r="U29" s="250"/>
      <c r="V29" s="250">
        <v>2704</v>
      </c>
      <c r="W29" s="250">
        <v>1352</v>
      </c>
      <c r="X29" s="250">
        <v>1352</v>
      </c>
    </row>
    <row r="30" spans="1:25" x14ac:dyDescent="0.2">
      <c r="A30" s="129" t="s">
        <v>52</v>
      </c>
      <c r="B30" s="251">
        <f t="shared" ref="B30:B35" si="36">+F30+J30+N30+R30+V30</f>
        <v>13458</v>
      </c>
      <c r="C30" s="251">
        <f t="shared" ref="C30:C35" si="37">+G30+K30+O30+S30+W30</f>
        <v>6940</v>
      </c>
      <c r="D30" s="251">
        <f t="shared" ref="D30:D35" si="38">+B30-C30</f>
        <v>6518</v>
      </c>
      <c r="E30" s="250"/>
      <c r="F30" s="250">
        <v>13</v>
      </c>
      <c r="G30" s="250">
        <v>9</v>
      </c>
      <c r="H30" s="250">
        <v>4</v>
      </c>
      <c r="I30" s="250"/>
      <c r="J30" s="250">
        <v>30</v>
      </c>
      <c r="K30" s="250">
        <v>15</v>
      </c>
      <c r="L30" s="250">
        <v>15</v>
      </c>
      <c r="M30" s="250"/>
      <c r="N30" s="250">
        <v>58</v>
      </c>
      <c r="O30" s="250">
        <v>30</v>
      </c>
      <c r="P30" s="250">
        <v>28</v>
      </c>
      <c r="Q30" s="250"/>
      <c r="R30" s="250">
        <v>6661</v>
      </c>
      <c r="S30" s="250">
        <v>3444</v>
      </c>
      <c r="T30" s="250">
        <v>3217</v>
      </c>
      <c r="U30" s="250"/>
      <c r="V30" s="250">
        <v>6696</v>
      </c>
      <c r="W30" s="250">
        <v>3442</v>
      </c>
      <c r="X30" s="250">
        <v>3254</v>
      </c>
    </row>
    <row r="31" spans="1:25" x14ac:dyDescent="0.2">
      <c r="A31" s="129" t="s">
        <v>30</v>
      </c>
      <c r="B31" s="251">
        <f t="shared" si="36"/>
        <v>1752</v>
      </c>
      <c r="C31" s="251">
        <f t="shared" si="37"/>
        <v>933</v>
      </c>
      <c r="D31" s="251">
        <f t="shared" si="38"/>
        <v>819</v>
      </c>
      <c r="E31" s="250"/>
      <c r="F31" s="250">
        <v>0</v>
      </c>
      <c r="G31" s="250">
        <v>0</v>
      </c>
      <c r="H31" s="250">
        <v>0</v>
      </c>
      <c r="I31" s="250"/>
      <c r="J31" s="250">
        <v>0</v>
      </c>
      <c r="K31" s="250">
        <v>0</v>
      </c>
      <c r="L31" s="250">
        <v>0</v>
      </c>
      <c r="M31" s="250"/>
      <c r="N31" s="250">
        <v>0</v>
      </c>
      <c r="O31" s="250">
        <v>0</v>
      </c>
      <c r="P31" s="250">
        <v>0</v>
      </c>
      <c r="Q31" s="250"/>
      <c r="R31" s="250">
        <v>856</v>
      </c>
      <c r="S31" s="250">
        <v>441</v>
      </c>
      <c r="T31" s="250">
        <v>415</v>
      </c>
      <c r="U31" s="250"/>
      <c r="V31" s="250">
        <v>896</v>
      </c>
      <c r="W31" s="250">
        <v>492</v>
      </c>
      <c r="X31" s="250">
        <v>404</v>
      </c>
    </row>
    <row r="32" spans="1:25" x14ac:dyDescent="0.2">
      <c r="A32" s="129" t="s">
        <v>31</v>
      </c>
      <c r="B32" s="251">
        <f t="shared" si="36"/>
        <v>2440</v>
      </c>
      <c r="C32" s="251">
        <f t="shared" si="37"/>
        <v>1251</v>
      </c>
      <c r="D32" s="251">
        <f t="shared" si="38"/>
        <v>1189</v>
      </c>
      <c r="E32" s="250"/>
      <c r="F32" s="250">
        <v>0</v>
      </c>
      <c r="G32" s="250">
        <v>0</v>
      </c>
      <c r="H32" s="250">
        <v>0</v>
      </c>
      <c r="I32" s="250"/>
      <c r="J32" s="250">
        <v>0</v>
      </c>
      <c r="K32" s="250">
        <v>0</v>
      </c>
      <c r="L32" s="250">
        <v>0</v>
      </c>
      <c r="M32" s="250"/>
      <c r="N32" s="250">
        <v>0</v>
      </c>
      <c r="O32" s="250">
        <v>0</v>
      </c>
      <c r="P32" s="250">
        <v>0</v>
      </c>
      <c r="Q32" s="250"/>
      <c r="R32" s="250">
        <v>1205</v>
      </c>
      <c r="S32" s="250">
        <v>642</v>
      </c>
      <c r="T32" s="250">
        <v>563</v>
      </c>
      <c r="U32" s="250"/>
      <c r="V32" s="250">
        <v>1235</v>
      </c>
      <c r="W32" s="250">
        <v>609</v>
      </c>
      <c r="X32" s="250">
        <v>626</v>
      </c>
    </row>
    <row r="33" spans="1:24" x14ac:dyDescent="0.2">
      <c r="A33" s="129" t="s">
        <v>247</v>
      </c>
      <c r="B33" s="251">
        <f t="shared" si="36"/>
        <v>4426</v>
      </c>
      <c r="C33" s="251">
        <f t="shared" si="37"/>
        <v>2275</v>
      </c>
      <c r="D33" s="251">
        <f t="shared" si="38"/>
        <v>2151</v>
      </c>
      <c r="E33" s="250"/>
      <c r="F33" s="250">
        <v>5</v>
      </c>
      <c r="G33" s="250">
        <v>2</v>
      </c>
      <c r="H33" s="250">
        <v>3</v>
      </c>
      <c r="I33" s="250"/>
      <c r="J33" s="250">
        <v>27</v>
      </c>
      <c r="K33" s="250">
        <v>14</v>
      </c>
      <c r="L33" s="250">
        <v>13</v>
      </c>
      <c r="M33" s="250"/>
      <c r="N33" s="250">
        <v>42</v>
      </c>
      <c r="O33" s="250">
        <v>20</v>
      </c>
      <c r="P33" s="250">
        <v>22</v>
      </c>
      <c r="Q33" s="250"/>
      <c r="R33" s="250">
        <v>2128</v>
      </c>
      <c r="S33" s="250">
        <v>1114</v>
      </c>
      <c r="T33" s="250">
        <v>1014</v>
      </c>
      <c r="U33" s="250"/>
      <c r="V33" s="250">
        <v>2224</v>
      </c>
      <c r="W33" s="250">
        <v>1125</v>
      </c>
      <c r="X33" s="250">
        <v>1099</v>
      </c>
    </row>
    <row r="34" spans="1:24" x14ac:dyDescent="0.2">
      <c r="A34" s="129" t="s">
        <v>55</v>
      </c>
      <c r="B34" s="251">
        <f t="shared" si="36"/>
        <v>6304</v>
      </c>
      <c r="C34" s="251">
        <f t="shared" si="37"/>
        <v>3265</v>
      </c>
      <c r="D34" s="251">
        <f t="shared" si="38"/>
        <v>3039</v>
      </c>
      <c r="E34" s="250"/>
      <c r="F34" s="250">
        <v>0</v>
      </c>
      <c r="G34" s="250">
        <v>0</v>
      </c>
      <c r="H34" s="250">
        <v>0</v>
      </c>
      <c r="I34" s="250"/>
      <c r="J34" s="250">
        <v>0</v>
      </c>
      <c r="K34" s="250">
        <v>0</v>
      </c>
      <c r="L34" s="250">
        <v>0</v>
      </c>
      <c r="M34" s="250"/>
      <c r="N34" s="250">
        <v>0</v>
      </c>
      <c r="O34" s="250">
        <v>0</v>
      </c>
      <c r="P34" s="250">
        <v>0</v>
      </c>
      <c r="Q34" s="250"/>
      <c r="R34" s="250">
        <v>3173</v>
      </c>
      <c r="S34" s="250">
        <v>1613</v>
      </c>
      <c r="T34" s="250">
        <v>1560</v>
      </c>
      <c r="U34" s="250"/>
      <c r="V34" s="250">
        <v>3131</v>
      </c>
      <c r="W34" s="250">
        <v>1652</v>
      </c>
      <c r="X34" s="250">
        <v>1479</v>
      </c>
    </row>
    <row r="35" spans="1:24" ht="13.5" thickBot="1" x14ac:dyDescent="0.25">
      <c r="A35" s="130" t="s">
        <v>71</v>
      </c>
      <c r="B35" s="254">
        <f t="shared" si="36"/>
        <v>7565</v>
      </c>
      <c r="C35" s="254">
        <f t="shared" si="37"/>
        <v>3847</v>
      </c>
      <c r="D35" s="254">
        <f t="shared" si="38"/>
        <v>3718</v>
      </c>
      <c r="E35" s="255"/>
      <c r="F35" s="255">
        <v>0</v>
      </c>
      <c r="G35" s="255">
        <v>0</v>
      </c>
      <c r="H35" s="255">
        <v>0</v>
      </c>
      <c r="I35" s="255"/>
      <c r="J35" s="255">
        <v>0</v>
      </c>
      <c r="K35" s="255">
        <v>0</v>
      </c>
      <c r="L35" s="255">
        <v>0</v>
      </c>
      <c r="M35" s="255"/>
      <c r="N35" s="255">
        <v>0</v>
      </c>
      <c r="O35" s="255">
        <v>0</v>
      </c>
      <c r="P35" s="255">
        <v>0</v>
      </c>
      <c r="Q35" s="255"/>
      <c r="R35" s="255">
        <v>3769</v>
      </c>
      <c r="S35" s="255">
        <v>1921</v>
      </c>
      <c r="T35" s="255">
        <v>1848</v>
      </c>
      <c r="U35" s="255"/>
      <c r="V35" s="255">
        <v>3796</v>
      </c>
      <c r="W35" s="255">
        <v>1926</v>
      </c>
      <c r="X35" s="255">
        <v>1870</v>
      </c>
    </row>
    <row r="36" spans="1:24" ht="15" customHeight="1" x14ac:dyDescent="0.2">
      <c r="A36" s="28" t="s">
        <v>929</v>
      </c>
    </row>
  </sheetData>
  <mergeCells count="13">
    <mergeCell ref="A1:X1"/>
    <mergeCell ref="A2:X2"/>
    <mergeCell ref="A3:X3"/>
    <mergeCell ref="A5:X5"/>
    <mergeCell ref="R7:T7"/>
    <mergeCell ref="F6:T6"/>
    <mergeCell ref="B7:D7"/>
    <mergeCell ref="F7:H7"/>
    <mergeCell ref="J7:L7"/>
    <mergeCell ref="N7:P7"/>
    <mergeCell ref="A4:X4"/>
    <mergeCell ref="V7:X7"/>
    <mergeCell ref="A6:A8"/>
  </mergeCells>
  <conditionalFormatting sqref="B10:X35">
    <cfRule type="cellIs" dxfId="402" priority="1" operator="equal">
      <formula>0</formula>
    </cfRule>
  </conditionalFormatting>
  <hyperlinks>
    <hyperlink ref="Y2" location="Contenido!A1" display="Contenido" xr:uid="{00000000-0004-0000-1A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tabColor theme="5" tint="0.59999389629810485"/>
    <pageSetUpPr fitToPage="1"/>
  </sheetPr>
  <dimension ref="A1:Y21"/>
  <sheetViews>
    <sheetView showGridLines="0" zoomScaleNormal="100" zoomScaleSheetLayoutView="100" workbookViewId="0">
      <pane xSplit="1" ySplit="8" topLeftCell="B9" activePane="bottomRight" state="frozen"/>
      <selection activeCell="A5" sqref="A5:AX17"/>
      <selection pane="topRight" activeCell="A5" sqref="A5:AX17"/>
      <selection pane="bottomLeft" activeCell="A5" sqref="A5:AX17"/>
      <selection pane="bottomRight" activeCell="F11" sqref="F11"/>
    </sheetView>
  </sheetViews>
  <sheetFormatPr baseColWidth="10" defaultColWidth="11" defaultRowHeight="12.75" x14ac:dyDescent="0.2"/>
  <cols>
    <col min="1" max="1" width="10.125" style="118" customWidth="1"/>
    <col min="2" max="2" width="6.125" style="251" bestFit="1" customWidth="1"/>
    <col min="3" max="4" width="6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17" width="1.25" style="251" customWidth="1"/>
    <col min="18" max="20" width="5.625" style="251" customWidth="1"/>
    <col min="21" max="21" width="1.25" style="251" customWidth="1"/>
    <col min="22" max="24" width="5.625" style="251" customWidth="1"/>
    <col min="25" max="25" width="9.5" style="1" customWidth="1"/>
    <col min="26" max="16384" width="11" style="102"/>
  </cols>
  <sheetData>
    <row r="1" spans="1:25" ht="15" customHeight="1" x14ac:dyDescent="0.25">
      <c r="A1" s="600" t="s">
        <v>880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227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79"/>
    </row>
    <row r="6" spans="1:25" ht="17.25" customHeight="1" x14ac:dyDescent="0.2">
      <c r="A6" s="608" t="s">
        <v>248</v>
      </c>
      <c r="B6" s="489"/>
      <c r="C6" s="489"/>
      <c r="D6" s="489"/>
      <c r="E6" s="489"/>
      <c r="F6" s="599" t="s">
        <v>236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489"/>
      <c r="V6" s="496"/>
      <c r="W6" s="394"/>
      <c r="X6" s="394"/>
      <c r="Y6" s="2"/>
    </row>
    <row r="7" spans="1:25" s="119" customFormat="1" ht="17.25" customHeight="1" x14ac:dyDescent="0.2">
      <c r="A7" s="608"/>
      <c r="B7" s="599" t="s">
        <v>0</v>
      </c>
      <c r="C7" s="599"/>
      <c r="D7" s="599"/>
      <c r="E7" s="394"/>
      <c r="F7" s="602" t="s">
        <v>237</v>
      </c>
      <c r="G7" s="602"/>
      <c r="H7" s="602"/>
      <c r="I7" s="491"/>
      <c r="J7" s="602" t="s">
        <v>238</v>
      </c>
      <c r="K7" s="602"/>
      <c r="L7" s="602"/>
      <c r="M7" s="491"/>
      <c r="N7" s="602" t="s">
        <v>239</v>
      </c>
      <c r="O7" s="602"/>
      <c r="P7" s="602"/>
      <c r="Q7" s="491"/>
      <c r="R7" s="602" t="s">
        <v>240</v>
      </c>
      <c r="S7" s="602"/>
      <c r="T7" s="602"/>
      <c r="U7" s="394"/>
      <c r="V7" s="599" t="s">
        <v>243</v>
      </c>
      <c r="W7" s="599"/>
      <c r="X7" s="599"/>
      <c r="Y7" s="1"/>
    </row>
    <row r="8" spans="1:25" s="119" customFormat="1" ht="27.75" customHeight="1" x14ac:dyDescent="0.2">
      <c r="A8" s="608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1"/>
    </row>
    <row r="9" spans="1:25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1"/>
    </row>
    <row r="10" spans="1:25" s="269" customFormat="1" x14ac:dyDescent="0.2">
      <c r="A10" s="122" t="s">
        <v>0</v>
      </c>
      <c r="B10" s="268">
        <f>SUM(B11:B18)</f>
        <v>137657</v>
      </c>
      <c r="C10" s="268">
        <f>SUM(C11:C18)</f>
        <v>70243</v>
      </c>
      <c r="D10" s="268">
        <f>SUM(D11:D18)</f>
        <v>67414</v>
      </c>
      <c r="E10" s="268"/>
      <c r="F10" s="268">
        <f>SUM(F11:F18)</f>
        <v>759</v>
      </c>
      <c r="G10" s="268">
        <f>SUM(G11:G18)</f>
        <v>372</v>
      </c>
      <c r="H10" s="268">
        <f>SUM(H11:H18)</f>
        <v>387</v>
      </c>
      <c r="I10" s="268"/>
      <c r="J10" s="268">
        <f>SUM(J11:J18)</f>
        <v>1512</v>
      </c>
      <c r="K10" s="268">
        <f>SUM(K11:K18)</f>
        <v>803</v>
      </c>
      <c r="L10" s="268">
        <f>SUM(L11:L18)</f>
        <v>709</v>
      </c>
      <c r="M10" s="268"/>
      <c r="N10" s="268">
        <f>SUM(N11:N18)</f>
        <v>2860</v>
      </c>
      <c r="O10" s="268">
        <f>SUM(O11:O18)</f>
        <v>1420</v>
      </c>
      <c r="P10" s="268">
        <f>SUM(P11:P18)</f>
        <v>1440</v>
      </c>
      <c r="Q10" s="268"/>
      <c r="R10" s="268">
        <f>SUM(R11:R18)</f>
        <v>65099</v>
      </c>
      <c r="S10" s="268">
        <f>SUM(S11:S18)</f>
        <v>33381</v>
      </c>
      <c r="T10" s="268">
        <f>SUM(T11:T18)</f>
        <v>31718</v>
      </c>
      <c r="U10" s="268"/>
      <c r="V10" s="268">
        <f>SUM(V11:V18)</f>
        <v>67427</v>
      </c>
      <c r="W10" s="268">
        <f>SUM(W11:W18)</f>
        <v>34267</v>
      </c>
      <c r="X10" s="268">
        <f>SUM(X11:X18)</f>
        <v>33160</v>
      </c>
      <c r="Y10" s="112"/>
    </row>
    <row r="11" spans="1:25" x14ac:dyDescent="0.2">
      <c r="A11" s="129">
        <v>0</v>
      </c>
      <c r="B11" s="251">
        <f>+F11+J11+N11+R11+V11</f>
        <v>118</v>
      </c>
      <c r="C11" s="251">
        <f>+G11+K11+O11+S11+W11</f>
        <v>61</v>
      </c>
      <c r="D11" s="251">
        <f>+B11-C11</f>
        <v>57</v>
      </c>
      <c r="E11" s="250"/>
      <c r="F11" s="250">
        <v>117</v>
      </c>
      <c r="G11" s="250">
        <v>60</v>
      </c>
      <c r="H11" s="250">
        <v>57</v>
      </c>
      <c r="I11" s="250"/>
      <c r="J11" s="250">
        <v>0</v>
      </c>
      <c r="K11" s="250">
        <v>0</v>
      </c>
      <c r="L11" s="250">
        <v>0</v>
      </c>
      <c r="M11" s="250"/>
      <c r="N11" s="250">
        <v>0</v>
      </c>
      <c r="O11" s="250">
        <v>0</v>
      </c>
      <c r="P11" s="250">
        <v>0</v>
      </c>
      <c r="Q11" s="250"/>
      <c r="R11" s="250">
        <v>1</v>
      </c>
      <c r="S11" s="250">
        <v>1</v>
      </c>
      <c r="T11" s="250">
        <v>0</v>
      </c>
      <c r="U11" s="250"/>
      <c r="V11" s="250">
        <v>0</v>
      </c>
      <c r="W11" s="250">
        <v>0</v>
      </c>
      <c r="X11" s="250">
        <v>0</v>
      </c>
    </row>
    <row r="12" spans="1:25" x14ac:dyDescent="0.2">
      <c r="A12" s="129">
        <v>1</v>
      </c>
      <c r="B12" s="251">
        <f t="shared" ref="B12:C12" si="0">+F12+J12+N12+R12+V12</f>
        <v>511</v>
      </c>
      <c r="C12" s="251">
        <f t="shared" si="0"/>
        <v>246</v>
      </c>
      <c r="D12" s="251">
        <f t="shared" ref="D12" si="1">+B12-C12</f>
        <v>265</v>
      </c>
      <c r="E12" s="250"/>
      <c r="F12" s="250">
        <v>461</v>
      </c>
      <c r="G12" s="250">
        <v>214</v>
      </c>
      <c r="H12" s="250">
        <v>247</v>
      </c>
      <c r="I12" s="250"/>
      <c r="J12" s="250">
        <v>48</v>
      </c>
      <c r="K12" s="250">
        <v>30</v>
      </c>
      <c r="L12" s="250">
        <v>18</v>
      </c>
      <c r="M12" s="250"/>
      <c r="N12" s="250">
        <v>0</v>
      </c>
      <c r="O12" s="250">
        <v>0</v>
      </c>
      <c r="P12" s="250">
        <v>0</v>
      </c>
      <c r="Q12" s="250"/>
      <c r="R12" s="250">
        <v>2</v>
      </c>
      <c r="S12" s="250">
        <v>2</v>
      </c>
      <c r="T12" s="250">
        <v>0</v>
      </c>
      <c r="U12" s="250"/>
      <c r="V12" s="250">
        <v>0</v>
      </c>
      <c r="W12" s="250">
        <v>0</v>
      </c>
      <c r="X12" s="250">
        <v>0</v>
      </c>
    </row>
    <row r="13" spans="1:25" x14ac:dyDescent="0.2">
      <c r="A13" s="129">
        <v>2</v>
      </c>
      <c r="B13" s="251">
        <f t="shared" ref="B13:B18" si="2">+F13+J13+N13+R13+V13</f>
        <v>1540</v>
      </c>
      <c r="C13" s="251">
        <f t="shared" ref="C13:C18" si="3">+G13+K13+O13+S13+W13</f>
        <v>803</v>
      </c>
      <c r="D13" s="251">
        <f t="shared" ref="D13:D18" si="4">+B13-C13</f>
        <v>737</v>
      </c>
      <c r="E13" s="250"/>
      <c r="F13" s="250">
        <v>167</v>
      </c>
      <c r="G13" s="250">
        <v>89</v>
      </c>
      <c r="H13" s="250">
        <v>78</v>
      </c>
      <c r="I13" s="250"/>
      <c r="J13" s="250">
        <v>1343</v>
      </c>
      <c r="K13" s="250">
        <v>699</v>
      </c>
      <c r="L13" s="250">
        <v>644</v>
      </c>
      <c r="M13" s="250"/>
      <c r="N13" s="250">
        <v>25</v>
      </c>
      <c r="O13" s="250">
        <v>12</v>
      </c>
      <c r="P13" s="250">
        <v>13</v>
      </c>
      <c r="Q13" s="250"/>
      <c r="R13" s="250">
        <v>3</v>
      </c>
      <c r="S13" s="250">
        <v>2</v>
      </c>
      <c r="T13" s="250">
        <v>1</v>
      </c>
      <c r="U13" s="250"/>
      <c r="V13" s="250">
        <v>2</v>
      </c>
      <c r="W13" s="250">
        <v>1</v>
      </c>
      <c r="X13" s="250">
        <v>1</v>
      </c>
    </row>
    <row r="14" spans="1:25" x14ac:dyDescent="0.2">
      <c r="A14" s="129">
        <v>3</v>
      </c>
      <c r="B14" s="251">
        <f t="shared" si="2"/>
        <v>2697</v>
      </c>
      <c r="C14" s="251">
        <f t="shared" si="3"/>
        <v>1349</v>
      </c>
      <c r="D14" s="251">
        <f t="shared" si="4"/>
        <v>1348</v>
      </c>
      <c r="E14" s="250"/>
      <c r="F14" s="250">
        <v>14</v>
      </c>
      <c r="G14" s="250">
        <v>9</v>
      </c>
      <c r="H14" s="250">
        <v>5</v>
      </c>
      <c r="I14" s="250"/>
      <c r="J14" s="250">
        <v>120</v>
      </c>
      <c r="K14" s="250">
        <v>74</v>
      </c>
      <c r="L14" s="250">
        <v>46</v>
      </c>
      <c r="M14" s="250"/>
      <c r="N14" s="250">
        <v>2464</v>
      </c>
      <c r="O14" s="250">
        <v>1216</v>
      </c>
      <c r="P14" s="250">
        <v>1248</v>
      </c>
      <c r="Q14" s="250"/>
      <c r="R14" s="250">
        <v>94</v>
      </c>
      <c r="S14" s="250">
        <v>47</v>
      </c>
      <c r="T14" s="250">
        <v>47</v>
      </c>
      <c r="U14" s="250"/>
      <c r="V14" s="250">
        <v>5</v>
      </c>
      <c r="W14" s="250">
        <v>3</v>
      </c>
      <c r="X14" s="250">
        <v>2</v>
      </c>
    </row>
    <row r="15" spans="1:25" x14ac:dyDescent="0.2">
      <c r="A15" s="129">
        <v>4</v>
      </c>
      <c r="B15" s="251">
        <f t="shared" si="2"/>
        <v>64421</v>
      </c>
      <c r="C15" s="251">
        <f t="shared" si="3"/>
        <v>32982</v>
      </c>
      <c r="D15" s="251">
        <f t="shared" si="4"/>
        <v>31439</v>
      </c>
      <c r="E15" s="250"/>
      <c r="F15" s="250">
        <v>0</v>
      </c>
      <c r="G15" s="250">
        <v>0</v>
      </c>
      <c r="H15" s="250">
        <v>0</v>
      </c>
      <c r="I15" s="250"/>
      <c r="J15" s="250">
        <v>1</v>
      </c>
      <c r="K15" s="250">
        <v>0</v>
      </c>
      <c r="L15" s="250">
        <v>1</v>
      </c>
      <c r="M15" s="250"/>
      <c r="N15" s="250">
        <v>352</v>
      </c>
      <c r="O15" s="250">
        <v>181</v>
      </c>
      <c r="P15" s="250">
        <v>171</v>
      </c>
      <c r="Q15" s="250"/>
      <c r="R15" s="250">
        <v>63900</v>
      </c>
      <c r="S15" s="250">
        <v>32715</v>
      </c>
      <c r="T15" s="250">
        <v>31185</v>
      </c>
      <c r="U15" s="250"/>
      <c r="V15" s="250">
        <v>168</v>
      </c>
      <c r="W15" s="250">
        <v>86</v>
      </c>
      <c r="X15" s="250">
        <v>82</v>
      </c>
      <c r="Y15" s="525"/>
    </row>
    <row r="16" spans="1:25" x14ac:dyDescent="0.2">
      <c r="A16" s="129">
        <v>5</v>
      </c>
      <c r="B16" s="251">
        <f t="shared" si="2"/>
        <v>67108</v>
      </c>
      <c r="C16" s="251">
        <f t="shared" si="3"/>
        <v>34086</v>
      </c>
      <c r="D16" s="251">
        <f t="shared" si="4"/>
        <v>33022</v>
      </c>
      <c r="E16" s="250"/>
      <c r="F16" s="250">
        <v>0</v>
      </c>
      <c r="G16" s="250">
        <v>0</v>
      </c>
      <c r="H16" s="250">
        <v>0</v>
      </c>
      <c r="I16" s="250"/>
      <c r="J16" s="250">
        <v>0</v>
      </c>
      <c r="K16" s="250">
        <v>0</v>
      </c>
      <c r="L16" s="250">
        <v>0</v>
      </c>
      <c r="M16" s="250"/>
      <c r="N16" s="250">
        <v>19</v>
      </c>
      <c r="O16" s="250">
        <v>11</v>
      </c>
      <c r="P16" s="250">
        <v>8</v>
      </c>
      <c r="Q16" s="250"/>
      <c r="R16" s="250">
        <v>1061</v>
      </c>
      <c r="S16" s="250">
        <v>593</v>
      </c>
      <c r="T16" s="250">
        <v>468</v>
      </c>
      <c r="U16" s="250"/>
      <c r="V16" s="250">
        <v>66028</v>
      </c>
      <c r="W16" s="250">
        <v>33482</v>
      </c>
      <c r="X16" s="250">
        <v>32546</v>
      </c>
      <c r="Y16" s="525"/>
    </row>
    <row r="17" spans="1:25" x14ac:dyDescent="0.2">
      <c r="A17" s="129">
        <v>6</v>
      </c>
      <c r="B17" s="251">
        <f t="shared" si="2"/>
        <v>1212</v>
      </c>
      <c r="C17" s="251">
        <f t="shared" si="3"/>
        <v>690</v>
      </c>
      <c r="D17" s="251">
        <f t="shared" si="4"/>
        <v>522</v>
      </c>
      <c r="E17" s="250"/>
      <c r="F17" s="250">
        <v>0</v>
      </c>
      <c r="G17" s="250">
        <v>0</v>
      </c>
      <c r="H17" s="250">
        <v>0</v>
      </c>
      <c r="I17" s="250"/>
      <c r="J17" s="250">
        <v>0</v>
      </c>
      <c r="K17" s="250">
        <v>0</v>
      </c>
      <c r="L17" s="250">
        <v>0</v>
      </c>
      <c r="M17" s="250"/>
      <c r="N17" s="250">
        <v>0</v>
      </c>
      <c r="O17" s="250">
        <v>0</v>
      </c>
      <c r="P17" s="250">
        <v>0</v>
      </c>
      <c r="Q17" s="250"/>
      <c r="R17" s="250">
        <v>34</v>
      </c>
      <c r="S17" s="250">
        <v>20</v>
      </c>
      <c r="T17" s="250">
        <v>14</v>
      </c>
      <c r="U17" s="250"/>
      <c r="V17" s="250">
        <v>1178</v>
      </c>
      <c r="W17" s="250">
        <v>670</v>
      </c>
      <c r="X17" s="250">
        <v>508</v>
      </c>
      <c r="Y17" s="525"/>
    </row>
    <row r="18" spans="1:25" ht="13.5" thickBot="1" x14ac:dyDescent="0.25">
      <c r="A18" s="130">
        <v>7</v>
      </c>
      <c r="B18" s="254">
        <f t="shared" si="2"/>
        <v>50</v>
      </c>
      <c r="C18" s="254">
        <f t="shared" si="3"/>
        <v>26</v>
      </c>
      <c r="D18" s="254">
        <f t="shared" si="4"/>
        <v>24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  <c r="Q18" s="255"/>
      <c r="R18" s="255">
        <v>4</v>
      </c>
      <c r="S18" s="255">
        <v>1</v>
      </c>
      <c r="T18" s="255">
        <v>3</v>
      </c>
      <c r="U18" s="255"/>
      <c r="V18" s="255">
        <v>46</v>
      </c>
      <c r="W18" s="255">
        <v>25</v>
      </c>
      <c r="X18" s="255">
        <v>21</v>
      </c>
      <c r="Y18" s="525"/>
    </row>
    <row r="19" spans="1:25" ht="15" customHeight="1" x14ac:dyDescent="0.2">
      <c r="A19" s="606" t="s">
        <v>984</v>
      </c>
      <c r="B19" s="606"/>
      <c r="C19" s="606"/>
      <c r="D19" s="606"/>
      <c r="E19" s="606"/>
      <c r="F19" s="606"/>
      <c r="G19" s="606"/>
      <c r="H19" s="606"/>
      <c r="I19" s="606"/>
      <c r="J19" s="606"/>
      <c r="K19" s="606"/>
      <c r="L19" s="606"/>
      <c r="M19" s="606"/>
      <c r="N19" s="606"/>
      <c r="O19" s="606"/>
      <c r="P19" s="606"/>
      <c r="Q19" s="606"/>
      <c r="R19" s="606"/>
      <c r="S19" s="606"/>
      <c r="T19" s="606"/>
      <c r="U19" s="606"/>
      <c r="V19" s="606"/>
      <c r="W19" s="606"/>
      <c r="X19" s="606"/>
    </row>
    <row r="20" spans="1:25" ht="15" customHeight="1" x14ac:dyDescent="0.2">
      <c r="A20" s="607"/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607"/>
      <c r="P20" s="607"/>
      <c r="Q20" s="607"/>
      <c r="R20" s="607"/>
      <c r="S20" s="607"/>
      <c r="T20" s="607"/>
      <c r="U20" s="607"/>
      <c r="V20" s="607"/>
      <c r="W20" s="607"/>
      <c r="X20" s="607"/>
    </row>
    <row r="21" spans="1:25" ht="15" customHeight="1" x14ac:dyDescent="0.2">
      <c r="A21" s="28" t="s">
        <v>929</v>
      </c>
    </row>
  </sheetData>
  <mergeCells count="14">
    <mergeCell ref="A19:X20"/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V7:X7"/>
    <mergeCell ref="A6:A8"/>
  </mergeCells>
  <conditionalFormatting sqref="B10:X18">
    <cfRule type="cellIs" dxfId="401" priority="4" operator="equal">
      <formula>0</formula>
    </cfRule>
  </conditionalFormatting>
  <hyperlinks>
    <hyperlink ref="Y2" location="Contenido!A1" display="Contenido" xr:uid="{00000000-0004-0000-1B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tabColor theme="5" tint="0.59999389629810485"/>
    <pageSetUpPr fitToPage="1"/>
  </sheetPr>
  <dimension ref="A1:M18"/>
  <sheetViews>
    <sheetView showGridLines="0" zoomScaleNormal="100" zoomScaleSheetLayoutView="100" workbookViewId="0">
      <selection activeCell="P17" sqref="P17"/>
    </sheetView>
  </sheetViews>
  <sheetFormatPr baseColWidth="10" defaultColWidth="11" defaultRowHeight="12.75" x14ac:dyDescent="0.2"/>
  <cols>
    <col min="1" max="1" width="10.125" style="118" customWidth="1"/>
    <col min="2" max="2" width="6.125" style="251" bestFit="1" customWidth="1"/>
    <col min="3" max="4" width="6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6384" width="11" style="102"/>
  </cols>
  <sheetData>
    <row r="1" spans="1:13" ht="15" customHeight="1" x14ac:dyDescent="0.25">
      <c r="A1" s="600" t="s">
        <v>879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3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506" t="s">
        <v>573</v>
      </c>
    </row>
    <row r="3" spans="1:13" ht="15" x14ac:dyDescent="0.25">
      <c r="A3" s="601" t="s">
        <v>227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13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3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</row>
    <row r="6" spans="1:13" s="119" customFormat="1" ht="21" customHeight="1" x14ac:dyDescent="0.2">
      <c r="A6" s="609" t="s">
        <v>248</v>
      </c>
      <c r="B6" s="599" t="s">
        <v>0</v>
      </c>
      <c r="C6" s="599"/>
      <c r="D6" s="599"/>
      <c r="E6" s="394"/>
      <c r="F6" s="602" t="s">
        <v>240</v>
      </c>
      <c r="G6" s="602"/>
      <c r="H6" s="602"/>
      <c r="I6" s="394"/>
      <c r="J6" s="599" t="s">
        <v>243</v>
      </c>
      <c r="K6" s="599"/>
      <c r="L6" s="599"/>
    </row>
    <row r="7" spans="1:13" s="119" customFormat="1" ht="27.75" customHeight="1" x14ac:dyDescent="0.2">
      <c r="A7" s="609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6"/>
      <c r="J7" s="395" t="s">
        <v>0</v>
      </c>
      <c r="K7" s="395" t="s">
        <v>15</v>
      </c>
      <c r="L7" s="395" t="s">
        <v>16</v>
      </c>
    </row>
    <row r="8" spans="1:13" s="119" customFormat="1" ht="13.5" customHeigh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</row>
    <row r="9" spans="1:13" s="269" customFormat="1" ht="13.5" customHeight="1" x14ac:dyDescent="0.2">
      <c r="A9" s="122" t="s">
        <v>0</v>
      </c>
      <c r="B9" s="268">
        <f>SUM(B10:B14)</f>
        <v>116946</v>
      </c>
      <c r="C9" s="268">
        <f t="shared" ref="C9:D9" si="0">SUM(C10:C14)</f>
        <v>59760</v>
      </c>
      <c r="D9" s="268">
        <f t="shared" si="0"/>
        <v>57186</v>
      </c>
      <c r="E9" s="268"/>
      <c r="F9" s="268">
        <f>SUM(F10:F14)</f>
        <v>57386</v>
      </c>
      <c r="G9" s="268">
        <f t="shared" ref="G9" si="1">SUM(G10:G14)</f>
        <v>29504</v>
      </c>
      <c r="H9" s="268">
        <f t="shared" ref="H9" si="2">SUM(H10:H14)</f>
        <v>27882</v>
      </c>
      <c r="I9" s="268"/>
      <c r="J9" s="268">
        <f>SUM(J10:J14)</f>
        <v>59560</v>
      </c>
      <c r="K9" s="268">
        <f t="shared" ref="K9" si="3">SUM(K10:K14)</f>
        <v>30256</v>
      </c>
      <c r="L9" s="268">
        <f t="shared" ref="L9" si="4">SUM(L10:L14)</f>
        <v>29304</v>
      </c>
    </row>
    <row r="10" spans="1:13" ht="13.5" customHeight="1" x14ac:dyDescent="0.2">
      <c r="A10" s="129">
        <v>3</v>
      </c>
      <c r="B10" s="251">
        <f t="shared" ref="B10:B14" si="5">+F10+J10</f>
        <v>34</v>
      </c>
      <c r="C10" s="251">
        <f t="shared" ref="C10:C14" si="6">+G10+K10</f>
        <v>18</v>
      </c>
      <c r="D10" s="251">
        <f t="shared" ref="D10:D14" si="7">+B10-C10</f>
        <v>16</v>
      </c>
      <c r="E10" s="250"/>
      <c r="F10" s="250">
        <v>34</v>
      </c>
      <c r="G10" s="250">
        <v>18</v>
      </c>
      <c r="H10" s="250">
        <v>16</v>
      </c>
      <c r="I10" s="250"/>
      <c r="J10" s="250">
        <v>0</v>
      </c>
      <c r="K10" s="250">
        <v>0</v>
      </c>
      <c r="L10" s="250">
        <v>0</v>
      </c>
    </row>
    <row r="11" spans="1:13" ht="13.5" customHeight="1" x14ac:dyDescent="0.2">
      <c r="A11" s="129">
        <v>4</v>
      </c>
      <c r="B11" s="251">
        <f t="shared" si="5"/>
        <v>57019</v>
      </c>
      <c r="C11" s="251">
        <f t="shared" si="6"/>
        <v>29302</v>
      </c>
      <c r="D11" s="251">
        <f t="shared" si="7"/>
        <v>27717</v>
      </c>
      <c r="E11" s="250"/>
      <c r="F11" s="250">
        <v>56874</v>
      </c>
      <c r="G11" s="250">
        <v>29229</v>
      </c>
      <c r="H11" s="250">
        <v>27645</v>
      </c>
      <c r="I11" s="250"/>
      <c r="J11" s="250">
        <v>145</v>
      </c>
      <c r="K11" s="250">
        <v>73</v>
      </c>
      <c r="L11" s="250">
        <v>72</v>
      </c>
    </row>
    <row r="12" spans="1:13" ht="13.5" customHeight="1" x14ac:dyDescent="0.2">
      <c r="A12" s="129">
        <v>5</v>
      </c>
      <c r="B12" s="251">
        <f t="shared" si="5"/>
        <v>59466</v>
      </c>
      <c r="C12" s="251">
        <f t="shared" si="6"/>
        <v>30198</v>
      </c>
      <c r="D12" s="251">
        <f t="shared" si="7"/>
        <v>29268</v>
      </c>
      <c r="E12" s="250"/>
      <c r="F12" s="250">
        <v>460</v>
      </c>
      <c r="G12" s="250">
        <v>248</v>
      </c>
      <c r="H12" s="250">
        <v>212</v>
      </c>
      <c r="I12" s="250"/>
      <c r="J12" s="250">
        <v>59006</v>
      </c>
      <c r="K12" s="250">
        <v>29950</v>
      </c>
      <c r="L12" s="250">
        <v>29056</v>
      </c>
    </row>
    <row r="13" spans="1:13" ht="13.5" customHeight="1" x14ac:dyDescent="0.2">
      <c r="A13" s="129">
        <v>6</v>
      </c>
      <c r="B13" s="251">
        <f t="shared" si="5"/>
        <v>405</v>
      </c>
      <c r="C13" s="251">
        <f t="shared" si="6"/>
        <v>234</v>
      </c>
      <c r="D13" s="251">
        <f t="shared" si="7"/>
        <v>171</v>
      </c>
      <c r="E13" s="250"/>
      <c r="F13" s="250">
        <v>14</v>
      </c>
      <c r="G13" s="250">
        <v>8</v>
      </c>
      <c r="H13" s="250">
        <v>6</v>
      </c>
      <c r="I13" s="250"/>
      <c r="J13" s="250">
        <v>391</v>
      </c>
      <c r="K13" s="250">
        <v>226</v>
      </c>
      <c r="L13" s="250">
        <v>165</v>
      </c>
    </row>
    <row r="14" spans="1:13" ht="13.5" customHeight="1" thickBot="1" x14ac:dyDescent="0.25">
      <c r="A14" s="129">
        <v>7</v>
      </c>
      <c r="B14" s="251">
        <f t="shared" si="5"/>
        <v>22</v>
      </c>
      <c r="C14" s="251">
        <f t="shared" si="6"/>
        <v>8</v>
      </c>
      <c r="D14" s="251">
        <f t="shared" si="7"/>
        <v>14</v>
      </c>
      <c r="E14" s="250"/>
      <c r="F14" s="250">
        <v>4</v>
      </c>
      <c r="G14" s="250">
        <v>1</v>
      </c>
      <c r="H14" s="250">
        <v>3</v>
      </c>
      <c r="I14" s="250"/>
      <c r="J14" s="250">
        <v>18</v>
      </c>
      <c r="K14" s="250">
        <v>7</v>
      </c>
      <c r="L14" s="250">
        <v>11</v>
      </c>
    </row>
    <row r="15" spans="1:13" ht="13.5" customHeight="1" x14ac:dyDescent="0.2">
      <c r="A15" s="606" t="s">
        <v>985</v>
      </c>
      <c r="B15" s="606"/>
      <c r="C15" s="606"/>
      <c r="D15" s="606"/>
      <c r="E15" s="606"/>
      <c r="F15" s="606"/>
      <c r="G15" s="606"/>
      <c r="H15" s="606"/>
      <c r="I15" s="606"/>
      <c r="J15" s="606"/>
      <c r="K15" s="606"/>
      <c r="L15" s="606"/>
    </row>
    <row r="16" spans="1:13" ht="13.5" customHeight="1" x14ac:dyDescent="0.2">
      <c r="A16" s="607"/>
      <c r="B16" s="607"/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2" ht="13.5" customHeight="1" x14ac:dyDescent="0.2">
      <c r="A17" s="607"/>
      <c r="B17" s="607"/>
      <c r="C17" s="607"/>
      <c r="D17" s="607"/>
      <c r="E17" s="607"/>
      <c r="F17" s="607"/>
      <c r="G17" s="607"/>
      <c r="H17" s="607"/>
      <c r="I17" s="607"/>
      <c r="J17" s="607"/>
      <c r="K17" s="607"/>
      <c r="L17" s="607"/>
    </row>
    <row r="18" spans="1:12" ht="13.5" customHeight="1" x14ac:dyDescent="0.2">
      <c r="A18" s="28" t="s">
        <v>929</v>
      </c>
    </row>
  </sheetData>
  <mergeCells count="10">
    <mergeCell ref="A15:L17"/>
    <mergeCell ref="F6:H6"/>
    <mergeCell ref="A4:L4"/>
    <mergeCell ref="A1:L1"/>
    <mergeCell ref="A2:L2"/>
    <mergeCell ref="A3:L3"/>
    <mergeCell ref="A5:L5"/>
    <mergeCell ref="B6:D6"/>
    <mergeCell ref="J6:L6"/>
    <mergeCell ref="A6:A7"/>
  </mergeCells>
  <conditionalFormatting sqref="B9:L14">
    <cfRule type="cellIs" dxfId="400" priority="1" operator="equal">
      <formula>0</formula>
    </cfRule>
  </conditionalFormatting>
  <hyperlinks>
    <hyperlink ref="M2" location="Contenido!A1" display="Contenido" xr:uid="{00000000-0004-0000-1C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59999389629810485"/>
  </sheetPr>
  <dimension ref="B2:I25"/>
  <sheetViews>
    <sheetView showGridLines="0" zoomScaleNormal="100" workbookViewId="0">
      <selection activeCell="B25" sqref="B25:G25"/>
    </sheetView>
  </sheetViews>
  <sheetFormatPr baseColWidth="10" defaultRowHeight="14.25" x14ac:dyDescent="0.25"/>
  <cols>
    <col min="2" max="7" width="11" style="385"/>
  </cols>
  <sheetData>
    <row r="2" spans="2:9" ht="15" x14ac:dyDescent="0.25">
      <c r="I2" s="506" t="s">
        <v>573</v>
      </c>
    </row>
    <row r="5" spans="2:9" ht="16.5" x14ac:dyDescent="0.3">
      <c r="B5" s="584" t="s">
        <v>995</v>
      </c>
      <c r="C5" s="584"/>
      <c r="D5" s="584"/>
      <c r="E5" s="584"/>
      <c r="F5" s="584"/>
      <c r="G5" s="584"/>
    </row>
    <row r="6" spans="2:9" ht="16.5" x14ac:dyDescent="0.3">
      <c r="B6" s="584" t="s">
        <v>996</v>
      </c>
      <c r="C6" s="584"/>
      <c r="D6" s="584"/>
      <c r="E6" s="584"/>
      <c r="F6" s="584"/>
      <c r="G6" s="584"/>
    </row>
    <row r="10" spans="2:9" x14ac:dyDescent="0.25">
      <c r="B10" s="585" t="s">
        <v>997</v>
      </c>
      <c r="C10" s="585"/>
      <c r="D10" s="585"/>
      <c r="E10" s="585"/>
      <c r="F10" s="585"/>
      <c r="G10" s="585"/>
    </row>
    <row r="11" spans="2:9" x14ac:dyDescent="0.25">
      <c r="B11" s="583" t="s">
        <v>998</v>
      </c>
      <c r="C11" s="583"/>
      <c r="D11" s="583"/>
      <c r="E11" s="583"/>
      <c r="F11" s="583"/>
      <c r="G11" s="583"/>
    </row>
    <row r="12" spans="2:9" x14ac:dyDescent="0.25">
      <c r="B12" s="583" t="s">
        <v>999</v>
      </c>
      <c r="C12" s="583"/>
      <c r="D12" s="583"/>
      <c r="E12" s="583"/>
      <c r="F12" s="583"/>
      <c r="G12" s="583"/>
    </row>
    <row r="13" spans="2:9" x14ac:dyDescent="0.25">
      <c r="B13" s="583" t="s">
        <v>1000</v>
      </c>
      <c r="C13" s="583"/>
      <c r="D13" s="583"/>
      <c r="E13" s="583"/>
      <c r="F13" s="583"/>
      <c r="G13" s="583"/>
    </row>
    <row r="14" spans="2:9" x14ac:dyDescent="0.25">
      <c r="B14" s="583" t="s">
        <v>1001</v>
      </c>
      <c r="C14" s="583"/>
      <c r="D14" s="583"/>
      <c r="E14" s="583"/>
      <c r="F14" s="583"/>
      <c r="G14" s="583"/>
    </row>
    <row r="15" spans="2:9" x14ac:dyDescent="0.25">
      <c r="B15" s="583" t="s">
        <v>1002</v>
      </c>
      <c r="C15" s="583"/>
      <c r="D15" s="583"/>
      <c r="E15" s="583"/>
      <c r="F15" s="583"/>
      <c r="G15" s="583"/>
    </row>
    <row r="16" spans="2:9" x14ac:dyDescent="0.25">
      <c r="B16" s="583" t="s">
        <v>1003</v>
      </c>
      <c r="C16" s="583"/>
      <c r="D16" s="583"/>
      <c r="E16" s="583"/>
      <c r="F16" s="583"/>
      <c r="G16" s="583"/>
    </row>
    <row r="17" spans="2:7" x14ac:dyDescent="0.25">
      <c r="B17" s="583" t="s">
        <v>1004</v>
      </c>
      <c r="C17" s="583"/>
      <c r="D17" s="583"/>
      <c r="E17" s="583"/>
      <c r="F17" s="583"/>
      <c r="G17" s="583"/>
    </row>
    <row r="18" spans="2:7" x14ac:dyDescent="0.25">
      <c r="B18" s="583"/>
      <c r="C18" s="583"/>
      <c r="D18" s="583"/>
      <c r="E18" s="583"/>
      <c r="F18" s="583"/>
      <c r="G18" s="583"/>
    </row>
    <row r="19" spans="2:7" x14ac:dyDescent="0.25">
      <c r="B19" s="585" t="s">
        <v>1005</v>
      </c>
      <c r="C19" s="585"/>
      <c r="D19" s="585"/>
      <c r="E19" s="585"/>
      <c r="F19" s="585"/>
      <c r="G19" s="585"/>
    </row>
    <row r="20" spans="2:7" x14ac:dyDescent="0.25">
      <c r="B20" s="583" t="s">
        <v>1006</v>
      </c>
      <c r="C20" s="583"/>
      <c r="D20" s="583"/>
      <c r="E20" s="583"/>
      <c r="F20" s="583"/>
      <c r="G20" s="583"/>
    </row>
    <row r="21" spans="2:7" x14ac:dyDescent="0.25">
      <c r="B21" s="583"/>
      <c r="C21" s="583"/>
      <c r="D21" s="583"/>
      <c r="E21" s="583"/>
      <c r="F21" s="583"/>
      <c r="G21" s="583"/>
    </row>
    <row r="22" spans="2:7" x14ac:dyDescent="0.25">
      <c r="B22" s="585" t="s">
        <v>1007</v>
      </c>
      <c r="C22" s="585"/>
      <c r="D22" s="585"/>
      <c r="E22" s="585"/>
      <c r="F22" s="585"/>
      <c r="G22" s="585"/>
    </row>
    <row r="23" spans="2:7" x14ac:dyDescent="0.25">
      <c r="B23" s="583" t="s">
        <v>1008</v>
      </c>
      <c r="C23" s="583"/>
      <c r="D23" s="583"/>
      <c r="E23" s="583"/>
      <c r="F23" s="583"/>
      <c r="G23" s="583"/>
    </row>
    <row r="24" spans="2:7" x14ac:dyDescent="0.25">
      <c r="B24" s="583"/>
      <c r="C24" s="583"/>
      <c r="D24" s="583"/>
      <c r="E24" s="583"/>
      <c r="F24" s="583"/>
      <c r="G24" s="583"/>
    </row>
    <row r="25" spans="2:7" x14ac:dyDescent="0.25">
      <c r="B25" s="583"/>
      <c r="C25" s="583"/>
      <c r="D25" s="583"/>
      <c r="E25" s="583"/>
      <c r="F25" s="583"/>
      <c r="G25" s="583"/>
    </row>
  </sheetData>
  <sheetProtection sheet="1" objects="1" scenarios="1"/>
  <mergeCells count="18">
    <mergeCell ref="B22:G22"/>
    <mergeCell ref="B23:G23"/>
    <mergeCell ref="B24:G24"/>
    <mergeCell ref="B25:G25"/>
    <mergeCell ref="B16:G16"/>
    <mergeCell ref="B17:G17"/>
    <mergeCell ref="B18:G18"/>
    <mergeCell ref="B19:G19"/>
    <mergeCell ref="B20:G20"/>
    <mergeCell ref="B21:G21"/>
    <mergeCell ref="B15:G15"/>
    <mergeCell ref="B5:G5"/>
    <mergeCell ref="B6:G6"/>
    <mergeCell ref="B10:G10"/>
    <mergeCell ref="B11:G11"/>
    <mergeCell ref="B12:G12"/>
    <mergeCell ref="B13:G13"/>
    <mergeCell ref="B14:G14"/>
  </mergeCells>
  <hyperlinks>
    <hyperlink ref="I2" location="Contenido!A1" display="Contenido" xr:uid="{00000000-0004-0000-0200-000000000000}"/>
  </hyperlinks>
  <printOptions horizontalCentered="1"/>
  <pageMargins left="1.1155511811023624" right="0.59055118110236227" top="0.39370078740157483" bottom="0" header="0.31496062992125984" footer="0.31496062992125984"/>
  <pageSetup paperSize="9" scale="9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theme="5" tint="0.59999389629810485"/>
    <pageSetUpPr fitToPage="1"/>
  </sheetPr>
  <dimension ref="A1:Y21"/>
  <sheetViews>
    <sheetView showGridLines="0" zoomScaleNormal="100" zoomScaleSheetLayoutView="100" workbookViewId="0">
      <selection activeCell="Z16" sqref="Z16"/>
    </sheetView>
  </sheetViews>
  <sheetFormatPr baseColWidth="10" defaultColWidth="11" defaultRowHeight="12.75" x14ac:dyDescent="0.2"/>
  <cols>
    <col min="1" max="1" width="10.125" style="118" customWidth="1"/>
    <col min="2" max="4" width="6" style="251" customWidth="1"/>
    <col min="5" max="5" width="1.25" style="251" customWidth="1"/>
    <col min="6" max="8" width="5.625" style="251" customWidth="1"/>
    <col min="9" max="9" width="1.25" style="251" customWidth="1"/>
    <col min="10" max="12" width="5.625" style="251" customWidth="1"/>
    <col min="13" max="13" width="1.25" style="251" customWidth="1"/>
    <col min="14" max="16" width="5.625" style="251" customWidth="1"/>
    <col min="17" max="17" width="1.25" style="251" customWidth="1"/>
    <col min="18" max="20" width="5.625" style="251" customWidth="1"/>
    <col min="21" max="21" width="1.25" style="251" customWidth="1"/>
    <col min="22" max="24" width="5.625" style="251" customWidth="1"/>
    <col min="25" max="25" width="9.5" style="1" customWidth="1"/>
    <col min="26" max="16384" width="11" style="102"/>
  </cols>
  <sheetData>
    <row r="1" spans="1:25" ht="15" customHeight="1" x14ac:dyDescent="0.25">
      <c r="A1" s="600" t="s">
        <v>878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235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227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249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79"/>
    </row>
    <row r="6" spans="1:25" ht="17.25" customHeight="1" x14ac:dyDescent="0.2">
      <c r="A6" s="608" t="s">
        <v>248</v>
      </c>
      <c r="B6" s="489"/>
      <c r="C6" s="489"/>
      <c r="D6" s="489"/>
      <c r="E6" s="489"/>
      <c r="F6" s="599" t="s">
        <v>236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489"/>
      <c r="V6" s="496"/>
      <c r="W6" s="394"/>
      <c r="X6" s="394"/>
      <c r="Y6" s="2"/>
    </row>
    <row r="7" spans="1:25" s="119" customFormat="1" ht="17.25" customHeight="1" x14ac:dyDescent="0.2">
      <c r="A7" s="608"/>
      <c r="B7" s="599" t="s">
        <v>0</v>
      </c>
      <c r="C7" s="599"/>
      <c r="D7" s="599"/>
      <c r="E7" s="394"/>
      <c r="F7" s="602" t="s">
        <v>237</v>
      </c>
      <c r="G7" s="602"/>
      <c r="H7" s="602"/>
      <c r="I7" s="491"/>
      <c r="J7" s="602" t="s">
        <v>238</v>
      </c>
      <c r="K7" s="602"/>
      <c r="L7" s="602"/>
      <c r="M7" s="491"/>
      <c r="N7" s="602" t="s">
        <v>239</v>
      </c>
      <c r="O7" s="602"/>
      <c r="P7" s="602"/>
      <c r="Q7" s="491"/>
      <c r="R7" s="602" t="s">
        <v>240</v>
      </c>
      <c r="S7" s="602"/>
      <c r="T7" s="602"/>
      <c r="U7" s="394"/>
      <c r="V7" s="599" t="s">
        <v>243</v>
      </c>
      <c r="W7" s="599"/>
      <c r="X7" s="599"/>
      <c r="Y7" s="1"/>
    </row>
    <row r="8" spans="1:25" s="119" customFormat="1" ht="27.75" customHeight="1" x14ac:dyDescent="0.2">
      <c r="A8" s="608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5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  <c r="Q8" s="396"/>
      <c r="R8" s="395" t="s">
        <v>0</v>
      </c>
      <c r="S8" s="395" t="s">
        <v>15</v>
      </c>
      <c r="T8" s="395" t="s">
        <v>16</v>
      </c>
      <c r="U8" s="396"/>
      <c r="V8" s="395" t="s">
        <v>0</v>
      </c>
      <c r="W8" s="395" t="s">
        <v>15</v>
      </c>
      <c r="X8" s="395" t="s">
        <v>16</v>
      </c>
      <c r="Y8" s="1"/>
    </row>
    <row r="9" spans="1:25" s="119" customFormat="1" x14ac:dyDescent="0.2">
      <c r="A9" s="11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1"/>
    </row>
    <row r="10" spans="1:25" s="269" customFormat="1" x14ac:dyDescent="0.2">
      <c r="A10" s="122" t="s">
        <v>0</v>
      </c>
      <c r="B10" s="268">
        <f>SUM(B11:B18)</f>
        <v>20711</v>
      </c>
      <c r="C10" s="268">
        <f>SUM(C11:C18)</f>
        <v>10483</v>
      </c>
      <c r="D10" s="268">
        <f>SUM(D11:D18)</f>
        <v>10228</v>
      </c>
      <c r="E10" s="268"/>
      <c r="F10" s="268">
        <f>SUM(F11:F18)</f>
        <v>759</v>
      </c>
      <c r="G10" s="268">
        <f>SUM(G11:G18)</f>
        <v>372</v>
      </c>
      <c r="H10" s="268">
        <f>SUM(H11:H18)</f>
        <v>387</v>
      </c>
      <c r="I10" s="268"/>
      <c r="J10" s="268">
        <f>SUM(J11:J18)</f>
        <v>1512</v>
      </c>
      <c r="K10" s="268">
        <f>SUM(K11:K18)</f>
        <v>803</v>
      </c>
      <c r="L10" s="268">
        <f>SUM(L11:L18)</f>
        <v>709</v>
      </c>
      <c r="M10" s="268"/>
      <c r="N10" s="268">
        <f>SUM(N11:N18)</f>
        <v>2860</v>
      </c>
      <c r="O10" s="268">
        <f>SUM(O11:O18)</f>
        <v>1420</v>
      </c>
      <c r="P10" s="268">
        <f>SUM(P11:P18)</f>
        <v>1440</v>
      </c>
      <c r="Q10" s="268"/>
      <c r="R10" s="268">
        <f>SUM(R11:R18)</f>
        <v>7713</v>
      </c>
      <c r="S10" s="268">
        <f>SUM(S11:S18)</f>
        <v>3877</v>
      </c>
      <c r="T10" s="268">
        <f>SUM(T11:T18)</f>
        <v>3836</v>
      </c>
      <c r="U10" s="268"/>
      <c r="V10" s="268">
        <f>SUM(V11:V18)</f>
        <v>7867</v>
      </c>
      <c r="W10" s="268">
        <f>SUM(W11:W18)</f>
        <v>4011</v>
      </c>
      <c r="X10" s="268">
        <f>SUM(X11:X18)</f>
        <v>3856</v>
      </c>
      <c r="Y10" s="112"/>
    </row>
    <row r="11" spans="1:25" x14ac:dyDescent="0.2">
      <c r="A11" s="129">
        <v>0</v>
      </c>
      <c r="B11" s="251">
        <f>+F11+J11+N11+R11+V11</f>
        <v>118</v>
      </c>
      <c r="C11" s="251">
        <f>+G11+K11+O11+S11+W11</f>
        <v>61</v>
      </c>
      <c r="D11" s="251">
        <f>+B11-C11</f>
        <v>57</v>
      </c>
      <c r="E11" s="250"/>
      <c r="F11" s="250">
        <v>117</v>
      </c>
      <c r="G11" s="250">
        <v>60</v>
      </c>
      <c r="H11" s="250">
        <v>57</v>
      </c>
      <c r="I11" s="250"/>
      <c r="J11" s="250">
        <v>0</v>
      </c>
      <c r="K11" s="250">
        <v>0</v>
      </c>
      <c r="L11" s="250">
        <v>0</v>
      </c>
      <c r="M11" s="250"/>
      <c r="N11" s="250">
        <v>0</v>
      </c>
      <c r="O11" s="250">
        <v>0</v>
      </c>
      <c r="P11" s="250">
        <v>0</v>
      </c>
      <c r="Q11" s="250"/>
      <c r="R11" s="250">
        <v>1</v>
      </c>
      <c r="S11" s="250">
        <v>1</v>
      </c>
      <c r="T11" s="250">
        <v>0</v>
      </c>
      <c r="U11" s="250"/>
      <c r="V11" s="250">
        <v>0</v>
      </c>
      <c r="W11" s="250">
        <v>0</v>
      </c>
      <c r="X11" s="250">
        <v>0</v>
      </c>
    </row>
    <row r="12" spans="1:25" x14ac:dyDescent="0.2">
      <c r="A12" s="129">
        <v>1</v>
      </c>
      <c r="B12" s="251">
        <f t="shared" ref="B12:C18" si="0">+F12+J12+N12+R12+V12</f>
        <v>511</v>
      </c>
      <c r="C12" s="251">
        <f t="shared" si="0"/>
        <v>246</v>
      </c>
      <c r="D12" s="251">
        <f t="shared" ref="D12:D18" si="1">+B12-C12</f>
        <v>265</v>
      </c>
      <c r="E12" s="250"/>
      <c r="F12" s="250">
        <v>461</v>
      </c>
      <c r="G12" s="250">
        <v>214</v>
      </c>
      <c r="H12" s="250">
        <v>247</v>
      </c>
      <c r="I12" s="250"/>
      <c r="J12" s="250">
        <v>48</v>
      </c>
      <c r="K12" s="250">
        <v>30</v>
      </c>
      <c r="L12" s="250">
        <v>18</v>
      </c>
      <c r="M12" s="250"/>
      <c r="N12" s="250">
        <v>0</v>
      </c>
      <c r="O12" s="250">
        <v>0</v>
      </c>
      <c r="P12" s="250">
        <v>0</v>
      </c>
      <c r="Q12" s="250"/>
      <c r="R12" s="250">
        <v>2</v>
      </c>
      <c r="S12" s="250">
        <v>2</v>
      </c>
      <c r="T12" s="250">
        <v>0</v>
      </c>
      <c r="U12" s="250"/>
      <c r="V12" s="250">
        <v>0</v>
      </c>
      <c r="W12" s="250">
        <v>0</v>
      </c>
      <c r="X12" s="250">
        <v>0</v>
      </c>
    </row>
    <row r="13" spans="1:25" x14ac:dyDescent="0.2">
      <c r="A13" s="129">
        <v>2</v>
      </c>
      <c r="B13" s="251">
        <f t="shared" si="0"/>
        <v>1540</v>
      </c>
      <c r="C13" s="251">
        <f t="shared" si="0"/>
        <v>803</v>
      </c>
      <c r="D13" s="251">
        <f t="shared" si="1"/>
        <v>737</v>
      </c>
      <c r="E13" s="250"/>
      <c r="F13" s="250">
        <v>167</v>
      </c>
      <c r="G13" s="250">
        <v>89</v>
      </c>
      <c r="H13" s="250">
        <v>78</v>
      </c>
      <c r="I13" s="250"/>
      <c r="J13" s="250">
        <v>1343</v>
      </c>
      <c r="K13" s="250">
        <v>699</v>
      </c>
      <c r="L13" s="250">
        <v>644</v>
      </c>
      <c r="M13" s="250"/>
      <c r="N13" s="250">
        <v>25</v>
      </c>
      <c r="O13" s="250">
        <v>12</v>
      </c>
      <c r="P13" s="250">
        <v>13</v>
      </c>
      <c r="Q13" s="250"/>
      <c r="R13" s="250">
        <v>3</v>
      </c>
      <c r="S13" s="250">
        <v>2</v>
      </c>
      <c r="T13" s="250">
        <v>1</v>
      </c>
      <c r="U13" s="250"/>
      <c r="V13" s="250">
        <v>2</v>
      </c>
      <c r="W13" s="250">
        <v>1</v>
      </c>
      <c r="X13" s="250">
        <v>1</v>
      </c>
    </row>
    <row r="14" spans="1:25" x14ac:dyDescent="0.2">
      <c r="A14" s="129">
        <v>3</v>
      </c>
      <c r="B14" s="251">
        <f t="shared" si="0"/>
        <v>2663</v>
      </c>
      <c r="C14" s="251">
        <f t="shared" si="0"/>
        <v>1331</v>
      </c>
      <c r="D14" s="251">
        <f t="shared" si="1"/>
        <v>1332</v>
      </c>
      <c r="E14" s="250"/>
      <c r="F14" s="250">
        <v>14</v>
      </c>
      <c r="G14" s="250">
        <v>9</v>
      </c>
      <c r="H14" s="250">
        <v>5</v>
      </c>
      <c r="I14" s="250"/>
      <c r="J14" s="250">
        <v>120</v>
      </c>
      <c r="K14" s="250">
        <v>74</v>
      </c>
      <c r="L14" s="250">
        <v>46</v>
      </c>
      <c r="M14" s="250"/>
      <c r="N14" s="250">
        <v>2464</v>
      </c>
      <c r="O14" s="250">
        <v>1216</v>
      </c>
      <c r="P14" s="250">
        <v>1248</v>
      </c>
      <c r="Q14" s="250"/>
      <c r="R14" s="250">
        <v>60</v>
      </c>
      <c r="S14" s="250">
        <v>29</v>
      </c>
      <c r="T14" s="250">
        <v>31</v>
      </c>
      <c r="U14" s="250"/>
      <c r="V14" s="250">
        <v>5</v>
      </c>
      <c r="W14" s="250">
        <v>3</v>
      </c>
      <c r="X14" s="250">
        <v>2</v>
      </c>
    </row>
    <row r="15" spans="1:25" x14ac:dyDescent="0.2">
      <c r="A15" s="129">
        <v>4</v>
      </c>
      <c r="B15" s="251">
        <f t="shared" si="0"/>
        <v>7402</v>
      </c>
      <c r="C15" s="251">
        <f t="shared" si="0"/>
        <v>3680</v>
      </c>
      <c r="D15" s="251">
        <f t="shared" si="1"/>
        <v>3722</v>
      </c>
      <c r="E15" s="250"/>
      <c r="F15" s="250">
        <v>0</v>
      </c>
      <c r="G15" s="250">
        <v>0</v>
      </c>
      <c r="H15" s="250">
        <v>0</v>
      </c>
      <c r="I15" s="250"/>
      <c r="J15" s="250">
        <v>1</v>
      </c>
      <c r="K15" s="250">
        <v>0</v>
      </c>
      <c r="L15" s="250">
        <v>1</v>
      </c>
      <c r="M15" s="250"/>
      <c r="N15" s="250">
        <v>352</v>
      </c>
      <c r="O15" s="250">
        <v>181</v>
      </c>
      <c r="P15" s="250">
        <v>171</v>
      </c>
      <c r="Q15" s="250"/>
      <c r="R15" s="250">
        <v>7026</v>
      </c>
      <c r="S15" s="250">
        <v>3486</v>
      </c>
      <c r="T15" s="250">
        <v>3540</v>
      </c>
      <c r="U15" s="250"/>
      <c r="V15" s="250">
        <v>23</v>
      </c>
      <c r="W15" s="250">
        <v>13</v>
      </c>
      <c r="X15" s="250">
        <v>10</v>
      </c>
    </row>
    <row r="16" spans="1:25" x14ac:dyDescent="0.2">
      <c r="A16" s="129">
        <v>5</v>
      </c>
      <c r="B16" s="251">
        <f t="shared" si="0"/>
        <v>7642</v>
      </c>
      <c r="C16" s="251">
        <f t="shared" si="0"/>
        <v>3888</v>
      </c>
      <c r="D16" s="251">
        <f t="shared" si="1"/>
        <v>3754</v>
      </c>
      <c r="E16" s="250"/>
      <c r="F16" s="250">
        <v>0</v>
      </c>
      <c r="G16" s="250">
        <v>0</v>
      </c>
      <c r="H16" s="250">
        <v>0</v>
      </c>
      <c r="I16" s="250"/>
      <c r="J16" s="250">
        <v>0</v>
      </c>
      <c r="K16" s="250">
        <v>0</v>
      </c>
      <c r="L16" s="250">
        <v>0</v>
      </c>
      <c r="M16" s="250"/>
      <c r="N16" s="250">
        <v>19</v>
      </c>
      <c r="O16" s="250">
        <v>11</v>
      </c>
      <c r="P16" s="250">
        <v>8</v>
      </c>
      <c r="Q16" s="250"/>
      <c r="R16" s="250">
        <v>601</v>
      </c>
      <c r="S16" s="250">
        <v>345</v>
      </c>
      <c r="T16" s="250">
        <v>256</v>
      </c>
      <c r="U16" s="250"/>
      <c r="V16" s="250">
        <v>7022</v>
      </c>
      <c r="W16" s="250">
        <v>3532</v>
      </c>
      <c r="X16" s="250">
        <v>3490</v>
      </c>
    </row>
    <row r="17" spans="1:25" x14ac:dyDescent="0.2">
      <c r="A17" s="129">
        <v>6</v>
      </c>
      <c r="B17" s="251">
        <f t="shared" si="0"/>
        <v>807</v>
      </c>
      <c r="C17" s="251">
        <f t="shared" si="0"/>
        <v>456</v>
      </c>
      <c r="D17" s="251">
        <f t="shared" si="1"/>
        <v>351</v>
      </c>
      <c r="E17" s="250"/>
      <c r="F17" s="250">
        <v>0</v>
      </c>
      <c r="G17" s="250">
        <v>0</v>
      </c>
      <c r="H17" s="250">
        <v>0</v>
      </c>
      <c r="I17" s="250"/>
      <c r="J17" s="250">
        <v>0</v>
      </c>
      <c r="K17" s="250">
        <v>0</v>
      </c>
      <c r="L17" s="250">
        <v>0</v>
      </c>
      <c r="M17" s="250"/>
      <c r="N17" s="250">
        <v>0</v>
      </c>
      <c r="O17" s="250">
        <v>0</v>
      </c>
      <c r="P17" s="250">
        <v>0</v>
      </c>
      <c r="Q17" s="250"/>
      <c r="R17" s="250">
        <v>20</v>
      </c>
      <c r="S17" s="250">
        <v>12</v>
      </c>
      <c r="T17" s="250">
        <v>8</v>
      </c>
      <c r="U17" s="250"/>
      <c r="V17" s="250">
        <v>787</v>
      </c>
      <c r="W17" s="250">
        <v>444</v>
      </c>
      <c r="X17" s="250">
        <v>343</v>
      </c>
    </row>
    <row r="18" spans="1:25" ht="13.5" thickBot="1" x14ac:dyDescent="0.25">
      <c r="A18" s="130">
        <v>7</v>
      </c>
      <c r="B18" s="254">
        <f t="shared" si="0"/>
        <v>28</v>
      </c>
      <c r="C18" s="254">
        <f t="shared" si="0"/>
        <v>18</v>
      </c>
      <c r="D18" s="254">
        <f t="shared" si="1"/>
        <v>10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  <c r="Q18" s="255"/>
      <c r="R18" s="255">
        <v>0</v>
      </c>
      <c r="S18" s="255">
        <v>0</v>
      </c>
      <c r="T18" s="255">
        <v>0</v>
      </c>
      <c r="U18" s="255"/>
      <c r="V18" s="255">
        <v>28</v>
      </c>
      <c r="W18" s="255">
        <v>18</v>
      </c>
      <c r="X18" s="255">
        <v>10</v>
      </c>
    </row>
    <row r="19" spans="1:25" s="422" customFormat="1" ht="15" customHeight="1" x14ac:dyDescent="0.2">
      <c r="A19" s="606" t="s">
        <v>986</v>
      </c>
      <c r="B19" s="606"/>
      <c r="C19" s="606"/>
      <c r="D19" s="606"/>
      <c r="E19" s="606"/>
      <c r="F19" s="606"/>
      <c r="G19" s="606"/>
      <c r="H19" s="606"/>
      <c r="I19" s="606"/>
      <c r="J19" s="606"/>
      <c r="K19" s="606"/>
      <c r="L19" s="606"/>
      <c r="M19" s="606"/>
      <c r="N19" s="606"/>
      <c r="O19" s="606"/>
      <c r="P19" s="606"/>
      <c r="Q19" s="606"/>
      <c r="R19" s="606"/>
      <c r="S19" s="606"/>
      <c r="T19" s="606"/>
      <c r="U19" s="606"/>
      <c r="V19" s="606"/>
      <c r="W19" s="606"/>
      <c r="X19" s="606"/>
      <c r="Y19" s="497"/>
    </row>
    <row r="20" spans="1:25" s="422" customFormat="1" ht="15" customHeight="1" x14ac:dyDescent="0.2">
      <c r="A20" s="607"/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607"/>
      <c r="P20" s="607"/>
      <c r="Q20" s="607"/>
      <c r="R20" s="607"/>
      <c r="S20" s="607"/>
      <c r="T20" s="607"/>
      <c r="U20" s="607"/>
      <c r="V20" s="607"/>
      <c r="W20" s="607"/>
      <c r="X20" s="607"/>
      <c r="Y20" s="497"/>
    </row>
    <row r="21" spans="1:25" s="422" customFormat="1" ht="15" customHeight="1" x14ac:dyDescent="0.2">
      <c r="A21" s="28" t="s">
        <v>929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497"/>
    </row>
  </sheetData>
  <mergeCells count="14">
    <mergeCell ref="A19:X20"/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V7:X7"/>
    <mergeCell ref="A6:A8"/>
  </mergeCells>
  <conditionalFormatting sqref="B10:X18">
    <cfRule type="cellIs" dxfId="399" priority="1" operator="equal">
      <formula>0</formula>
    </cfRule>
  </conditionalFormatting>
  <hyperlinks>
    <hyperlink ref="Y2" location="Contenido!A1" display="Contenido" xr:uid="{00000000-0004-0000-1D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tabColor theme="5" tint="-0.249977111117893"/>
  </sheetPr>
  <dimension ref="A2:I17"/>
  <sheetViews>
    <sheetView showGridLines="0" zoomScaleNormal="100" workbookViewId="0">
      <selection activeCell="F23" sqref="F23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2.75" customHeight="1" x14ac:dyDescent="0.2">
      <c r="A7" s="586" t="s">
        <v>6</v>
      </c>
      <c r="B7" s="586"/>
      <c r="C7" s="586"/>
      <c r="D7" s="586"/>
      <c r="E7" s="586"/>
      <c r="F7" s="586"/>
      <c r="G7" s="586"/>
      <c r="H7" s="586"/>
    </row>
    <row r="8" spans="1:9" ht="12.75" customHeight="1" x14ac:dyDescent="0.2">
      <c r="A8" s="586"/>
      <c r="B8" s="586"/>
      <c r="C8" s="586"/>
      <c r="D8" s="586"/>
      <c r="E8" s="586"/>
      <c r="F8" s="586"/>
      <c r="G8" s="586"/>
      <c r="H8" s="586"/>
    </row>
    <row r="9" spans="1:9" ht="12.75" customHeight="1" x14ac:dyDescent="0.2">
      <c r="A9" s="586"/>
      <c r="B9" s="586"/>
      <c r="C9" s="586"/>
      <c r="D9" s="586"/>
      <c r="E9" s="586"/>
      <c r="F9" s="586"/>
      <c r="G9" s="586"/>
      <c r="H9" s="586"/>
    </row>
    <row r="10" spans="1:9" ht="12.75" customHeight="1" x14ac:dyDescent="0.2">
      <c r="A10" s="586"/>
      <c r="B10" s="586"/>
      <c r="C10" s="586"/>
      <c r="D10" s="586"/>
      <c r="E10" s="586"/>
      <c r="F10" s="586"/>
      <c r="G10" s="586"/>
      <c r="H10" s="586"/>
    </row>
    <row r="11" spans="1:9" ht="12.75" customHeight="1" x14ac:dyDescent="0.2">
      <c r="A11" s="586"/>
      <c r="B11" s="586"/>
      <c r="C11" s="586"/>
      <c r="D11" s="586"/>
      <c r="E11" s="586"/>
      <c r="F11" s="586"/>
      <c r="G11" s="586"/>
      <c r="H11" s="586"/>
    </row>
    <row r="12" spans="1:9" ht="12.75" customHeight="1" x14ac:dyDescent="0.2">
      <c r="A12" s="586"/>
      <c r="B12" s="586"/>
      <c r="C12" s="586"/>
      <c r="D12" s="586"/>
      <c r="E12" s="586"/>
      <c r="F12" s="586"/>
      <c r="G12" s="586"/>
      <c r="H12" s="586"/>
    </row>
    <row r="13" spans="1:9" ht="12.75" customHeight="1" x14ac:dyDescent="0.2">
      <c r="A13" s="586"/>
      <c r="B13" s="586"/>
      <c r="C13" s="586"/>
      <c r="D13" s="586"/>
      <c r="E13" s="586"/>
      <c r="F13" s="586"/>
      <c r="G13" s="586"/>
      <c r="H13" s="586"/>
    </row>
    <row r="14" spans="1:9" ht="12.75" customHeight="1" x14ac:dyDescent="0.2">
      <c r="A14" s="586"/>
      <c r="B14" s="586"/>
      <c r="C14" s="586"/>
      <c r="D14" s="586"/>
      <c r="E14" s="586"/>
      <c r="F14" s="586"/>
      <c r="G14" s="586"/>
      <c r="H14" s="586"/>
    </row>
    <row r="15" spans="1:9" ht="12.75" customHeight="1" x14ac:dyDescent="0.2">
      <c r="A15" s="586"/>
      <c r="B15" s="586"/>
      <c r="C15" s="586"/>
      <c r="D15" s="586"/>
      <c r="E15" s="586"/>
      <c r="F15" s="586"/>
      <c r="G15" s="586"/>
      <c r="H15" s="586"/>
    </row>
    <row r="16" spans="1:9" x14ac:dyDescent="0.2">
      <c r="A16" s="586"/>
      <c r="B16" s="586"/>
      <c r="C16" s="586"/>
      <c r="D16" s="586"/>
      <c r="E16" s="586"/>
      <c r="F16" s="586"/>
      <c r="G16" s="586"/>
      <c r="H16" s="586"/>
    </row>
    <row r="17" spans="1:8" x14ac:dyDescent="0.2">
      <c r="A17" s="586"/>
      <c r="B17" s="586"/>
      <c r="C17" s="586"/>
      <c r="D17" s="586"/>
      <c r="E17" s="586"/>
      <c r="F17" s="586"/>
      <c r="G17" s="586"/>
      <c r="H17" s="586"/>
    </row>
  </sheetData>
  <mergeCells count="1">
    <mergeCell ref="A7:H17"/>
  </mergeCells>
  <hyperlinks>
    <hyperlink ref="I2" location="Contenido!A1" display="Contenido" xr:uid="{00000000-0004-0000-1E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tabColor theme="5" tint="0.59999389629810485"/>
    <pageSetUpPr fitToPage="1"/>
  </sheetPr>
  <dimension ref="A1:AC25"/>
  <sheetViews>
    <sheetView showGridLines="0" zoomScaleNormal="100" zoomScaleSheetLayoutView="100" workbookViewId="0">
      <pane xSplit="1" ySplit="6" topLeftCell="B7" activePane="bottomRight" state="frozen"/>
      <selection activeCell="A5" sqref="A5:AX17"/>
      <selection pane="topRight" activeCell="A5" sqref="A5:AX17"/>
      <selection pane="bottomLeft" activeCell="A5" sqref="A5:AX17"/>
      <selection pane="bottomRight" activeCell="K14" sqref="K14"/>
    </sheetView>
  </sheetViews>
  <sheetFormatPr baseColWidth="10" defaultColWidth="11" defaultRowHeight="12.75" x14ac:dyDescent="0.2"/>
  <cols>
    <col min="1" max="1" width="16.25" style="118" customWidth="1"/>
    <col min="2" max="4" width="6.25" style="251" customWidth="1"/>
    <col min="5" max="5" width="1.25" style="251" customWidth="1"/>
    <col min="6" max="8" width="5.75" style="251" customWidth="1"/>
    <col min="9" max="9" width="1.25" style="251" customWidth="1"/>
    <col min="10" max="12" width="5.75" style="251" customWidth="1"/>
    <col min="13" max="13" width="1.25" style="251" customWidth="1"/>
    <col min="14" max="16" width="5.75" style="251" customWidth="1"/>
    <col min="17" max="17" width="1.25" style="251" customWidth="1"/>
    <col min="18" max="20" width="5.75" style="251" customWidth="1"/>
    <col min="21" max="21" width="1.25" style="251" customWidth="1"/>
    <col min="22" max="24" width="5.75" style="251" customWidth="1"/>
    <col min="25" max="25" width="1.25" style="251" customWidth="1"/>
    <col min="26" max="28" width="5.7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</row>
    <row r="5" spans="1:29" s="247" customFormat="1" ht="17.25" customHeight="1" x14ac:dyDescent="0.15">
      <c r="A5" s="603" t="s">
        <v>241</v>
      </c>
      <c r="B5" s="599" t="s">
        <v>0</v>
      </c>
      <c r="C5" s="599"/>
      <c r="D5" s="599"/>
      <c r="E5" s="394"/>
      <c r="F5" s="599" t="s">
        <v>549</v>
      </c>
      <c r="G5" s="599"/>
      <c r="H5" s="599"/>
      <c r="I5" s="394"/>
      <c r="J5" s="599" t="s">
        <v>550</v>
      </c>
      <c r="K5" s="599"/>
      <c r="L5" s="599"/>
      <c r="M5" s="394"/>
      <c r="N5" s="599" t="s">
        <v>551</v>
      </c>
      <c r="O5" s="599"/>
      <c r="P5" s="599"/>
      <c r="Q5" s="394"/>
      <c r="R5" s="599" t="s">
        <v>552</v>
      </c>
      <c r="S5" s="599"/>
      <c r="T5" s="599"/>
      <c r="U5" s="394"/>
      <c r="V5" s="599" t="s">
        <v>553</v>
      </c>
      <c r="W5" s="599"/>
      <c r="X5" s="599"/>
      <c r="Y5" s="394"/>
      <c r="Z5" s="599" t="s">
        <v>554</v>
      </c>
      <c r="AA5" s="599"/>
      <c r="AB5" s="599"/>
      <c r="AC5" s="79"/>
    </row>
    <row r="6" spans="1:29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  <c r="Q6" s="396"/>
      <c r="R6" s="395" t="s">
        <v>0</v>
      </c>
      <c r="S6" s="395" t="s">
        <v>15</v>
      </c>
      <c r="T6" s="395" t="s">
        <v>16</v>
      </c>
      <c r="U6" s="396"/>
      <c r="V6" s="395" t="s">
        <v>0</v>
      </c>
      <c r="W6" s="395" t="s">
        <v>15</v>
      </c>
      <c r="X6" s="395" t="s">
        <v>16</v>
      </c>
      <c r="Y6" s="396"/>
      <c r="Z6" s="395" t="s">
        <v>0</v>
      </c>
      <c r="AA6" s="395" t="s">
        <v>15</v>
      </c>
      <c r="AB6" s="395" t="s">
        <v>16</v>
      </c>
      <c r="AC6" s="79"/>
    </row>
    <row r="7" spans="1:29" s="119" customFormat="1" x14ac:dyDescent="0.2">
      <c r="A7" s="11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1"/>
    </row>
    <row r="8" spans="1:29" s="269" customFormat="1" x14ac:dyDescent="0.2">
      <c r="A8" s="122" t="s">
        <v>0</v>
      </c>
      <c r="B8" s="268">
        <f>SUM(B9:B11)</f>
        <v>455934</v>
      </c>
      <c r="C8" s="268">
        <f t="shared" ref="C8:D8" si="0">SUM(C9:C11)</f>
        <v>234122</v>
      </c>
      <c r="D8" s="268">
        <f t="shared" si="0"/>
        <v>221812</v>
      </c>
      <c r="E8" s="268"/>
      <c r="F8" s="268">
        <f>SUM(F9:F11)</f>
        <v>72484</v>
      </c>
      <c r="G8" s="268">
        <f t="shared" ref="G8:H8" si="1">SUM(G9:G11)</f>
        <v>37194</v>
      </c>
      <c r="H8" s="268">
        <f t="shared" si="1"/>
        <v>35290</v>
      </c>
      <c r="I8" s="268"/>
      <c r="J8" s="268">
        <f t="shared" ref="J8:L8" si="2">SUM(J9:J11)</f>
        <v>75803</v>
      </c>
      <c r="K8" s="268">
        <f t="shared" si="2"/>
        <v>38924</v>
      </c>
      <c r="L8" s="268">
        <f t="shared" si="2"/>
        <v>36879</v>
      </c>
      <c r="M8" s="268"/>
      <c r="N8" s="268">
        <f t="shared" ref="N8:P8" si="3">SUM(N9:N11)</f>
        <v>71991</v>
      </c>
      <c r="O8" s="268">
        <f t="shared" si="3"/>
        <v>37044</v>
      </c>
      <c r="P8" s="268">
        <f t="shared" si="3"/>
        <v>34947</v>
      </c>
      <c r="Q8" s="268"/>
      <c r="R8" s="268">
        <f t="shared" ref="R8" si="4">SUM(R9:R11)</f>
        <v>84664</v>
      </c>
      <c r="S8" s="268">
        <f t="shared" ref="S8" si="5">SUM(S9:S11)</f>
        <v>43659</v>
      </c>
      <c r="T8" s="268">
        <f t="shared" ref="T8" si="6">SUM(T9:T11)</f>
        <v>41005</v>
      </c>
      <c r="U8" s="268"/>
      <c r="V8" s="268">
        <f t="shared" ref="V8:X8" si="7">SUM(V9:V11)</f>
        <v>78414</v>
      </c>
      <c r="W8" s="268">
        <f t="shared" si="7"/>
        <v>40028</v>
      </c>
      <c r="X8" s="268">
        <f t="shared" si="7"/>
        <v>38386</v>
      </c>
      <c r="Y8" s="268"/>
      <c r="Z8" s="268">
        <f t="shared" ref="Z8:AA8" si="8">SUM(Z9:Z11)</f>
        <v>72578</v>
      </c>
      <c r="AA8" s="268">
        <f t="shared" si="8"/>
        <v>37273</v>
      </c>
      <c r="AB8" s="268">
        <f>SUM(AB9:AB11)</f>
        <v>35305</v>
      </c>
      <c r="AC8" s="112"/>
    </row>
    <row r="9" spans="1:29" x14ac:dyDescent="0.2">
      <c r="A9" s="129" t="s">
        <v>1</v>
      </c>
      <c r="B9" s="251">
        <f>+F9+J9+N9+R9+V9+Z9</f>
        <v>411318</v>
      </c>
      <c r="C9" s="251">
        <f>+G9+K9+O9+S9+W9+AA9</f>
        <v>211485</v>
      </c>
      <c r="D9" s="251">
        <f>+B9-C9</f>
        <v>199833</v>
      </c>
      <c r="E9" s="250"/>
      <c r="F9" s="250">
        <f>+F14+F19</f>
        <v>64445</v>
      </c>
      <c r="G9" s="250">
        <f t="shared" ref="G9:H9" si="9">+G14+G19</f>
        <v>33058</v>
      </c>
      <c r="H9" s="250">
        <f t="shared" si="9"/>
        <v>31387</v>
      </c>
      <c r="I9" s="250"/>
      <c r="J9" s="250">
        <f>+J14+J19</f>
        <v>68221</v>
      </c>
      <c r="K9" s="250">
        <f t="shared" ref="K9:L9" si="10">+K14+K19</f>
        <v>35064</v>
      </c>
      <c r="L9" s="250">
        <f t="shared" si="10"/>
        <v>33157</v>
      </c>
      <c r="M9" s="250"/>
      <c r="N9" s="250">
        <f>+N14+N19</f>
        <v>64702</v>
      </c>
      <c r="O9" s="250">
        <f t="shared" ref="O9:P9" si="11">+O14+O19</f>
        <v>33387</v>
      </c>
      <c r="P9" s="250">
        <f t="shared" si="11"/>
        <v>31315</v>
      </c>
      <c r="Q9" s="250"/>
      <c r="R9" s="250">
        <f>+R14+R19</f>
        <v>77093</v>
      </c>
      <c r="S9" s="250">
        <f t="shared" ref="S9:T9" si="12">+S14+S19</f>
        <v>39789</v>
      </c>
      <c r="T9" s="250">
        <f t="shared" si="12"/>
        <v>37304</v>
      </c>
      <c r="U9" s="250"/>
      <c r="V9" s="250">
        <f>+V14+V19</f>
        <v>71112</v>
      </c>
      <c r="W9" s="250">
        <f t="shared" ref="W9:X9" si="13">+W14+W19</f>
        <v>36363</v>
      </c>
      <c r="X9" s="250">
        <f t="shared" si="13"/>
        <v>34749</v>
      </c>
      <c r="Y9" s="250"/>
      <c r="Z9" s="250">
        <f>+Z14+Z19</f>
        <v>65745</v>
      </c>
      <c r="AA9" s="250">
        <f t="shared" ref="AA9:AB9" si="14">+AA14+AA19</f>
        <v>33824</v>
      </c>
      <c r="AB9" s="250">
        <f t="shared" si="14"/>
        <v>31921</v>
      </c>
    </row>
    <row r="10" spans="1:29" x14ac:dyDescent="0.2">
      <c r="A10" s="129" t="s">
        <v>2</v>
      </c>
      <c r="B10" s="251">
        <f t="shared" ref="B10:B11" si="15">+F10+J10+N10+R10+V10+Z10</f>
        <v>39825</v>
      </c>
      <c r="C10" s="251">
        <f t="shared" ref="C10:C11" si="16">+G10+K10+O10+S10+W10+AA10</f>
        <v>20400</v>
      </c>
      <c r="D10" s="251">
        <f t="shared" ref="D10:D11" si="17">+B10-C10</f>
        <v>19425</v>
      </c>
      <c r="E10" s="250"/>
      <c r="F10" s="250">
        <f t="shared" ref="F10:H10" si="18">+F15+F20</f>
        <v>7302</v>
      </c>
      <c r="G10" s="250">
        <f t="shared" si="18"/>
        <v>3769</v>
      </c>
      <c r="H10" s="250">
        <f t="shared" si="18"/>
        <v>3533</v>
      </c>
      <c r="I10" s="250"/>
      <c r="J10" s="250">
        <f t="shared" ref="J10:AB10" si="19">+J15+J20</f>
        <v>6818</v>
      </c>
      <c r="K10" s="250">
        <f t="shared" si="19"/>
        <v>3508</v>
      </c>
      <c r="L10" s="250">
        <f t="shared" si="19"/>
        <v>3310</v>
      </c>
      <c r="M10" s="250"/>
      <c r="N10" s="250">
        <f t="shared" si="19"/>
        <v>6523</v>
      </c>
      <c r="O10" s="250">
        <f t="shared" si="19"/>
        <v>3309</v>
      </c>
      <c r="P10" s="250">
        <f t="shared" si="19"/>
        <v>3214</v>
      </c>
      <c r="Q10" s="250"/>
      <c r="R10" s="250">
        <f t="shared" ref="R10:T10" si="20">+R15+R20</f>
        <v>6749</v>
      </c>
      <c r="S10" s="250">
        <f t="shared" si="20"/>
        <v>3473</v>
      </c>
      <c r="T10" s="250">
        <f t="shared" si="20"/>
        <v>3276</v>
      </c>
      <c r="U10" s="250"/>
      <c r="V10" s="250">
        <f t="shared" si="19"/>
        <v>6392</v>
      </c>
      <c r="W10" s="250">
        <f t="shared" si="19"/>
        <v>3249</v>
      </c>
      <c r="X10" s="250">
        <f t="shared" si="19"/>
        <v>3143</v>
      </c>
      <c r="Y10" s="250"/>
      <c r="Z10" s="250">
        <f t="shared" si="19"/>
        <v>6041</v>
      </c>
      <c r="AA10" s="250">
        <f t="shared" si="19"/>
        <v>3092</v>
      </c>
      <c r="AB10" s="250">
        <f t="shared" si="19"/>
        <v>2949</v>
      </c>
    </row>
    <row r="11" spans="1:29" x14ac:dyDescent="0.2">
      <c r="A11" s="129" t="s">
        <v>203</v>
      </c>
      <c r="B11" s="251">
        <f t="shared" si="15"/>
        <v>4791</v>
      </c>
      <c r="C11" s="251">
        <f t="shared" si="16"/>
        <v>2237</v>
      </c>
      <c r="D11" s="251">
        <f t="shared" si="17"/>
        <v>2554</v>
      </c>
      <c r="E11" s="250"/>
      <c r="F11" s="250">
        <f>+F16</f>
        <v>737</v>
      </c>
      <c r="G11" s="250">
        <f t="shared" ref="G11:H11" si="21">+G16</f>
        <v>367</v>
      </c>
      <c r="H11" s="250">
        <f t="shared" si="21"/>
        <v>370</v>
      </c>
      <c r="I11" s="250"/>
      <c r="J11" s="250">
        <f>+J16</f>
        <v>764</v>
      </c>
      <c r="K11" s="250">
        <f t="shared" ref="K11:L11" si="22">+K16</f>
        <v>352</v>
      </c>
      <c r="L11" s="250">
        <f t="shared" si="22"/>
        <v>412</v>
      </c>
      <c r="M11" s="250"/>
      <c r="N11" s="250">
        <f>+N16</f>
        <v>766</v>
      </c>
      <c r="O11" s="250">
        <f t="shared" ref="O11:P11" si="23">+O16</f>
        <v>348</v>
      </c>
      <c r="P11" s="250">
        <f t="shared" si="23"/>
        <v>418</v>
      </c>
      <c r="Q11" s="250"/>
      <c r="R11" s="250">
        <f>+R16</f>
        <v>822</v>
      </c>
      <c r="S11" s="250">
        <f t="shared" ref="S11:T11" si="24">+S16</f>
        <v>397</v>
      </c>
      <c r="T11" s="250">
        <f t="shared" si="24"/>
        <v>425</v>
      </c>
      <c r="U11" s="250"/>
      <c r="V11" s="250">
        <f>+V16</f>
        <v>910</v>
      </c>
      <c r="W11" s="250">
        <f t="shared" ref="W11:X11" si="25">+W16</f>
        <v>416</v>
      </c>
      <c r="X11" s="250">
        <f t="shared" si="25"/>
        <v>494</v>
      </c>
      <c r="Y11" s="250"/>
      <c r="Z11" s="250">
        <f>+Z16</f>
        <v>792</v>
      </c>
      <c r="AA11" s="250">
        <f t="shared" ref="AA11:AB11" si="26">+AA16</f>
        <v>357</v>
      </c>
      <c r="AB11" s="250">
        <f t="shared" si="26"/>
        <v>435</v>
      </c>
    </row>
    <row r="12" spans="1:29" x14ac:dyDescent="0.2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</row>
    <row r="13" spans="1:29" s="269" customFormat="1" x14ac:dyDescent="0.2">
      <c r="A13" s="122" t="s">
        <v>206</v>
      </c>
      <c r="B13" s="268">
        <f>SUM(B14:B16)</f>
        <v>315994</v>
      </c>
      <c r="C13" s="268">
        <f t="shared" ref="C13:D13" si="27">SUM(C14:C16)</f>
        <v>161898</v>
      </c>
      <c r="D13" s="268">
        <f t="shared" si="27"/>
        <v>154096</v>
      </c>
      <c r="E13" s="268"/>
      <c r="F13" s="268">
        <f>SUM(F14:F16)</f>
        <v>50113</v>
      </c>
      <c r="G13" s="268">
        <f t="shared" ref="G13:H13" si="28">SUM(G14:G16)</f>
        <v>25698</v>
      </c>
      <c r="H13" s="268">
        <f t="shared" si="28"/>
        <v>24415</v>
      </c>
      <c r="I13" s="268"/>
      <c r="J13" s="268">
        <f>SUM(J14:J16)</f>
        <v>52627</v>
      </c>
      <c r="K13" s="268">
        <f t="shared" ref="K13" si="29">SUM(K14:K16)</f>
        <v>26934</v>
      </c>
      <c r="L13" s="268">
        <f t="shared" ref="L13" si="30">SUM(L14:L16)</f>
        <v>25693</v>
      </c>
      <c r="M13" s="268"/>
      <c r="N13" s="268">
        <f>SUM(N14:N16)</f>
        <v>49702</v>
      </c>
      <c r="O13" s="268">
        <f t="shared" ref="O13" si="31">SUM(O14:O16)</f>
        <v>25574</v>
      </c>
      <c r="P13" s="268">
        <f t="shared" ref="P13" si="32">SUM(P14:P16)</f>
        <v>24128</v>
      </c>
      <c r="Q13" s="268"/>
      <c r="R13" s="268">
        <f>SUM(R14:R16)</f>
        <v>58586</v>
      </c>
      <c r="S13" s="268">
        <f t="shared" ref="S13" si="33">SUM(S14:S16)</f>
        <v>30061</v>
      </c>
      <c r="T13" s="268">
        <f t="shared" ref="T13" si="34">SUM(T14:T16)</f>
        <v>28525</v>
      </c>
      <c r="U13" s="268"/>
      <c r="V13" s="268">
        <f>SUM(V14:V16)</f>
        <v>54158</v>
      </c>
      <c r="W13" s="268">
        <f t="shared" ref="W13" si="35">SUM(W14:W16)</f>
        <v>27676</v>
      </c>
      <c r="X13" s="268">
        <f t="shared" ref="X13" si="36">SUM(X14:X16)</f>
        <v>26482</v>
      </c>
      <c r="Y13" s="268"/>
      <c r="Z13" s="268">
        <f>SUM(Z14:Z16)</f>
        <v>50808</v>
      </c>
      <c r="AA13" s="268">
        <f t="shared" ref="AA13" si="37">SUM(AA14:AA16)</f>
        <v>25955</v>
      </c>
      <c r="AB13" s="268">
        <f t="shared" ref="AB13" si="38">SUM(AB14:AB16)</f>
        <v>24853</v>
      </c>
      <c r="AC13" s="112"/>
    </row>
    <row r="14" spans="1:29" x14ac:dyDescent="0.2">
      <c r="A14" s="129" t="s">
        <v>1</v>
      </c>
      <c r="B14" s="251">
        <f>+F14+J14+N14+R14+V14+Z14</f>
        <v>273788</v>
      </c>
      <c r="C14" s="251">
        <f>+G14+K14+O14+S14+W14+AA14</f>
        <v>140455</v>
      </c>
      <c r="D14" s="251">
        <f t="shared" ref="D14:D16" si="39">+B14-C14</f>
        <v>133333</v>
      </c>
      <c r="E14" s="252"/>
      <c r="F14" s="252">
        <v>42543</v>
      </c>
      <c r="G14" s="252">
        <v>21804</v>
      </c>
      <c r="H14" s="252">
        <v>20739</v>
      </c>
      <c r="I14" s="252"/>
      <c r="J14" s="250">
        <v>45466</v>
      </c>
      <c r="K14" s="250">
        <v>23288</v>
      </c>
      <c r="L14" s="250">
        <v>22178</v>
      </c>
      <c r="M14" s="250"/>
      <c r="N14" s="250">
        <v>42828</v>
      </c>
      <c r="O14" s="250">
        <v>22106</v>
      </c>
      <c r="P14" s="250">
        <v>20722</v>
      </c>
      <c r="Q14" s="250"/>
      <c r="R14" s="250">
        <v>51416</v>
      </c>
      <c r="S14" s="250">
        <v>26386</v>
      </c>
      <c r="T14" s="250">
        <v>25030</v>
      </c>
      <c r="U14" s="250"/>
      <c r="V14" s="250">
        <v>47238</v>
      </c>
      <c r="W14" s="250">
        <v>24204</v>
      </c>
      <c r="X14" s="250">
        <v>23034</v>
      </c>
      <c r="Y14" s="250"/>
      <c r="Z14" s="250">
        <v>44297</v>
      </c>
      <c r="AA14" s="250">
        <v>22667</v>
      </c>
      <c r="AB14" s="250">
        <v>21630</v>
      </c>
    </row>
    <row r="15" spans="1:29" x14ac:dyDescent="0.2">
      <c r="A15" s="129" t="s">
        <v>2</v>
      </c>
      <c r="B15" s="251">
        <f t="shared" ref="B15:B16" si="40">+F15+J15+N15+R15+V15+Z15</f>
        <v>37415</v>
      </c>
      <c r="C15" s="251">
        <f t="shared" ref="C15:C16" si="41">+G15+K15+O15+S15+W15+AA15</f>
        <v>19206</v>
      </c>
      <c r="D15" s="251">
        <f t="shared" si="39"/>
        <v>18209</v>
      </c>
      <c r="E15" s="252"/>
      <c r="F15" s="252">
        <v>6833</v>
      </c>
      <c r="G15" s="252">
        <v>3527</v>
      </c>
      <c r="H15" s="252">
        <v>3306</v>
      </c>
      <c r="I15" s="252"/>
      <c r="J15" s="252">
        <v>6397</v>
      </c>
      <c r="K15" s="252">
        <v>3294</v>
      </c>
      <c r="L15" s="252">
        <v>3103</v>
      </c>
      <c r="M15" s="252"/>
      <c r="N15" s="252">
        <v>6108</v>
      </c>
      <c r="O15" s="252">
        <v>3120</v>
      </c>
      <c r="P15" s="252">
        <v>2988</v>
      </c>
      <c r="Q15" s="252"/>
      <c r="R15" s="252">
        <v>6348</v>
      </c>
      <c r="S15" s="252">
        <v>3278</v>
      </c>
      <c r="T15" s="252">
        <v>3070</v>
      </c>
      <c r="U15" s="252"/>
      <c r="V15" s="252">
        <v>6010</v>
      </c>
      <c r="W15" s="252">
        <v>3056</v>
      </c>
      <c r="X15" s="252">
        <v>2954</v>
      </c>
      <c r="Y15" s="252"/>
      <c r="Z15" s="252">
        <v>5719</v>
      </c>
      <c r="AA15" s="252">
        <v>2931</v>
      </c>
      <c r="AB15" s="252">
        <v>2788</v>
      </c>
    </row>
    <row r="16" spans="1:29" x14ac:dyDescent="0.2">
      <c r="A16" s="129" t="s">
        <v>203</v>
      </c>
      <c r="B16" s="251">
        <f t="shared" si="40"/>
        <v>4791</v>
      </c>
      <c r="C16" s="251">
        <f t="shared" si="41"/>
        <v>2237</v>
      </c>
      <c r="D16" s="251">
        <f t="shared" si="39"/>
        <v>2554</v>
      </c>
      <c r="E16" s="252"/>
      <c r="F16" s="252">
        <v>737</v>
      </c>
      <c r="G16" s="252">
        <v>367</v>
      </c>
      <c r="H16" s="252">
        <v>370</v>
      </c>
      <c r="I16" s="252"/>
      <c r="J16" s="252">
        <v>764</v>
      </c>
      <c r="K16" s="252">
        <v>352</v>
      </c>
      <c r="L16" s="252">
        <v>412</v>
      </c>
      <c r="M16" s="252"/>
      <c r="N16" s="252">
        <v>766</v>
      </c>
      <c r="O16" s="252">
        <v>348</v>
      </c>
      <c r="P16" s="252">
        <v>418</v>
      </c>
      <c r="Q16" s="252"/>
      <c r="R16" s="252">
        <v>822</v>
      </c>
      <c r="S16" s="252">
        <v>397</v>
      </c>
      <c r="T16" s="252">
        <v>425</v>
      </c>
      <c r="U16" s="252"/>
      <c r="V16" s="252">
        <v>910</v>
      </c>
      <c r="W16" s="252">
        <v>416</v>
      </c>
      <c r="X16" s="252">
        <v>494</v>
      </c>
      <c r="Y16" s="252"/>
      <c r="Z16" s="252">
        <v>792</v>
      </c>
      <c r="AA16" s="252">
        <v>357</v>
      </c>
      <c r="AB16" s="252">
        <v>435</v>
      </c>
    </row>
    <row r="17" spans="1:29" x14ac:dyDescent="0.2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9" s="269" customFormat="1" x14ac:dyDescent="0.2">
      <c r="A18" s="124" t="s">
        <v>205</v>
      </c>
      <c r="B18" s="268">
        <f>SUM(B19:B21)</f>
        <v>139940</v>
      </c>
      <c r="C18" s="268">
        <f t="shared" ref="C18:D18" si="42">SUM(C19:C21)</f>
        <v>72224</v>
      </c>
      <c r="D18" s="268">
        <f t="shared" si="42"/>
        <v>67716</v>
      </c>
      <c r="E18" s="268"/>
      <c r="F18" s="268">
        <f>SUM(F19:F21)</f>
        <v>22371</v>
      </c>
      <c r="G18" s="268">
        <f t="shared" ref="G18:H18" si="43">SUM(G19:G21)</f>
        <v>11496</v>
      </c>
      <c r="H18" s="268">
        <f t="shared" si="43"/>
        <v>10875</v>
      </c>
      <c r="I18" s="268"/>
      <c r="J18" s="268">
        <f>SUM(J19:J21)</f>
        <v>23176</v>
      </c>
      <c r="K18" s="268">
        <f t="shared" ref="K18:L18" si="44">SUM(K19:K21)</f>
        <v>11990</v>
      </c>
      <c r="L18" s="268">
        <f t="shared" si="44"/>
        <v>11186</v>
      </c>
      <c r="M18" s="268"/>
      <c r="N18" s="268">
        <f>SUM(N19:N21)</f>
        <v>22289</v>
      </c>
      <c r="O18" s="268">
        <f t="shared" ref="O18:P18" si="45">SUM(O19:O21)</f>
        <v>11470</v>
      </c>
      <c r="P18" s="268">
        <f t="shared" si="45"/>
        <v>10819</v>
      </c>
      <c r="Q18" s="268"/>
      <c r="R18" s="268">
        <f>SUM(R19:R21)</f>
        <v>26078</v>
      </c>
      <c r="S18" s="268">
        <f t="shared" ref="S18" si="46">SUM(S19:S21)</f>
        <v>13598</v>
      </c>
      <c r="T18" s="268">
        <f t="shared" ref="T18" si="47">SUM(T19:T21)</f>
        <v>12480</v>
      </c>
      <c r="U18" s="268"/>
      <c r="V18" s="268">
        <f>SUM(V19:V21)</f>
        <v>24256</v>
      </c>
      <c r="W18" s="268">
        <f t="shared" ref="W18:X18" si="48">SUM(W19:W21)</f>
        <v>12352</v>
      </c>
      <c r="X18" s="268">
        <f t="shared" si="48"/>
        <v>11904</v>
      </c>
      <c r="Y18" s="268"/>
      <c r="Z18" s="268">
        <f>SUM(Z19:Z21)</f>
        <v>21770</v>
      </c>
      <c r="AA18" s="268">
        <f t="shared" ref="AA18:AB18" si="49">SUM(AA19:AA21)</f>
        <v>11318</v>
      </c>
      <c r="AB18" s="268">
        <f t="shared" si="49"/>
        <v>10452</v>
      </c>
      <c r="AC18" s="112"/>
    </row>
    <row r="19" spans="1:29" x14ac:dyDescent="0.2">
      <c r="A19" s="129" t="s">
        <v>1</v>
      </c>
      <c r="B19" s="251">
        <f>+F19+J19+N19+R19+V19+Z19</f>
        <v>137530</v>
      </c>
      <c r="C19" s="251">
        <f>+G19+K19+O19+S19+W19+AA19</f>
        <v>71030</v>
      </c>
      <c r="D19" s="251">
        <f t="shared" ref="D19:D20" si="50">+B19-C19</f>
        <v>66500</v>
      </c>
      <c r="E19" s="252"/>
      <c r="F19" s="252">
        <v>21902</v>
      </c>
      <c r="G19" s="252">
        <v>11254</v>
      </c>
      <c r="H19" s="252">
        <v>10648</v>
      </c>
      <c r="I19" s="252"/>
      <c r="J19" s="252">
        <v>22755</v>
      </c>
      <c r="K19" s="252">
        <v>11776</v>
      </c>
      <c r="L19" s="252">
        <v>10979</v>
      </c>
      <c r="M19" s="252"/>
      <c r="N19" s="252">
        <v>21874</v>
      </c>
      <c r="O19" s="252">
        <v>11281</v>
      </c>
      <c r="P19" s="252">
        <v>10593</v>
      </c>
      <c r="Q19" s="252"/>
      <c r="R19" s="252">
        <v>25677</v>
      </c>
      <c r="S19" s="252">
        <v>13403</v>
      </c>
      <c r="T19" s="252">
        <v>12274</v>
      </c>
      <c r="U19" s="252"/>
      <c r="V19" s="252">
        <v>23874</v>
      </c>
      <c r="W19" s="252">
        <v>12159</v>
      </c>
      <c r="X19" s="252">
        <v>11715</v>
      </c>
      <c r="Y19" s="252"/>
      <c r="Z19" s="252">
        <v>21448</v>
      </c>
      <c r="AA19" s="252">
        <v>11157</v>
      </c>
      <c r="AB19" s="252">
        <v>10291</v>
      </c>
    </row>
    <row r="20" spans="1:29" x14ac:dyDescent="0.2">
      <c r="A20" s="129" t="s">
        <v>2</v>
      </c>
      <c r="B20" s="251">
        <f t="shared" ref="B20" si="51">+F20+J20+N20+R20+V20+Z20</f>
        <v>2410</v>
      </c>
      <c r="C20" s="251">
        <f t="shared" ref="C20" si="52">+G20+K20+O20+S20+W20+AA20</f>
        <v>1194</v>
      </c>
      <c r="D20" s="251">
        <f t="shared" si="50"/>
        <v>1216</v>
      </c>
      <c r="E20" s="252"/>
      <c r="F20" s="252">
        <v>469</v>
      </c>
      <c r="G20" s="252">
        <v>242</v>
      </c>
      <c r="H20" s="252">
        <v>227</v>
      </c>
      <c r="I20" s="252"/>
      <c r="J20" s="252">
        <v>421</v>
      </c>
      <c r="K20" s="252">
        <v>214</v>
      </c>
      <c r="L20" s="252">
        <v>207</v>
      </c>
      <c r="M20" s="252"/>
      <c r="N20" s="252">
        <v>415</v>
      </c>
      <c r="O20" s="252">
        <v>189</v>
      </c>
      <c r="P20" s="252">
        <v>226</v>
      </c>
      <c r="Q20" s="252"/>
      <c r="R20" s="252">
        <v>401</v>
      </c>
      <c r="S20" s="252">
        <v>195</v>
      </c>
      <c r="T20" s="252">
        <v>206</v>
      </c>
      <c r="U20" s="252"/>
      <c r="V20" s="252">
        <v>382</v>
      </c>
      <c r="W20" s="252">
        <v>193</v>
      </c>
      <c r="X20" s="252">
        <v>189</v>
      </c>
      <c r="Y20" s="252"/>
      <c r="Z20" s="252">
        <v>322</v>
      </c>
      <c r="AA20" s="252">
        <v>161</v>
      </c>
      <c r="AB20" s="252">
        <v>161</v>
      </c>
    </row>
    <row r="21" spans="1:29" ht="13.5" thickBot="1" x14ac:dyDescent="0.25">
      <c r="A21" s="130" t="s">
        <v>203</v>
      </c>
      <c r="B21" s="261" t="s">
        <v>8</v>
      </c>
      <c r="C21" s="261" t="s">
        <v>8</v>
      </c>
      <c r="D21" s="261" t="s">
        <v>8</v>
      </c>
      <c r="E21" s="254"/>
      <c r="F21" s="261" t="s">
        <v>8</v>
      </c>
      <c r="G21" s="261" t="s">
        <v>8</v>
      </c>
      <c r="H21" s="261" t="s">
        <v>8</v>
      </c>
      <c r="I21" s="254"/>
      <c r="J21" s="261" t="s">
        <v>8</v>
      </c>
      <c r="K21" s="261" t="s">
        <v>8</v>
      </c>
      <c r="L21" s="261" t="s">
        <v>8</v>
      </c>
      <c r="M21" s="254"/>
      <c r="N21" s="261" t="s">
        <v>8</v>
      </c>
      <c r="O21" s="261" t="s">
        <v>8</v>
      </c>
      <c r="P21" s="261" t="s">
        <v>8</v>
      </c>
      <c r="Q21" s="254"/>
      <c r="R21" s="261" t="s">
        <v>8</v>
      </c>
      <c r="S21" s="261" t="s">
        <v>8</v>
      </c>
      <c r="T21" s="261" t="s">
        <v>8</v>
      </c>
      <c r="U21" s="254"/>
      <c r="V21" s="261" t="s">
        <v>8</v>
      </c>
      <c r="W21" s="261" t="s">
        <v>8</v>
      </c>
      <c r="X21" s="261" t="s">
        <v>8</v>
      </c>
      <c r="Y21" s="254"/>
      <c r="Z21" s="261" t="s">
        <v>8</v>
      </c>
      <c r="AA21" s="261" t="s">
        <v>8</v>
      </c>
      <c r="AB21" s="261" t="s">
        <v>8</v>
      </c>
    </row>
    <row r="22" spans="1:29" ht="15" customHeight="1" x14ac:dyDescent="0.2">
      <c r="A22" s="28" t="s">
        <v>929</v>
      </c>
    </row>
    <row r="24" spans="1:29" x14ac:dyDescent="0.2">
      <c r="F24" s="518"/>
      <c r="G24" s="518"/>
      <c r="H24" s="518"/>
    </row>
    <row r="25" spans="1:29" x14ac:dyDescent="0.2">
      <c r="F25" s="518"/>
      <c r="G25" s="518"/>
      <c r="H25" s="518"/>
    </row>
  </sheetData>
  <mergeCells count="12">
    <mergeCell ref="N5:P5"/>
    <mergeCell ref="V5:X5"/>
    <mergeCell ref="R5:T5"/>
    <mergeCell ref="A1:AB1"/>
    <mergeCell ref="A2:AB2"/>
    <mergeCell ref="A3:AB3"/>
    <mergeCell ref="A4:AB4"/>
    <mergeCell ref="Z5:AB5"/>
    <mergeCell ref="A5:A6"/>
    <mergeCell ref="B5:D5"/>
    <mergeCell ref="F5:H5"/>
    <mergeCell ref="J5:L5"/>
  </mergeCells>
  <conditionalFormatting sqref="B8:AB21">
    <cfRule type="cellIs" dxfId="398" priority="1" operator="equal">
      <formula>0</formula>
    </cfRule>
  </conditionalFormatting>
  <hyperlinks>
    <hyperlink ref="AC2" location="Contenido!A1" display="Contenido" xr:uid="{00000000-0004-0000-1F00-000000000000}"/>
  </hyperlinks>
  <printOptions horizontalCentered="1"/>
  <pageMargins left="0.59055118110236227" right="0.59055118110236227" top="0.59055118110236227" bottom="0.19685039370078741" header="0" footer="0"/>
  <pageSetup scale="87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tabColor theme="5" tint="0.59999389629810485"/>
    <pageSetUpPr fitToPage="1"/>
  </sheetPr>
  <dimension ref="A1:AC38"/>
  <sheetViews>
    <sheetView showGridLines="0" zoomScaleNormal="100" zoomScaleSheetLayoutView="100" workbookViewId="0">
      <selection activeCell="J19" sqref="J19"/>
    </sheetView>
  </sheetViews>
  <sheetFormatPr baseColWidth="10" defaultColWidth="11" defaultRowHeight="12.75" x14ac:dyDescent="0.2"/>
  <cols>
    <col min="1" max="1" width="16.25" style="131" customWidth="1"/>
    <col min="2" max="4" width="6.25" style="263" customWidth="1"/>
    <col min="5" max="5" width="1.25" style="263" customWidth="1"/>
    <col min="6" max="8" width="5.625" style="263" customWidth="1"/>
    <col min="9" max="9" width="1.125" style="263" customWidth="1"/>
    <col min="10" max="12" width="5.625" style="263" customWidth="1"/>
    <col min="13" max="13" width="1.125" style="263" customWidth="1"/>
    <col min="14" max="16" width="5.625" style="263" customWidth="1"/>
    <col min="17" max="17" width="1.125" style="263" customWidth="1"/>
    <col min="18" max="20" width="5.625" style="263" customWidth="1"/>
    <col min="21" max="21" width="1.125" style="263" customWidth="1"/>
    <col min="22" max="24" width="5.625" style="263" customWidth="1"/>
    <col min="25" max="25" width="1.125" style="263" customWidth="1"/>
    <col min="26" max="28" width="5.625" style="263" customWidth="1"/>
    <col min="29" max="29" width="9.5" style="1" customWidth="1"/>
    <col min="30" max="16384" width="11" style="102"/>
  </cols>
  <sheetData>
    <row r="1" spans="1:29" ht="15" customHeight="1" x14ac:dyDescent="0.25">
      <c r="A1" s="610" t="s">
        <v>876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</row>
    <row r="2" spans="1:29" ht="15" customHeight="1" x14ac:dyDescent="0.25">
      <c r="A2" s="611" t="s">
        <v>250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506" t="s">
        <v>573</v>
      </c>
    </row>
    <row r="3" spans="1:29" ht="15" x14ac:dyDescent="0.25">
      <c r="A3" s="611" t="s">
        <v>252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</row>
    <row r="4" spans="1:29" ht="15" x14ac:dyDescent="0.25">
      <c r="A4" s="611" t="s">
        <v>199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</row>
    <row r="5" spans="1:29" ht="15" x14ac:dyDescent="0.25">
      <c r="A5" s="610" t="s">
        <v>932</v>
      </c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  <c r="P5" s="610"/>
      <c r="Q5" s="610"/>
      <c r="R5" s="610"/>
      <c r="S5" s="610"/>
      <c r="T5" s="610"/>
      <c r="U5" s="610"/>
      <c r="V5" s="610"/>
      <c r="W5" s="610"/>
      <c r="X5" s="610"/>
      <c r="Y5" s="610"/>
      <c r="Z5" s="610"/>
      <c r="AA5" s="610"/>
      <c r="AB5" s="610"/>
      <c r="AC5" s="79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31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1"/>
    </row>
    <row r="9" spans="1:29" s="269" customFormat="1" x14ac:dyDescent="0.2">
      <c r="A9" s="43" t="s">
        <v>0</v>
      </c>
      <c r="B9" s="272">
        <f>SUM(B11:B37)</f>
        <v>455934</v>
      </c>
      <c r="C9" s="272">
        <f>SUM(C11:C37)</f>
        <v>234122</v>
      </c>
      <c r="D9" s="272">
        <f>SUM(D11:D37)</f>
        <v>221812</v>
      </c>
      <c r="E9" s="272"/>
      <c r="F9" s="272">
        <f>SUM(F11:F37)</f>
        <v>72484</v>
      </c>
      <c r="G9" s="272">
        <f>SUM(G11:G37)</f>
        <v>37194</v>
      </c>
      <c r="H9" s="272">
        <f>SUM(H11:H37)</f>
        <v>35290</v>
      </c>
      <c r="I9" s="272"/>
      <c r="J9" s="272">
        <f>SUM(J11:J37)</f>
        <v>75803</v>
      </c>
      <c r="K9" s="272">
        <f>SUM(K11:K37)</f>
        <v>38924</v>
      </c>
      <c r="L9" s="272">
        <f>SUM(L11:L37)</f>
        <v>36879</v>
      </c>
      <c r="M9" s="272"/>
      <c r="N9" s="272">
        <f>SUM(N11:N37)</f>
        <v>71991</v>
      </c>
      <c r="O9" s="272">
        <f>SUM(O11:O37)</f>
        <v>37044</v>
      </c>
      <c r="P9" s="272">
        <f>SUM(P11:P37)</f>
        <v>34947</v>
      </c>
      <c r="Q9" s="272"/>
      <c r="R9" s="272">
        <f>SUM(R11:R37)</f>
        <v>84664</v>
      </c>
      <c r="S9" s="272">
        <f>SUM(S11:S37)</f>
        <v>43659</v>
      </c>
      <c r="T9" s="272">
        <f>SUM(T11:T37)</f>
        <v>41005</v>
      </c>
      <c r="U9" s="272"/>
      <c r="V9" s="272">
        <f>SUM(V11:V37)</f>
        <v>78414</v>
      </c>
      <c r="W9" s="272">
        <f>SUM(W11:W37)</f>
        <v>40028</v>
      </c>
      <c r="X9" s="272">
        <f>SUM(X11:X37)</f>
        <v>38386</v>
      </c>
      <c r="Y9" s="272"/>
      <c r="Z9" s="272">
        <f>SUM(Z11:Z37)</f>
        <v>72578</v>
      </c>
      <c r="AA9" s="272">
        <f>SUM(AA11:AA37)</f>
        <v>37273</v>
      </c>
      <c r="AB9" s="272">
        <f>SUM(AB11:AB37)</f>
        <v>35305</v>
      </c>
      <c r="AC9" s="112"/>
    </row>
    <row r="10" spans="1:29" x14ac:dyDescent="0.2">
      <c r="A10" s="4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</row>
    <row r="11" spans="1:29" x14ac:dyDescent="0.2">
      <c r="A11" s="42" t="s">
        <v>51</v>
      </c>
      <c r="B11" s="263">
        <f>+F11+J11+N11+R11+V11+Z11</f>
        <v>27375</v>
      </c>
      <c r="C11" s="263">
        <f>+G11+K11+O11+S11+W11+AA11</f>
        <v>13987</v>
      </c>
      <c r="D11" s="263">
        <f>+B11-C11</f>
        <v>13388</v>
      </c>
      <c r="E11" s="264"/>
      <c r="F11" s="264">
        <v>4307</v>
      </c>
      <c r="G11" s="264">
        <v>2229</v>
      </c>
      <c r="H11" s="264">
        <v>2078</v>
      </c>
      <c r="I11" s="264"/>
      <c r="J11" s="264">
        <v>4605</v>
      </c>
      <c r="K11" s="264">
        <v>2318</v>
      </c>
      <c r="L11" s="264">
        <v>2287</v>
      </c>
      <c r="M11" s="264"/>
      <c r="N11" s="264">
        <v>4426</v>
      </c>
      <c r="O11" s="264">
        <v>2309</v>
      </c>
      <c r="P11" s="264">
        <v>2117</v>
      </c>
      <c r="Q11" s="264"/>
      <c r="R11" s="264">
        <v>5078</v>
      </c>
      <c r="S11" s="264">
        <v>2582</v>
      </c>
      <c r="T11" s="264">
        <v>2496</v>
      </c>
      <c r="U11" s="264"/>
      <c r="V11" s="264">
        <v>4534</v>
      </c>
      <c r="W11" s="264">
        <v>2304</v>
      </c>
      <c r="X11" s="264">
        <v>2230</v>
      </c>
      <c r="Y11" s="264"/>
      <c r="Z11" s="264">
        <v>4425</v>
      </c>
      <c r="AA11" s="264">
        <v>2245</v>
      </c>
      <c r="AB11" s="264">
        <v>2180</v>
      </c>
    </row>
    <row r="12" spans="1:29" x14ac:dyDescent="0.2">
      <c r="A12" s="42" t="s">
        <v>58</v>
      </c>
      <c r="B12" s="263">
        <f t="shared" ref="B12:C37" si="0">+F12+J12+N12+R12+V12+Z12</f>
        <v>26703</v>
      </c>
      <c r="C12" s="263">
        <f t="shared" si="0"/>
        <v>13594</v>
      </c>
      <c r="D12" s="263">
        <f t="shared" ref="D12:D37" si="1">+B12-C12</f>
        <v>13109</v>
      </c>
      <c r="E12" s="264"/>
      <c r="F12" s="264">
        <v>4320</v>
      </c>
      <c r="G12" s="264">
        <v>2244</v>
      </c>
      <c r="H12" s="264">
        <v>2076</v>
      </c>
      <c r="I12" s="264"/>
      <c r="J12" s="264">
        <v>4393</v>
      </c>
      <c r="K12" s="264">
        <v>2208</v>
      </c>
      <c r="L12" s="264">
        <v>2185</v>
      </c>
      <c r="M12" s="264"/>
      <c r="N12" s="264">
        <v>4174</v>
      </c>
      <c r="O12" s="264">
        <v>2132</v>
      </c>
      <c r="P12" s="264">
        <v>2042</v>
      </c>
      <c r="Q12" s="264"/>
      <c r="R12" s="264">
        <v>4964</v>
      </c>
      <c r="S12" s="264">
        <v>2514</v>
      </c>
      <c r="T12" s="264">
        <v>2450</v>
      </c>
      <c r="U12" s="264"/>
      <c r="V12" s="264">
        <v>4569</v>
      </c>
      <c r="W12" s="264">
        <v>2329</v>
      </c>
      <c r="X12" s="264">
        <v>2240</v>
      </c>
      <c r="Y12" s="264"/>
      <c r="Z12" s="264">
        <v>4283</v>
      </c>
      <c r="AA12" s="264">
        <v>2167</v>
      </c>
      <c r="AB12" s="264">
        <v>2116</v>
      </c>
    </row>
    <row r="13" spans="1:29" x14ac:dyDescent="0.2">
      <c r="A13" s="42" t="s">
        <v>29</v>
      </c>
      <c r="B13" s="263">
        <f t="shared" si="0"/>
        <v>24752</v>
      </c>
      <c r="C13" s="263">
        <f t="shared" si="0"/>
        <v>12700</v>
      </c>
      <c r="D13" s="263">
        <f t="shared" si="1"/>
        <v>12052</v>
      </c>
      <c r="E13" s="264"/>
      <c r="F13" s="264">
        <v>3924</v>
      </c>
      <c r="G13" s="264">
        <v>1968</v>
      </c>
      <c r="H13" s="264">
        <v>1956</v>
      </c>
      <c r="I13" s="264"/>
      <c r="J13" s="264">
        <v>4236</v>
      </c>
      <c r="K13" s="264">
        <v>2218</v>
      </c>
      <c r="L13" s="264">
        <v>2018</v>
      </c>
      <c r="M13" s="264"/>
      <c r="N13" s="264">
        <v>4022</v>
      </c>
      <c r="O13" s="264">
        <v>2074</v>
      </c>
      <c r="P13" s="264">
        <v>1948</v>
      </c>
      <c r="Q13" s="264"/>
      <c r="R13" s="264">
        <v>4463</v>
      </c>
      <c r="S13" s="264">
        <v>2315</v>
      </c>
      <c r="T13" s="264">
        <v>2148</v>
      </c>
      <c r="U13" s="264"/>
      <c r="V13" s="264">
        <v>4154</v>
      </c>
      <c r="W13" s="264">
        <v>2126</v>
      </c>
      <c r="X13" s="264">
        <v>2028</v>
      </c>
      <c r="Y13" s="264"/>
      <c r="Z13" s="264">
        <v>3953</v>
      </c>
      <c r="AA13" s="264">
        <v>1999</v>
      </c>
      <c r="AB13" s="264">
        <v>1954</v>
      </c>
    </row>
    <row r="14" spans="1:29" x14ac:dyDescent="0.2">
      <c r="A14" s="42" t="s">
        <v>59</v>
      </c>
      <c r="B14" s="263">
        <f t="shared" si="0"/>
        <v>25616</v>
      </c>
      <c r="C14" s="263">
        <f t="shared" si="0"/>
        <v>12991</v>
      </c>
      <c r="D14" s="263">
        <f t="shared" si="1"/>
        <v>12625</v>
      </c>
      <c r="E14" s="264"/>
      <c r="F14" s="264">
        <v>3886</v>
      </c>
      <c r="G14" s="264">
        <v>1950</v>
      </c>
      <c r="H14" s="264">
        <v>1936</v>
      </c>
      <c r="I14" s="264"/>
      <c r="J14" s="264">
        <v>4246</v>
      </c>
      <c r="K14" s="264">
        <v>2177</v>
      </c>
      <c r="L14" s="264">
        <v>2069</v>
      </c>
      <c r="M14" s="264"/>
      <c r="N14" s="264">
        <v>4070</v>
      </c>
      <c r="O14" s="264">
        <v>2052</v>
      </c>
      <c r="P14" s="264">
        <v>2018</v>
      </c>
      <c r="Q14" s="264"/>
      <c r="R14" s="264">
        <v>4872</v>
      </c>
      <c r="S14" s="264">
        <v>2497</v>
      </c>
      <c r="T14" s="264">
        <v>2375</v>
      </c>
      <c r="U14" s="264"/>
      <c r="V14" s="264">
        <v>4431</v>
      </c>
      <c r="W14" s="264">
        <v>2264</v>
      </c>
      <c r="X14" s="264">
        <v>2167</v>
      </c>
      <c r="Y14" s="264"/>
      <c r="Z14" s="264">
        <v>4111</v>
      </c>
      <c r="AA14" s="264">
        <v>2051</v>
      </c>
      <c r="AB14" s="264">
        <v>2060</v>
      </c>
    </row>
    <row r="15" spans="1:29" x14ac:dyDescent="0.2">
      <c r="A15" s="42" t="s">
        <v>60</v>
      </c>
      <c r="B15" s="263">
        <f t="shared" si="0"/>
        <v>6163</v>
      </c>
      <c r="C15" s="263">
        <f t="shared" si="0"/>
        <v>3191</v>
      </c>
      <c r="D15" s="263">
        <f t="shared" si="1"/>
        <v>2972</v>
      </c>
      <c r="E15" s="265"/>
      <c r="F15" s="265">
        <v>932</v>
      </c>
      <c r="G15" s="265">
        <v>486</v>
      </c>
      <c r="H15" s="265">
        <v>446</v>
      </c>
      <c r="I15" s="265"/>
      <c r="J15" s="264">
        <v>1000</v>
      </c>
      <c r="K15" s="264">
        <v>500</v>
      </c>
      <c r="L15" s="264">
        <v>500</v>
      </c>
      <c r="M15" s="264"/>
      <c r="N15" s="264">
        <v>996</v>
      </c>
      <c r="O15" s="264">
        <v>511</v>
      </c>
      <c r="P15" s="264">
        <v>485</v>
      </c>
      <c r="Q15" s="264"/>
      <c r="R15" s="264">
        <v>1128</v>
      </c>
      <c r="S15" s="264">
        <v>598</v>
      </c>
      <c r="T15" s="264">
        <v>530</v>
      </c>
      <c r="U15" s="264"/>
      <c r="V15" s="264">
        <v>1105</v>
      </c>
      <c r="W15" s="264">
        <v>554</v>
      </c>
      <c r="X15" s="264">
        <v>551</v>
      </c>
      <c r="Y15" s="264"/>
      <c r="Z15" s="264">
        <v>1002</v>
      </c>
      <c r="AA15" s="264">
        <v>542</v>
      </c>
      <c r="AB15" s="264">
        <v>460</v>
      </c>
    </row>
    <row r="16" spans="1:29" x14ac:dyDescent="0.2">
      <c r="A16" s="42" t="s">
        <v>61</v>
      </c>
      <c r="B16" s="263">
        <f t="shared" si="0"/>
        <v>14928</v>
      </c>
      <c r="C16" s="263">
        <f t="shared" si="0"/>
        <v>7537</v>
      </c>
      <c r="D16" s="263">
        <f t="shared" si="1"/>
        <v>7391</v>
      </c>
      <c r="E16" s="265"/>
      <c r="F16" s="265">
        <v>2323</v>
      </c>
      <c r="G16" s="265">
        <v>1156</v>
      </c>
      <c r="H16" s="265">
        <v>1167</v>
      </c>
      <c r="I16" s="265"/>
      <c r="J16" s="265">
        <v>2526</v>
      </c>
      <c r="K16" s="265">
        <v>1260</v>
      </c>
      <c r="L16" s="265">
        <v>1266</v>
      </c>
      <c r="M16" s="265"/>
      <c r="N16" s="265">
        <v>2168</v>
      </c>
      <c r="O16" s="265">
        <v>1109</v>
      </c>
      <c r="P16" s="265">
        <v>1059</v>
      </c>
      <c r="Q16" s="265"/>
      <c r="R16" s="265">
        <v>2792</v>
      </c>
      <c r="S16" s="265">
        <v>1468</v>
      </c>
      <c r="T16" s="265">
        <v>1324</v>
      </c>
      <c r="U16" s="265"/>
      <c r="V16" s="265">
        <v>2690</v>
      </c>
      <c r="W16" s="265">
        <v>1345</v>
      </c>
      <c r="X16" s="265">
        <v>1345</v>
      </c>
      <c r="Y16" s="265"/>
      <c r="Z16" s="265">
        <v>2429</v>
      </c>
      <c r="AA16" s="265">
        <v>1199</v>
      </c>
      <c r="AB16" s="265">
        <v>1230</v>
      </c>
    </row>
    <row r="17" spans="1:28" x14ac:dyDescent="0.2">
      <c r="A17" s="42" t="s">
        <v>81</v>
      </c>
      <c r="B17" s="263">
        <f t="shared" si="0"/>
        <v>3598</v>
      </c>
      <c r="C17" s="263">
        <f t="shared" si="0"/>
        <v>1825</v>
      </c>
      <c r="D17" s="263">
        <f t="shared" si="1"/>
        <v>1773</v>
      </c>
      <c r="E17" s="265"/>
      <c r="F17" s="265">
        <v>567</v>
      </c>
      <c r="G17" s="265">
        <v>284</v>
      </c>
      <c r="H17" s="265">
        <v>283</v>
      </c>
      <c r="I17" s="265"/>
      <c r="J17" s="265">
        <v>577</v>
      </c>
      <c r="K17" s="265">
        <v>304</v>
      </c>
      <c r="L17" s="265">
        <v>273</v>
      </c>
      <c r="M17" s="265"/>
      <c r="N17" s="265">
        <v>574</v>
      </c>
      <c r="O17" s="265">
        <v>298</v>
      </c>
      <c r="P17" s="265">
        <v>276</v>
      </c>
      <c r="Q17" s="265"/>
      <c r="R17" s="265">
        <v>674</v>
      </c>
      <c r="S17" s="265">
        <v>339</v>
      </c>
      <c r="T17" s="265">
        <v>335</v>
      </c>
      <c r="U17" s="265"/>
      <c r="V17" s="265">
        <v>639</v>
      </c>
      <c r="W17" s="265">
        <v>307</v>
      </c>
      <c r="X17" s="265">
        <v>332</v>
      </c>
      <c r="Y17" s="265"/>
      <c r="Z17" s="265">
        <v>567</v>
      </c>
      <c r="AA17" s="265">
        <v>293</v>
      </c>
      <c r="AB17" s="265">
        <v>274</v>
      </c>
    </row>
    <row r="18" spans="1:28" x14ac:dyDescent="0.2">
      <c r="A18" s="42" t="s">
        <v>52</v>
      </c>
      <c r="B18" s="263">
        <f t="shared" si="0"/>
        <v>41255</v>
      </c>
      <c r="C18" s="263">
        <f t="shared" si="0"/>
        <v>21238</v>
      </c>
      <c r="D18" s="263">
        <f t="shared" si="1"/>
        <v>20017</v>
      </c>
      <c r="E18" s="265"/>
      <c r="F18" s="265">
        <v>6771</v>
      </c>
      <c r="G18" s="265">
        <v>3510</v>
      </c>
      <c r="H18" s="265">
        <v>3261</v>
      </c>
      <c r="I18" s="265"/>
      <c r="J18" s="265">
        <v>7008</v>
      </c>
      <c r="K18" s="265">
        <v>3597</v>
      </c>
      <c r="L18" s="265">
        <v>3411</v>
      </c>
      <c r="M18" s="265"/>
      <c r="N18" s="265">
        <v>6442</v>
      </c>
      <c r="O18" s="265">
        <v>3282</v>
      </c>
      <c r="P18" s="265">
        <v>3160</v>
      </c>
      <c r="Q18" s="265"/>
      <c r="R18" s="265">
        <v>7483</v>
      </c>
      <c r="S18" s="265">
        <v>3884</v>
      </c>
      <c r="T18" s="265">
        <v>3599</v>
      </c>
      <c r="U18" s="265"/>
      <c r="V18" s="265">
        <v>6867</v>
      </c>
      <c r="W18" s="265">
        <v>3528</v>
      </c>
      <c r="X18" s="265">
        <v>3339</v>
      </c>
      <c r="Y18" s="265"/>
      <c r="Z18" s="265">
        <v>6684</v>
      </c>
      <c r="AA18" s="265">
        <v>3437</v>
      </c>
      <c r="AB18" s="265">
        <v>3247</v>
      </c>
    </row>
    <row r="19" spans="1:28" x14ac:dyDescent="0.2">
      <c r="A19" s="42" t="s">
        <v>62</v>
      </c>
      <c r="B19" s="263">
        <f t="shared" si="0"/>
        <v>18731</v>
      </c>
      <c r="C19" s="263">
        <f t="shared" si="0"/>
        <v>9584</v>
      </c>
      <c r="D19" s="263">
        <f t="shared" si="1"/>
        <v>9147</v>
      </c>
      <c r="E19" s="264"/>
      <c r="F19" s="264">
        <v>3007</v>
      </c>
      <c r="G19" s="264">
        <v>1506</v>
      </c>
      <c r="H19" s="264">
        <v>1501</v>
      </c>
      <c r="I19" s="264"/>
      <c r="J19" s="264">
        <v>3135</v>
      </c>
      <c r="K19" s="264">
        <v>1611</v>
      </c>
      <c r="L19" s="264">
        <v>1524</v>
      </c>
      <c r="M19" s="264"/>
      <c r="N19" s="264">
        <v>2954</v>
      </c>
      <c r="O19" s="264">
        <v>1569</v>
      </c>
      <c r="P19" s="264">
        <v>1385</v>
      </c>
      <c r="Q19" s="264"/>
      <c r="R19" s="264">
        <v>3402</v>
      </c>
      <c r="S19" s="264">
        <v>1715</v>
      </c>
      <c r="T19" s="264">
        <v>1687</v>
      </c>
      <c r="U19" s="264"/>
      <c r="V19" s="264">
        <v>3233</v>
      </c>
      <c r="W19" s="264">
        <v>1608</v>
      </c>
      <c r="X19" s="264">
        <v>1625</v>
      </c>
      <c r="Y19" s="264"/>
      <c r="Z19" s="264">
        <v>3000</v>
      </c>
      <c r="AA19" s="264">
        <v>1575</v>
      </c>
      <c r="AB19" s="264">
        <v>1425</v>
      </c>
    </row>
    <row r="20" spans="1:28" x14ac:dyDescent="0.2">
      <c r="A20" s="42" t="s">
        <v>63</v>
      </c>
      <c r="B20" s="263">
        <f t="shared" si="0"/>
        <v>28054</v>
      </c>
      <c r="C20" s="263">
        <f t="shared" si="0"/>
        <v>14428</v>
      </c>
      <c r="D20" s="263">
        <f t="shared" si="1"/>
        <v>13626</v>
      </c>
      <c r="E20" s="265"/>
      <c r="F20" s="265">
        <v>4500</v>
      </c>
      <c r="G20" s="265">
        <v>2299</v>
      </c>
      <c r="H20" s="265">
        <v>2201</v>
      </c>
      <c r="I20" s="265"/>
      <c r="J20" s="265">
        <v>4829</v>
      </c>
      <c r="K20" s="265">
        <v>2478</v>
      </c>
      <c r="L20" s="265">
        <v>2351</v>
      </c>
      <c r="M20" s="265"/>
      <c r="N20" s="265">
        <v>4526</v>
      </c>
      <c r="O20" s="265">
        <v>2299</v>
      </c>
      <c r="P20" s="265">
        <v>2227</v>
      </c>
      <c r="Q20" s="265"/>
      <c r="R20" s="265">
        <v>5073</v>
      </c>
      <c r="S20" s="265">
        <v>2633</v>
      </c>
      <c r="T20" s="265">
        <v>2440</v>
      </c>
      <c r="U20" s="265"/>
      <c r="V20" s="265">
        <v>4773</v>
      </c>
      <c r="W20" s="265">
        <v>2449</v>
      </c>
      <c r="X20" s="265">
        <v>2324</v>
      </c>
      <c r="Y20" s="265"/>
      <c r="Z20" s="265">
        <v>4353</v>
      </c>
      <c r="AA20" s="265">
        <v>2270</v>
      </c>
      <c r="AB20" s="265">
        <v>2083</v>
      </c>
    </row>
    <row r="21" spans="1:28" x14ac:dyDescent="0.2">
      <c r="A21" s="42" t="s">
        <v>64</v>
      </c>
      <c r="B21" s="263">
        <f t="shared" si="0"/>
        <v>9211</v>
      </c>
      <c r="C21" s="263">
        <f t="shared" si="0"/>
        <v>4849</v>
      </c>
      <c r="D21" s="263">
        <f t="shared" si="1"/>
        <v>4362</v>
      </c>
      <c r="E21" s="265"/>
      <c r="F21" s="265">
        <v>1494</v>
      </c>
      <c r="G21" s="265">
        <v>807</v>
      </c>
      <c r="H21" s="265">
        <v>687</v>
      </c>
      <c r="I21" s="265"/>
      <c r="J21" s="265">
        <v>1598</v>
      </c>
      <c r="K21" s="265">
        <v>828</v>
      </c>
      <c r="L21" s="265">
        <v>770</v>
      </c>
      <c r="M21" s="265"/>
      <c r="N21" s="265">
        <v>1443</v>
      </c>
      <c r="O21" s="265">
        <v>751</v>
      </c>
      <c r="P21" s="265">
        <v>692</v>
      </c>
      <c r="Q21" s="265"/>
      <c r="R21" s="265">
        <v>1685</v>
      </c>
      <c r="S21" s="265">
        <v>918</v>
      </c>
      <c r="T21" s="265">
        <v>767</v>
      </c>
      <c r="U21" s="265"/>
      <c r="V21" s="265">
        <v>1535</v>
      </c>
      <c r="W21" s="265">
        <v>784</v>
      </c>
      <c r="X21" s="265">
        <v>751</v>
      </c>
      <c r="Y21" s="265"/>
      <c r="Z21" s="265">
        <v>1456</v>
      </c>
      <c r="AA21" s="265">
        <v>761</v>
      </c>
      <c r="AB21" s="265">
        <v>695</v>
      </c>
    </row>
    <row r="22" spans="1:28" x14ac:dyDescent="0.2">
      <c r="A22" s="41" t="s">
        <v>30</v>
      </c>
      <c r="B22" s="263">
        <f t="shared" si="0"/>
        <v>36622</v>
      </c>
      <c r="C22" s="263">
        <f t="shared" si="0"/>
        <v>18898</v>
      </c>
      <c r="D22" s="263">
        <f t="shared" si="1"/>
        <v>17724</v>
      </c>
      <c r="F22" s="264">
        <v>5684</v>
      </c>
      <c r="G22" s="264">
        <v>2923</v>
      </c>
      <c r="H22" s="264">
        <v>2761</v>
      </c>
      <c r="J22" s="264">
        <v>6000</v>
      </c>
      <c r="K22" s="264">
        <v>3106</v>
      </c>
      <c r="L22" s="264">
        <v>2894</v>
      </c>
      <c r="N22" s="264">
        <v>5509</v>
      </c>
      <c r="O22" s="264">
        <v>2794</v>
      </c>
      <c r="P22" s="264">
        <v>2715</v>
      </c>
      <c r="R22" s="264">
        <v>7226</v>
      </c>
      <c r="S22" s="264">
        <v>3729</v>
      </c>
      <c r="T22" s="264">
        <v>3497</v>
      </c>
      <c r="V22" s="264">
        <v>6119</v>
      </c>
      <c r="W22" s="264">
        <v>3176</v>
      </c>
      <c r="X22" s="264">
        <v>2943</v>
      </c>
      <c r="Z22" s="264">
        <v>6084</v>
      </c>
      <c r="AA22" s="264">
        <v>3170</v>
      </c>
      <c r="AB22" s="264">
        <v>2914</v>
      </c>
    </row>
    <row r="23" spans="1:28" x14ac:dyDescent="0.2">
      <c r="A23" s="42" t="s">
        <v>65</v>
      </c>
      <c r="B23" s="263">
        <f t="shared" si="0"/>
        <v>9767</v>
      </c>
      <c r="C23" s="263">
        <f t="shared" si="0"/>
        <v>5016</v>
      </c>
      <c r="D23" s="263">
        <f t="shared" si="1"/>
        <v>4751</v>
      </c>
      <c r="F23" s="263">
        <v>1526</v>
      </c>
      <c r="G23" s="263">
        <v>777</v>
      </c>
      <c r="H23" s="263">
        <v>749</v>
      </c>
      <c r="J23" s="263">
        <v>1567</v>
      </c>
      <c r="K23" s="263">
        <v>803</v>
      </c>
      <c r="L23" s="263">
        <v>764</v>
      </c>
      <c r="N23" s="263">
        <v>1583</v>
      </c>
      <c r="O23" s="263">
        <v>812</v>
      </c>
      <c r="P23" s="263">
        <v>771</v>
      </c>
      <c r="R23" s="263">
        <v>1840</v>
      </c>
      <c r="S23" s="263">
        <v>951</v>
      </c>
      <c r="T23" s="263">
        <v>889</v>
      </c>
      <c r="V23" s="263">
        <v>1690</v>
      </c>
      <c r="W23" s="263">
        <v>858</v>
      </c>
      <c r="X23" s="263">
        <v>832</v>
      </c>
      <c r="Z23" s="263">
        <v>1561</v>
      </c>
      <c r="AA23" s="263">
        <v>815</v>
      </c>
      <c r="AB23" s="263">
        <v>746</v>
      </c>
    </row>
    <row r="24" spans="1:28" x14ac:dyDescent="0.2">
      <c r="A24" s="42" t="s">
        <v>31</v>
      </c>
      <c r="B24" s="263">
        <f t="shared" si="0"/>
        <v>33673</v>
      </c>
      <c r="C24" s="263">
        <f t="shared" si="0"/>
        <v>17082</v>
      </c>
      <c r="D24" s="263">
        <f t="shared" si="1"/>
        <v>16591</v>
      </c>
      <c r="F24" s="263">
        <v>5420</v>
      </c>
      <c r="G24" s="263">
        <v>2778</v>
      </c>
      <c r="H24" s="263">
        <v>2642</v>
      </c>
      <c r="J24" s="263">
        <v>5563</v>
      </c>
      <c r="K24" s="263">
        <v>2781</v>
      </c>
      <c r="L24" s="263">
        <v>2782</v>
      </c>
      <c r="N24" s="263">
        <v>5367</v>
      </c>
      <c r="O24" s="263">
        <v>2766</v>
      </c>
      <c r="P24" s="263">
        <v>2601</v>
      </c>
      <c r="R24" s="263">
        <v>6258</v>
      </c>
      <c r="S24" s="263">
        <v>3156</v>
      </c>
      <c r="T24" s="263">
        <v>3102</v>
      </c>
      <c r="V24" s="263">
        <v>5649</v>
      </c>
      <c r="W24" s="263">
        <v>2874</v>
      </c>
      <c r="X24" s="263">
        <v>2775</v>
      </c>
      <c r="Z24" s="263">
        <v>5416</v>
      </c>
      <c r="AA24" s="263">
        <v>2727</v>
      </c>
      <c r="AB24" s="263">
        <v>2689</v>
      </c>
    </row>
    <row r="25" spans="1:28" x14ac:dyDescent="0.2">
      <c r="A25" s="42" t="s">
        <v>210</v>
      </c>
      <c r="B25" s="263">
        <f t="shared" si="0"/>
        <v>8532</v>
      </c>
      <c r="C25" s="263">
        <f t="shared" si="0"/>
        <v>4455</v>
      </c>
      <c r="D25" s="263">
        <f t="shared" si="1"/>
        <v>4077</v>
      </c>
      <c r="F25" s="263">
        <v>1396</v>
      </c>
      <c r="G25" s="263">
        <v>724</v>
      </c>
      <c r="H25" s="263">
        <v>672</v>
      </c>
      <c r="J25" s="263">
        <v>1360</v>
      </c>
      <c r="K25" s="263">
        <v>731</v>
      </c>
      <c r="L25" s="263">
        <v>629</v>
      </c>
      <c r="N25" s="263">
        <v>1312</v>
      </c>
      <c r="O25" s="263">
        <v>691</v>
      </c>
      <c r="P25" s="263">
        <v>621</v>
      </c>
      <c r="R25" s="263">
        <v>1559</v>
      </c>
      <c r="S25" s="263">
        <v>815</v>
      </c>
      <c r="T25" s="263">
        <v>744</v>
      </c>
      <c r="V25" s="263">
        <v>1553</v>
      </c>
      <c r="W25" s="263">
        <v>782</v>
      </c>
      <c r="X25" s="263">
        <v>771</v>
      </c>
      <c r="Z25" s="263">
        <v>1352</v>
      </c>
      <c r="AA25" s="263">
        <v>712</v>
      </c>
      <c r="AB25" s="263">
        <v>640</v>
      </c>
    </row>
    <row r="26" spans="1:28" x14ac:dyDescent="0.2">
      <c r="A26" s="42" t="s">
        <v>53</v>
      </c>
      <c r="B26" s="263">
        <f t="shared" si="0"/>
        <v>13099</v>
      </c>
      <c r="C26" s="263">
        <f t="shared" si="0"/>
        <v>6691</v>
      </c>
      <c r="D26" s="263">
        <f t="shared" si="1"/>
        <v>6408</v>
      </c>
      <c r="F26" s="263">
        <v>2075</v>
      </c>
      <c r="G26" s="263">
        <v>1056</v>
      </c>
      <c r="H26" s="263">
        <v>1019</v>
      </c>
      <c r="J26" s="263">
        <v>2207</v>
      </c>
      <c r="K26" s="263">
        <v>1107</v>
      </c>
      <c r="L26" s="263">
        <v>1100</v>
      </c>
      <c r="N26" s="263">
        <v>2065</v>
      </c>
      <c r="O26" s="263">
        <v>1042</v>
      </c>
      <c r="P26" s="263">
        <v>1023</v>
      </c>
      <c r="R26" s="263">
        <v>2418</v>
      </c>
      <c r="S26" s="263">
        <v>1241</v>
      </c>
      <c r="T26" s="263">
        <v>1177</v>
      </c>
      <c r="V26" s="263">
        <v>2266</v>
      </c>
      <c r="W26" s="263">
        <v>1162</v>
      </c>
      <c r="X26" s="263">
        <v>1104</v>
      </c>
      <c r="Z26" s="263">
        <v>2068</v>
      </c>
      <c r="AA26" s="263">
        <v>1083</v>
      </c>
      <c r="AB26" s="263">
        <v>985</v>
      </c>
    </row>
    <row r="27" spans="1:28" x14ac:dyDescent="0.2">
      <c r="A27" s="42" t="s">
        <v>67</v>
      </c>
      <c r="B27" s="263">
        <f t="shared" si="0"/>
        <v>7590</v>
      </c>
      <c r="C27" s="263">
        <f t="shared" si="0"/>
        <v>3890</v>
      </c>
      <c r="D27" s="263">
        <f t="shared" si="1"/>
        <v>3700</v>
      </c>
      <c r="F27" s="263">
        <v>1214</v>
      </c>
      <c r="G27" s="263">
        <v>649</v>
      </c>
      <c r="H27" s="263">
        <v>565</v>
      </c>
      <c r="J27" s="263">
        <v>1215</v>
      </c>
      <c r="K27" s="263">
        <v>614</v>
      </c>
      <c r="L27" s="263">
        <v>601</v>
      </c>
      <c r="N27" s="263">
        <v>1184</v>
      </c>
      <c r="O27" s="263">
        <v>610</v>
      </c>
      <c r="P27" s="263">
        <v>574</v>
      </c>
      <c r="R27" s="263">
        <v>1343</v>
      </c>
      <c r="S27" s="263">
        <v>651</v>
      </c>
      <c r="T27" s="263">
        <v>692</v>
      </c>
      <c r="V27" s="263">
        <v>1408</v>
      </c>
      <c r="W27" s="263">
        <v>738</v>
      </c>
      <c r="X27" s="263">
        <v>670</v>
      </c>
      <c r="Z27" s="263">
        <v>1226</v>
      </c>
      <c r="AA27" s="263">
        <v>628</v>
      </c>
      <c r="AB27" s="263">
        <v>598</v>
      </c>
    </row>
    <row r="28" spans="1:28" x14ac:dyDescent="0.2">
      <c r="A28" s="42" t="s">
        <v>68</v>
      </c>
      <c r="B28" s="263">
        <f t="shared" si="0"/>
        <v>11875</v>
      </c>
      <c r="C28" s="263">
        <f t="shared" si="0"/>
        <v>6098</v>
      </c>
      <c r="D28" s="263">
        <f t="shared" si="1"/>
        <v>5777</v>
      </c>
      <c r="F28" s="263">
        <v>1944</v>
      </c>
      <c r="G28" s="263">
        <v>1007</v>
      </c>
      <c r="H28" s="263">
        <v>937</v>
      </c>
      <c r="J28" s="263">
        <v>1971</v>
      </c>
      <c r="K28" s="263">
        <v>996</v>
      </c>
      <c r="L28" s="263">
        <v>975</v>
      </c>
      <c r="N28" s="263">
        <v>1917</v>
      </c>
      <c r="O28" s="263">
        <v>995</v>
      </c>
      <c r="P28" s="263">
        <v>922</v>
      </c>
      <c r="R28" s="263">
        <v>2036</v>
      </c>
      <c r="S28" s="263">
        <v>1068</v>
      </c>
      <c r="T28" s="263">
        <v>968</v>
      </c>
      <c r="V28" s="263">
        <v>2131</v>
      </c>
      <c r="W28" s="263">
        <v>1073</v>
      </c>
      <c r="X28" s="263">
        <v>1058</v>
      </c>
      <c r="Z28" s="263">
        <v>1876</v>
      </c>
      <c r="AA28" s="263">
        <v>959</v>
      </c>
      <c r="AB28" s="263">
        <v>917</v>
      </c>
    </row>
    <row r="29" spans="1:28" x14ac:dyDescent="0.2">
      <c r="A29" s="42" t="s">
        <v>54</v>
      </c>
      <c r="B29" s="263">
        <f t="shared" si="0"/>
        <v>6885</v>
      </c>
      <c r="C29" s="263">
        <f t="shared" si="0"/>
        <v>3488</v>
      </c>
      <c r="D29" s="263">
        <f t="shared" si="1"/>
        <v>3397</v>
      </c>
      <c r="F29" s="263">
        <v>1087</v>
      </c>
      <c r="G29" s="263">
        <v>545</v>
      </c>
      <c r="H29" s="263">
        <v>542</v>
      </c>
      <c r="J29" s="263">
        <v>1135</v>
      </c>
      <c r="K29" s="263">
        <v>590</v>
      </c>
      <c r="L29" s="263">
        <v>545</v>
      </c>
      <c r="N29" s="263">
        <v>1088</v>
      </c>
      <c r="O29" s="263">
        <v>562</v>
      </c>
      <c r="P29" s="263">
        <v>526</v>
      </c>
      <c r="R29" s="263">
        <v>1315</v>
      </c>
      <c r="S29" s="263">
        <v>662</v>
      </c>
      <c r="T29" s="263">
        <v>653</v>
      </c>
      <c r="V29" s="263">
        <v>1192</v>
      </c>
      <c r="W29" s="263">
        <v>569</v>
      </c>
      <c r="X29" s="263">
        <v>623</v>
      </c>
      <c r="Z29" s="263">
        <v>1068</v>
      </c>
      <c r="AA29" s="263">
        <v>560</v>
      </c>
      <c r="AB29" s="263">
        <v>508</v>
      </c>
    </row>
    <row r="30" spans="1:28" x14ac:dyDescent="0.2">
      <c r="A30" s="42" t="s">
        <v>55</v>
      </c>
      <c r="B30" s="263">
        <f t="shared" si="0"/>
        <v>14406</v>
      </c>
      <c r="C30" s="263">
        <f t="shared" si="0"/>
        <v>7515</v>
      </c>
      <c r="D30" s="263">
        <f t="shared" si="1"/>
        <v>6891</v>
      </c>
      <c r="F30" s="263">
        <v>2325</v>
      </c>
      <c r="G30" s="263">
        <v>1240</v>
      </c>
      <c r="H30" s="263">
        <v>1085</v>
      </c>
      <c r="J30" s="263">
        <v>2428</v>
      </c>
      <c r="K30" s="263">
        <v>1286</v>
      </c>
      <c r="L30" s="263">
        <v>1142</v>
      </c>
      <c r="N30" s="263">
        <v>2301</v>
      </c>
      <c r="O30" s="263">
        <v>1192</v>
      </c>
      <c r="P30" s="263">
        <v>1109</v>
      </c>
      <c r="R30" s="263">
        <v>2692</v>
      </c>
      <c r="S30" s="263">
        <v>1422</v>
      </c>
      <c r="T30" s="263">
        <v>1270</v>
      </c>
      <c r="V30" s="263">
        <v>2457</v>
      </c>
      <c r="W30" s="263">
        <v>1267</v>
      </c>
      <c r="X30" s="263">
        <v>1190</v>
      </c>
      <c r="Z30" s="263">
        <v>2203</v>
      </c>
      <c r="AA30" s="263">
        <v>1108</v>
      </c>
      <c r="AB30" s="263">
        <v>1095</v>
      </c>
    </row>
    <row r="31" spans="1:28" x14ac:dyDescent="0.2">
      <c r="A31" s="42" t="s">
        <v>56</v>
      </c>
      <c r="B31" s="263">
        <f t="shared" si="0"/>
        <v>14489</v>
      </c>
      <c r="C31" s="263">
        <f t="shared" si="0"/>
        <v>7483</v>
      </c>
      <c r="D31" s="263">
        <f t="shared" si="1"/>
        <v>7006</v>
      </c>
      <c r="F31" s="263">
        <v>2216</v>
      </c>
      <c r="G31" s="263">
        <v>1111</v>
      </c>
      <c r="H31" s="263">
        <v>1105</v>
      </c>
      <c r="J31" s="263">
        <v>2379</v>
      </c>
      <c r="K31" s="263">
        <v>1241</v>
      </c>
      <c r="L31" s="263">
        <v>1138</v>
      </c>
      <c r="N31" s="263">
        <v>2209</v>
      </c>
      <c r="O31" s="263">
        <v>1150</v>
      </c>
      <c r="P31" s="263">
        <v>1059</v>
      </c>
      <c r="R31" s="263">
        <v>2850</v>
      </c>
      <c r="S31" s="263">
        <v>1481</v>
      </c>
      <c r="T31" s="263">
        <v>1369</v>
      </c>
      <c r="V31" s="263">
        <v>2582</v>
      </c>
      <c r="W31" s="263">
        <v>1308</v>
      </c>
      <c r="X31" s="263">
        <v>1274</v>
      </c>
      <c r="Z31" s="263">
        <v>2253</v>
      </c>
      <c r="AA31" s="263">
        <v>1192</v>
      </c>
      <c r="AB31" s="263">
        <v>1061</v>
      </c>
    </row>
    <row r="32" spans="1:28" x14ac:dyDescent="0.2">
      <c r="A32" s="42" t="s">
        <v>82</v>
      </c>
      <c r="B32" s="263">
        <f t="shared" si="0"/>
        <v>8378</v>
      </c>
      <c r="C32" s="263">
        <f t="shared" si="0"/>
        <v>4396</v>
      </c>
      <c r="D32" s="263">
        <f t="shared" si="1"/>
        <v>3982</v>
      </c>
      <c r="F32" s="263">
        <v>1310</v>
      </c>
      <c r="G32" s="263">
        <v>671</v>
      </c>
      <c r="H32" s="263">
        <v>639</v>
      </c>
      <c r="J32" s="263">
        <v>1382</v>
      </c>
      <c r="K32" s="263">
        <v>733</v>
      </c>
      <c r="L32" s="263">
        <v>649</v>
      </c>
      <c r="N32" s="263">
        <v>1397</v>
      </c>
      <c r="O32" s="263">
        <v>766</v>
      </c>
      <c r="P32" s="263">
        <v>631</v>
      </c>
      <c r="R32" s="263">
        <v>1526</v>
      </c>
      <c r="S32" s="263">
        <v>787</v>
      </c>
      <c r="T32" s="263">
        <v>739</v>
      </c>
      <c r="V32" s="263">
        <v>1521</v>
      </c>
      <c r="W32" s="263">
        <v>807</v>
      </c>
      <c r="X32" s="263">
        <v>714</v>
      </c>
      <c r="Z32" s="263">
        <v>1242</v>
      </c>
      <c r="AA32" s="263">
        <v>632</v>
      </c>
      <c r="AB32" s="263">
        <v>610</v>
      </c>
    </row>
    <row r="33" spans="1:28" x14ac:dyDescent="0.2">
      <c r="A33" s="42" t="s">
        <v>69</v>
      </c>
      <c r="B33" s="263">
        <f t="shared" si="0"/>
        <v>8880</v>
      </c>
      <c r="C33" s="263">
        <f t="shared" si="0"/>
        <v>4652</v>
      </c>
      <c r="D33" s="263">
        <f t="shared" si="1"/>
        <v>4228</v>
      </c>
      <c r="F33" s="263">
        <v>1359</v>
      </c>
      <c r="G33" s="263">
        <v>730</v>
      </c>
      <c r="H33" s="263">
        <v>629</v>
      </c>
      <c r="J33" s="263">
        <v>1445</v>
      </c>
      <c r="K33" s="263">
        <v>762</v>
      </c>
      <c r="L33" s="263">
        <v>683</v>
      </c>
      <c r="N33" s="263">
        <v>1342</v>
      </c>
      <c r="O33" s="263">
        <v>689</v>
      </c>
      <c r="P33" s="263">
        <v>653</v>
      </c>
      <c r="R33" s="263">
        <v>1691</v>
      </c>
      <c r="S33" s="263">
        <v>901</v>
      </c>
      <c r="T33" s="263">
        <v>790</v>
      </c>
      <c r="V33" s="263">
        <v>1646</v>
      </c>
      <c r="W33" s="263">
        <v>846</v>
      </c>
      <c r="X33" s="263">
        <v>800</v>
      </c>
      <c r="Z33" s="263">
        <v>1397</v>
      </c>
      <c r="AA33" s="263">
        <v>724</v>
      </c>
      <c r="AB33" s="263">
        <v>673</v>
      </c>
    </row>
    <row r="34" spans="1:28" x14ac:dyDescent="0.2">
      <c r="A34" s="42" t="s">
        <v>70</v>
      </c>
      <c r="B34" s="263">
        <f t="shared" si="0"/>
        <v>3228</v>
      </c>
      <c r="C34" s="263">
        <f t="shared" si="0"/>
        <v>1691</v>
      </c>
      <c r="D34" s="263">
        <f t="shared" si="1"/>
        <v>1537</v>
      </c>
      <c r="F34" s="263">
        <v>550</v>
      </c>
      <c r="G34" s="263">
        <v>282</v>
      </c>
      <c r="H34" s="263">
        <v>268</v>
      </c>
      <c r="J34" s="263">
        <v>546</v>
      </c>
      <c r="K34" s="263">
        <v>297</v>
      </c>
      <c r="L34" s="263">
        <v>249</v>
      </c>
      <c r="N34" s="263">
        <v>524</v>
      </c>
      <c r="O34" s="263">
        <v>256</v>
      </c>
      <c r="P34" s="263">
        <v>268</v>
      </c>
      <c r="R34" s="263">
        <v>597</v>
      </c>
      <c r="S34" s="263">
        <v>331</v>
      </c>
      <c r="T34" s="263">
        <v>266</v>
      </c>
      <c r="V34" s="263">
        <v>547</v>
      </c>
      <c r="W34" s="263">
        <v>281</v>
      </c>
      <c r="X34" s="263">
        <v>266</v>
      </c>
      <c r="Z34" s="263">
        <v>464</v>
      </c>
      <c r="AA34" s="263">
        <v>244</v>
      </c>
      <c r="AB34" s="263">
        <v>220</v>
      </c>
    </row>
    <row r="35" spans="1:28" x14ac:dyDescent="0.2">
      <c r="A35" s="42" t="s">
        <v>71</v>
      </c>
      <c r="B35" s="263">
        <f t="shared" si="0"/>
        <v>26765</v>
      </c>
      <c r="C35" s="263">
        <f t="shared" si="0"/>
        <v>13846</v>
      </c>
      <c r="D35" s="263">
        <f t="shared" si="1"/>
        <v>12919</v>
      </c>
      <c r="F35" s="263">
        <v>4274</v>
      </c>
      <c r="G35" s="263">
        <v>2191</v>
      </c>
      <c r="H35" s="263">
        <v>2083</v>
      </c>
      <c r="J35" s="263">
        <v>4308</v>
      </c>
      <c r="K35" s="263">
        <v>2274</v>
      </c>
      <c r="L35" s="263">
        <v>2034</v>
      </c>
      <c r="N35" s="263">
        <v>4339</v>
      </c>
      <c r="O35" s="263">
        <v>2246</v>
      </c>
      <c r="P35" s="263">
        <v>2093</v>
      </c>
      <c r="R35" s="263">
        <v>5010</v>
      </c>
      <c r="S35" s="263">
        <v>2581</v>
      </c>
      <c r="T35" s="263">
        <v>2429</v>
      </c>
      <c r="V35" s="263">
        <v>4768</v>
      </c>
      <c r="W35" s="263">
        <v>2460</v>
      </c>
      <c r="X35" s="263">
        <v>2308</v>
      </c>
      <c r="Z35" s="263">
        <v>4066</v>
      </c>
      <c r="AA35" s="263">
        <v>2094</v>
      </c>
      <c r="AB35" s="263">
        <v>1972</v>
      </c>
    </row>
    <row r="36" spans="1:28" x14ac:dyDescent="0.2">
      <c r="A36" s="42" t="s">
        <v>72</v>
      </c>
      <c r="B36" s="263">
        <f t="shared" si="0"/>
        <v>21393</v>
      </c>
      <c r="C36" s="263">
        <f t="shared" si="0"/>
        <v>10984</v>
      </c>
      <c r="D36" s="263">
        <f t="shared" si="1"/>
        <v>10409</v>
      </c>
      <c r="F36" s="263">
        <v>3403</v>
      </c>
      <c r="G36" s="263">
        <v>1740</v>
      </c>
      <c r="H36" s="263">
        <v>1663</v>
      </c>
      <c r="J36" s="263">
        <v>3522</v>
      </c>
      <c r="K36" s="263">
        <v>1800</v>
      </c>
      <c r="L36" s="263">
        <v>1722</v>
      </c>
      <c r="N36" s="263">
        <v>3344</v>
      </c>
      <c r="O36" s="263">
        <v>1711</v>
      </c>
      <c r="P36" s="263">
        <v>1633</v>
      </c>
      <c r="R36" s="263">
        <v>3918</v>
      </c>
      <c r="S36" s="263">
        <v>2014</v>
      </c>
      <c r="T36" s="263">
        <v>1904</v>
      </c>
      <c r="V36" s="263">
        <v>3745</v>
      </c>
      <c r="W36" s="263">
        <v>1926</v>
      </c>
      <c r="X36" s="263">
        <v>1819</v>
      </c>
      <c r="Z36" s="263">
        <v>3461</v>
      </c>
      <c r="AA36" s="263">
        <v>1793</v>
      </c>
      <c r="AB36" s="263">
        <v>1668</v>
      </c>
    </row>
    <row r="37" spans="1:28" ht="13.5" thickBot="1" x14ac:dyDescent="0.25">
      <c r="A37" s="46" t="s">
        <v>73</v>
      </c>
      <c r="B37" s="266">
        <f t="shared" si="0"/>
        <v>3966</v>
      </c>
      <c r="C37" s="266">
        <f t="shared" si="0"/>
        <v>2013</v>
      </c>
      <c r="D37" s="266">
        <f t="shared" si="1"/>
        <v>1953</v>
      </c>
      <c r="E37" s="266"/>
      <c r="F37" s="266">
        <v>670</v>
      </c>
      <c r="G37" s="266">
        <v>331</v>
      </c>
      <c r="H37" s="266">
        <v>339</v>
      </c>
      <c r="I37" s="266"/>
      <c r="J37" s="266">
        <v>622</v>
      </c>
      <c r="K37" s="266">
        <v>304</v>
      </c>
      <c r="L37" s="266">
        <v>318</v>
      </c>
      <c r="M37" s="266"/>
      <c r="N37" s="266">
        <v>715</v>
      </c>
      <c r="O37" s="266">
        <v>376</v>
      </c>
      <c r="P37" s="266">
        <v>339</v>
      </c>
      <c r="Q37" s="266"/>
      <c r="R37" s="266">
        <v>771</v>
      </c>
      <c r="S37" s="266">
        <v>406</v>
      </c>
      <c r="T37" s="266">
        <v>365</v>
      </c>
      <c r="U37" s="266"/>
      <c r="V37" s="266">
        <v>610</v>
      </c>
      <c r="W37" s="266">
        <v>303</v>
      </c>
      <c r="X37" s="266">
        <v>307</v>
      </c>
      <c r="Y37" s="266"/>
      <c r="Z37" s="266">
        <v>578</v>
      </c>
      <c r="AA37" s="266">
        <v>293</v>
      </c>
      <c r="AB37" s="266">
        <v>285</v>
      </c>
    </row>
    <row r="38" spans="1:28" ht="15" customHeight="1" x14ac:dyDescent="0.2">
      <c r="A38" s="134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37">
    <cfRule type="cellIs" dxfId="397" priority="7" operator="equal">
      <formula>0</formula>
    </cfRule>
  </conditionalFormatting>
  <conditionalFormatting sqref="E9:P22">
    <cfRule type="cellIs" dxfId="396" priority="4" operator="equal">
      <formula>0</formula>
    </cfRule>
  </conditionalFormatting>
  <conditionalFormatting sqref="Q9:Q17">
    <cfRule type="cellIs" dxfId="395" priority="12" operator="equal">
      <formula>0</formula>
    </cfRule>
  </conditionalFormatting>
  <conditionalFormatting sqref="Q17:T22">
    <cfRule type="cellIs" dxfId="394" priority="10" operator="equal">
      <formula>0</formula>
    </cfRule>
  </conditionalFormatting>
  <conditionalFormatting sqref="R9:T16">
    <cfRule type="cellIs" dxfId="393" priority="3" operator="equal">
      <formula>0</formula>
    </cfRule>
  </conditionalFormatting>
  <conditionalFormatting sqref="U9:AB22">
    <cfRule type="cellIs" dxfId="392" priority="1" operator="equal">
      <formula>0</formula>
    </cfRule>
  </conditionalFormatting>
  <hyperlinks>
    <hyperlink ref="AC2" location="Contenido!A1" display="Contenido" xr:uid="{00000000-0004-0000-2000-000000000000}"/>
  </hyperlinks>
  <printOptions horizontalCentered="1"/>
  <pageMargins left="0.59055118110236227" right="0.59055118110236227" top="0.59055118110236227" bottom="0.19685039370078741" header="0" footer="0"/>
  <pageSetup scale="89" fitToHeight="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tabColor theme="5" tint="0.59999389629810485"/>
    <pageSetUpPr fitToPage="1"/>
  </sheetPr>
  <dimension ref="A1:AC38"/>
  <sheetViews>
    <sheetView showGridLines="0" zoomScaleNormal="100" zoomScaleSheetLayoutView="100" workbookViewId="0">
      <selection activeCell="L10" sqref="L10"/>
    </sheetView>
  </sheetViews>
  <sheetFormatPr baseColWidth="10" defaultColWidth="11" defaultRowHeight="12.75" x14ac:dyDescent="0.2"/>
  <cols>
    <col min="1" max="1" width="16.25" style="118" customWidth="1"/>
    <col min="2" max="4" width="6.375" style="251" customWidth="1"/>
    <col min="5" max="5" width="1" style="251" customWidth="1"/>
    <col min="6" max="8" width="6.375" style="251" customWidth="1"/>
    <col min="9" max="9" width="1" style="251" customWidth="1"/>
    <col min="10" max="12" width="6.375" style="251" customWidth="1"/>
    <col min="13" max="13" width="1" style="251" customWidth="1"/>
    <col min="14" max="16" width="6.375" style="251" customWidth="1"/>
    <col min="17" max="17" width="1" style="251" customWidth="1"/>
    <col min="18" max="20" width="6.375" style="251" customWidth="1"/>
    <col min="21" max="21" width="1" style="251" customWidth="1"/>
    <col min="22" max="24" width="6.375" style="251" customWidth="1"/>
    <col min="25" max="25" width="1" style="251" customWidth="1"/>
    <col min="26" max="28" width="6.37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43" t="s">
        <v>0</v>
      </c>
      <c r="B9" s="268">
        <f>SUM(B11:B37)</f>
        <v>411318</v>
      </c>
      <c r="C9" s="268">
        <f>SUM(C11:C37)</f>
        <v>211485</v>
      </c>
      <c r="D9" s="268">
        <f>SUM(D11:D37)</f>
        <v>199833</v>
      </c>
      <c r="E9" s="268"/>
      <c r="F9" s="268">
        <f>SUM(F11:F37)</f>
        <v>64445</v>
      </c>
      <c r="G9" s="268">
        <f>SUM(G11:G37)</f>
        <v>33058</v>
      </c>
      <c r="H9" s="268">
        <f>SUM(H11:H37)</f>
        <v>31387</v>
      </c>
      <c r="I9" s="268"/>
      <c r="J9" s="268">
        <f>SUM(J11:J37)</f>
        <v>68221</v>
      </c>
      <c r="K9" s="268">
        <f>SUM(K11:K37)</f>
        <v>35064</v>
      </c>
      <c r="L9" s="268">
        <f>SUM(L11:L37)</f>
        <v>33157</v>
      </c>
      <c r="M9" s="268"/>
      <c r="N9" s="268">
        <f>SUM(N11:N37)</f>
        <v>64702</v>
      </c>
      <c r="O9" s="268">
        <f>SUM(O11:O37)</f>
        <v>33387</v>
      </c>
      <c r="P9" s="268">
        <f>SUM(P11:P37)</f>
        <v>31315</v>
      </c>
      <c r="Q9" s="268"/>
      <c r="R9" s="268">
        <f>SUM(R11:R37)</f>
        <v>77093</v>
      </c>
      <c r="S9" s="268">
        <f>SUM(S11:S37)</f>
        <v>39789</v>
      </c>
      <c r="T9" s="268">
        <f>SUM(T11:T37)</f>
        <v>37304</v>
      </c>
      <c r="U9" s="268"/>
      <c r="V9" s="268">
        <f>SUM(V11:V37)</f>
        <v>71112</v>
      </c>
      <c r="W9" s="268">
        <f>SUM(W11:W37)</f>
        <v>36363</v>
      </c>
      <c r="X9" s="268">
        <f>SUM(X11:X37)</f>
        <v>34749</v>
      </c>
      <c r="Y9" s="268"/>
      <c r="Z9" s="268">
        <f>SUM(Z11:Z37)</f>
        <v>65745</v>
      </c>
      <c r="AA9" s="268">
        <f>SUM(AA11:AA37)</f>
        <v>33824</v>
      </c>
      <c r="AB9" s="268">
        <f>SUM(AB11:AB37)</f>
        <v>31921</v>
      </c>
      <c r="AC9" s="112"/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22556</v>
      </c>
      <c r="C11" s="251">
        <f>+G11+K11+O11+S11+W11+AA11</f>
        <v>11519</v>
      </c>
      <c r="D11" s="251">
        <f>+B11-C11</f>
        <v>11037</v>
      </c>
      <c r="E11" s="250"/>
      <c r="F11" s="250">
        <v>3489</v>
      </c>
      <c r="G11" s="250">
        <v>1811</v>
      </c>
      <c r="H11" s="250">
        <v>1678</v>
      </c>
      <c r="I11" s="250"/>
      <c r="J11" s="250">
        <v>3776</v>
      </c>
      <c r="K11" s="250">
        <v>1867</v>
      </c>
      <c r="L11" s="250">
        <v>1909</v>
      </c>
      <c r="M11" s="250"/>
      <c r="N11" s="250">
        <v>3660</v>
      </c>
      <c r="O11" s="250">
        <v>1921</v>
      </c>
      <c r="P11" s="250">
        <v>1739</v>
      </c>
      <c r="Q11" s="250"/>
      <c r="R11" s="250">
        <v>4243</v>
      </c>
      <c r="S11" s="250">
        <v>2148</v>
      </c>
      <c r="T11" s="250">
        <v>2095</v>
      </c>
      <c r="U11" s="250"/>
      <c r="V11" s="250">
        <v>3722</v>
      </c>
      <c r="W11" s="250">
        <v>1905</v>
      </c>
      <c r="X11" s="250">
        <v>1817</v>
      </c>
      <c r="Y11" s="250"/>
      <c r="Z11" s="250">
        <v>3666</v>
      </c>
      <c r="AA11" s="250">
        <v>1867</v>
      </c>
      <c r="AB11" s="250">
        <v>1799</v>
      </c>
    </row>
    <row r="12" spans="1:29" x14ac:dyDescent="0.2">
      <c r="A12" s="42" t="s">
        <v>58</v>
      </c>
      <c r="B12" s="251">
        <f t="shared" ref="B12:C37" si="0">+F12+J12+N12+R12+V12+Z12</f>
        <v>18831</v>
      </c>
      <c r="C12" s="251">
        <f t="shared" si="0"/>
        <v>9631</v>
      </c>
      <c r="D12" s="251">
        <f t="shared" ref="D12:D37" si="1">+B12-C12</f>
        <v>9200</v>
      </c>
      <c r="E12" s="250"/>
      <c r="F12" s="250">
        <v>2928</v>
      </c>
      <c r="G12" s="250">
        <v>1538</v>
      </c>
      <c r="H12" s="250">
        <v>1390</v>
      </c>
      <c r="I12" s="250"/>
      <c r="J12" s="250">
        <v>3091</v>
      </c>
      <c r="K12" s="250">
        <v>1574</v>
      </c>
      <c r="L12" s="250">
        <v>1517</v>
      </c>
      <c r="M12" s="250"/>
      <c r="N12" s="250">
        <v>2909</v>
      </c>
      <c r="O12" s="250">
        <v>1510</v>
      </c>
      <c r="P12" s="250">
        <v>1399</v>
      </c>
      <c r="Q12" s="250"/>
      <c r="R12" s="250">
        <v>3642</v>
      </c>
      <c r="S12" s="250">
        <v>1832</v>
      </c>
      <c r="T12" s="250">
        <v>1810</v>
      </c>
      <c r="U12" s="250"/>
      <c r="V12" s="250">
        <v>3213</v>
      </c>
      <c r="W12" s="250">
        <v>1639</v>
      </c>
      <c r="X12" s="250">
        <v>1574</v>
      </c>
      <c r="Y12" s="250"/>
      <c r="Z12" s="250">
        <v>3048</v>
      </c>
      <c r="AA12" s="250">
        <v>1538</v>
      </c>
      <c r="AB12" s="250">
        <v>1510</v>
      </c>
    </row>
    <row r="13" spans="1:29" x14ac:dyDescent="0.2">
      <c r="A13" s="42" t="s">
        <v>29</v>
      </c>
      <c r="B13" s="251">
        <f t="shared" si="0"/>
        <v>19377</v>
      </c>
      <c r="C13" s="251">
        <f t="shared" si="0"/>
        <v>10030</v>
      </c>
      <c r="D13" s="251">
        <f t="shared" si="1"/>
        <v>9347</v>
      </c>
      <c r="E13" s="250"/>
      <c r="F13" s="250">
        <v>3022</v>
      </c>
      <c r="G13" s="250">
        <v>1523</v>
      </c>
      <c r="H13" s="250">
        <v>1499</v>
      </c>
      <c r="I13" s="250"/>
      <c r="J13" s="250">
        <v>3319</v>
      </c>
      <c r="K13" s="250">
        <v>1756</v>
      </c>
      <c r="L13" s="250">
        <v>1563</v>
      </c>
      <c r="M13" s="250"/>
      <c r="N13" s="250">
        <v>3171</v>
      </c>
      <c r="O13" s="250">
        <v>1643</v>
      </c>
      <c r="P13" s="250">
        <v>1528</v>
      </c>
      <c r="Q13" s="250"/>
      <c r="R13" s="250">
        <v>3554</v>
      </c>
      <c r="S13" s="250">
        <v>1857</v>
      </c>
      <c r="T13" s="250">
        <v>1697</v>
      </c>
      <c r="U13" s="250"/>
      <c r="V13" s="250">
        <v>3252</v>
      </c>
      <c r="W13" s="250">
        <v>1689</v>
      </c>
      <c r="X13" s="250">
        <v>1563</v>
      </c>
      <c r="Y13" s="250"/>
      <c r="Z13" s="250">
        <v>3059</v>
      </c>
      <c r="AA13" s="250">
        <v>1562</v>
      </c>
      <c r="AB13" s="250">
        <v>1497</v>
      </c>
    </row>
    <row r="14" spans="1:29" x14ac:dyDescent="0.2">
      <c r="A14" s="42" t="s">
        <v>59</v>
      </c>
      <c r="B14" s="251">
        <f t="shared" si="0"/>
        <v>23821</v>
      </c>
      <c r="C14" s="251">
        <f t="shared" si="0"/>
        <v>12055</v>
      </c>
      <c r="D14" s="251">
        <f t="shared" si="1"/>
        <v>11766</v>
      </c>
      <c r="E14" s="250"/>
      <c r="F14" s="250">
        <v>3586</v>
      </c>
      <c r="G14" s="250">
        <v>1792</v>
      </c>
      <c r="H14" s="250">
        <v>1794</v>
      </c>
      <c r="I14" s="250"/>
      <c r="J14" s="250">
        <v>3944</v>
      </c>
      <c r="K14" s="250">
        <v>2017</v>
      </c>
      <c r="L14" s="250">
        <v>1927</v>
      </c>
      <c r="M14" s="250"/>
      <c r="N14" s="250">
        <v>3753</v>
      </c>
      <c r="O14" s="250">
        <v>1890</v>
      </c>
      <c r="P14" s="250">
        <v>1863</v>
      </c>
      <c r="Q14" s="250"/>
      <c r="R14" s="250">
        <v>4563</v>
      </c>
      <c r="S14" s="250">
        <v>2338</v>
      </c>
      <c r="T14" s="250">
        <v>2225</v>
      </c>
      <c r="U14" s="250"/>
      <c r="V14" s="250">
        <v>4135</v>
      </c>
      <c r="W14" s="250">
        <v>2107</v>
      </c>
      <c r="X14" s="250">
        <v>2028</v>
      </c>
      <c r="Y14" s="250"/>
      <c r="Z14" s="250">
        <v>3840</v>
      </c>
      <c r="AA14" s="250">
        <v>1911</v>
      </c>
      <c r="AB14" s="250">
        <v>1929</v>
      </c>
    </row>
    <row r="15" spans="1:29" x14ac:dyDescent="0.2">
      <c r="A15" s="42" t="s">
        <v>60</v>
      </c>
      <c r="B15" s="251">
        <f t="shared" si="0"/>
        <v>5880</v>
      </c>
      <c r="C15" s="251">
        <f t="shared" si="0"/>
        <v>3053</v>
      </c>
      <c r="D15" s="251">
        <f t="shared" si="1"/>
        <v>2827</v>
      </c>
      <c r="E15" s="252"/>
      <c r="F15" s="252">
        <v>868</v>
      </c>
      <c r="G15" s="252">
        <v>457</v>
      </c>
      <c r="H15" s="252">
        <v>411</v>
      </c>
      <c r="I15" s="252"/>
      <c r="J15" s="250">
        <v>945</v>
      </c>
      <c r="K15" s="250">
        <v>481</v>
      </c>
      <c r="L15" s="250">
        <v>464</v>
      </c>
      <c r="M15" s="250"/>
      <c r="N15" s="250">
        <v>951</v>
      </c>
      <c r="O15" s="250">
        <v>485</v>
      </c>
      <c r="P15" s="250">
        <v>466</v>
      </c>
      <c r="Q15" s="250"/>
      <c r="R15" s="250">
        <v>1083</v>
      </c>
      <c r="S15" s="250">
        <v>575</v>
      </c>
      <c r="T15" s="250">
        <v>508</v>
      </c>
      <c r="U15" s="250"/>
      <c r="V15" s="250">
        <v>1062</v>
      </c>
      <c r="W15" s="250">
        <v>527</v>
      </c>
      <c r="X15" s="250">
        <v>535</v>
      </c>
      <c r="Y15" s="250"/>
      <c r="Z15" s="250">
        <v>971</v>
      </c>
      <c r="AA15" s="250">
        <v>528</v>
      </c>
      <c r="AB15" s="250">
        <v>443</v>
      </c>
    </row>
    <row r="16" spans="1:29" x14ac:dyDescent="0.2">
      <c r="A16" s="42" t="s">
        <v>61</v>
      </c>
      <c r="B16" s="251">
        <f t="shared" si="0"/>
        <v>14352</v>
      </c>
      <c r="C16" s="251">
        <f t="shared" si="0"/>
        <v>7246</v>
      </c>
      <c r="D16" s="251">
        <f t="shared" si="1"/>
        <v>7106</v>
      </c>
      <c r="E16" s="252"/>
      <c r="F16" s="252">
        <v>2233</v>
      </c>
      <c r="G16" s="252">
        <v>1109</v>
      </c>
      <c r="H16" s="252">
        <v>1124</v>
      </c>
      <c r="I16" s="252"/>
      <c r="J16" s="252">
        <v>2411</v>
      </c>
      <c r="K16" s="252">
        <v>1194</v>
      </c>
      <c r="L16" s="252">
        <v>1217</v>
      </c>
      <c r="M16" s="252"/>
      <c r="N16" s="252">
        <v>2082</v>
      </c>
      <c r="O16" s="252">
        <v>1063</v>
      </c>
      <c r="P16" s="252">
        <v>1019</v>
      </c>
      <c r="Q16" s="252"/>
      <c r="R16" s="252">
        <v>2685</v>
      </c>
      <c r="S16" s="252">
        <v>1418</v>
      </c>
      <c r="T16" s="252">
        <v>1267</v>
      </c>
      <c r="U16" s="252"/>
      <c r="V16" s="252">
        <v>2597</v>
      </c>
      <c r="W16" s="252">
        <v>1298</v>
      </c>
      <c r="X16" s="252">
        <v>1299</v>
      </c>
      <c r="Y16" s="252"/>
      <c r="Z16" s="252">
        <v>2344</v>
      </c>
      <c r="AA16" s="252">
        <v>1164</v>
      </c>
      <c r="AB16" s="252">
        <v>1180</v>
      </c>
    </row>
    <row r="17" spans="1:28" x14ac:dyDescent="0.2">
      <c r="A17" s="42" t="s">
        <v>81</v>
      </c>
      <c r="B17" s="251">
        <f t="shared" si="0"/>
        <v>3598</v>
      </c>
      <c r="C17" s="251">
        <f t="shared" si="0"/>
        <v>1825</v>
      </c>
      <c r="D17" s="251">
        <f t="shared" si="1"/>
        <v>1773</v>
      </c>
      <c r="E17" s="252"/>
      <c r="F17" s="252">
        <v>567</v>
      </c>
      <c r="G17" s="252">
        <v>284</v>
      </c>
      <c r="H17" s="252">
        <v>283</v>
      </c>
      <c r="I17" s="252"/>
      <c r="J17" s="252">
        <v>577</v>
      </c>
      <c r="K17" s="252">
        <v>304</v>
      </c>
      <c r="L17" s="252">
        <v>273</v>
      </c>
      <c r="M17" s="252"/>
      <c r="N17" s="252">
        <v>574</v>
      </c>
      <c r="O17" s="252">
        <v>298</v>
      </c>
      <c r="P17" s="252">
        <v>276</v>
      </c>
      <c r="Q17" s="252"/>
      <c r="R17" s="252">
        <v>674</v>
      </c>
      <c r="S17" s="252">
        <v>339</v>
      </c>
      <c r="T17" s="252">
        <v>335</v>
      </c>
      <c r="U17" s="252"/>
      <c r="V17" s="252">
        <v>639</v>
      </c>
      <c r="W17" s="252">
        <v>307</v>
      </c>
      <c r="X17" s="252">
        <v>332</v>
      </c>
      <c r="Y17" s="252"/>
      <c r="Z17" s="252">
        <v>567</v>
      </c>
      <c r="AA17" s="252">
        <v>293</v>
      </c>
      <c r="AB17" s="252">
        <v>274</v>
      </c>
    </row>
    <row r="18" spans="1:28" x14ac:dyDescent="0.2">
      <c r="A18" s="42" t="s">
        <v>52</v>
      </c>
      <c r="B18" s="251">
        <f t="shared" si="0"/>
        <v>36549</v>
      </c>
      <c r="C18" s="251">
        <f t="shared" si="0"/>
        <v>18859</v>
      </c>
      <c r="D18" s="251">
        <f t="shared" si="1"/>
        <v>17690</v>
      </c>
      <c r="E18" s="252"/>
      <c r="F18" s="252">
        <v>5832</v>
      </c>
      <c r="G18" s="252">
        <v>3017</v>
      </c>
      <c r="H18" s="252">
        <v>2815</v>
      </c>
      <c r="I18" s="252"/>
      <c r="J18" s="252">
        <v>6196</v>
      </c>
      <c r="K18" s="252">
        <v>3171</v>
      </c>
      <c r="L18" s="252">
        <v>3025</v>
      </c>
      <c r="M18" s="252"/>
      <c r="N18" s="252">
        <v>5679</v>
      </c>
      <c r="O18" s="252">
        <v>2930</v>
      </c>
      <c r="P18" s="252">
        <v>2749</v>
      </c>
      <c r="Q18" s="252"/>
      <c r="R18" s="252">
        <v>6708</v>
      </c>
      <c r="S18" s="252">
        <v>3467</v>
      </c>
      <c r="T18" s="252">
        <v>3241</v>
      </c>
      <c r="U18" s="252"/>
      <c r="V18" s="252">
        <v>6130</v>
      </c>
      <c r="W18" s="252">
        <v>3187</v>
      </c>
      <c r="X18" s="252">
        <v>2943</v>
      </c>
      <c r="Y18" s="252"/>
      <c r="Z18" s="252">
        <v>6004</v>
      </c>
      <c r="AA18" s="252">
        <v>3087</v>
      </c>
      <c r="AB18" s="252">
        <v>2917</v>
      </c>
    </row>
    <row r="19" spans="1:28" x14ac:dyDescent="0.2">
      <c r="A19" s="42" t="s">
        <v>62</v>
      </c>
      <c r="B19" s="251">
        <f t="shared" si="0"/>
        <v>17476</v>
      </c>
      <c r="C19" s="251">
        <f t="shared" si="0"/>
        <v>8948</v>
      </c>
      <c r="D19" s="251">
        <f t="shared" si="1"/>
        <v>8528</v>
      </c>
      <c r="E19" s="250"/>
      <c r="F19" s="250">
        <v>2777</v>
      </c>
      <c r="G19" s="250">
        <v>1390</v>
      </c>
      <c r="H19" s="250">
        <v>1387</v>
      </c>
      <c r="I19" s="250"/>
      <c r="J19" s="250">
        <v>2910</v>
      </c>
      <c r="K19" s="250">
        <v>1504</v>
      </c>
      <c r="L19" s="250">
        <v>1406</v>
      </c>
      <c r="M19" s="250"/>
      <c r="N19" s="250">
        <v>2729</v>
      </c>
      <c r="O19" s="250">
        <v>1445</v>
      </c>
      <c r="P19" s="250">
        <v>1284</v>
      </c>
      <c r="Q19" s="250"/>
      <c r="R19" s="250">
        <v>3212</v>
      </c>
      <c r="S19" s="250">
        <v>1616</v>
      </c>
      <c r="T19" s="250">
        <v>1596</v>
      </c>
      <c r="U19" s="250"/>
      <c r="V19" s="250">
        <v>3041</v>
      </c>
      <c r="W19" s="250">
        <v>1514</v>
      </c>
      <c r="X19" s="250">
        <v>1527</v>
      </c>
      <c r="Y19" s="250"/>
      <c r="Z19" s="250">
        <v>2807</v>
      </c>
      <c r="AA19" s="250">
        <v>1479</v>
      </c>
      <c r="AB19" s="250">
        <v>1328</v>
      </c>
    </row>
    <row r="20" spans="1:28" x14ac:dyDescent="0.2">
      <c r="A20" s="42" t="s">
        <v>63</v>
      </c>
      <c r="B20" s="251">
        <f t="shared" si="0"/>
        <v>27040</v>
      </c>
      <c r="C20" s="251">
        <f t="shared" si="0"/>
        <v>13930</v>
      </c>
      <c r="D20" s="251">
        <f t="shared" si="1"/>
        <v>13110</v>
      </c>
      <c r="E20" s="252"/>
      <c r="F20" s="252">
        <v>4310</v>
      </c>
      <c r="G20" s="252">
        <v>2213</v>
      </c>
      <c r="H20" s="252">
        <v>2097</v>
      </c>
      <c r="I20" s="252"/>
      <c r="J20" s="252">
        <v>4640</v>
      </c>
      <c r="K20" s="252">
        <v>2382</v>
      </c>
      <c r="L20" s="252">
        <v>2258</v>
      </c>
      <c r="M20" s="252"/>
      <c r="N20" s="252">
        <v>4373</v>
      </c>
      <c r="O20" s="252">
        <v>2231</v>
      </c>
      <c r="P20" s="252">
        <v>2142</v>
      </c>
      <c r="Q20" s="252"/>
      <c r="R20" s="252">
        <v>4905</v>
      </c>
      <c r="S20" s="252">
        <v>2544</v>
      </c>
      <c r="T20" s="252">
        <v>2361</v>
      </c>
      <c r="U20" s="252"/>
      <c r="V20" s="252">
        <v>4599</v>
      </c>
      <c r="W20" s="252">
        <v>2366</v>
      </c>
      <c r="X20" s="252">
        <v>2233</v>
      </c>
      <c r="Y20" s="252"/>
      <c r="Z20" s="252">
        <v>4213</v>
      </c>
      <c r="AA20" s="252">
        <v>2194</v>
      </c>
      <c r="AB20" s="252">
        <v>2019</v>
      </c>
    </row>
    <row r="21" spans="1:28" x14ac:dyDescent="0.2">
      <c r="A21" s="42" t="s">
        <v>64</v>
      </c>
      <c r="B21" s="251">
        <f t="shared" si="0"/>
        <v>9211</v>
      </c>
      <c r="C21" s="251">
        <f t="shared" si="0"/>
        <v>4849</v>
      </c>
      <c r="D21" s="251">
        <f t="shared" si="1"/>
        <v>4362</v>
      </c>
      <c r="E21" s="252"/>
      <c r="F21" s="252">
        <v>1494</v>
      </c>
      <c r="G21" s="252">
        <v>807</v>
      </c>
      <c r="H21" s="252">
        <v>687</v>
      </c>
      <c r="I21" s="252"/>
      <c r="J21" s="252">
        <v>1598</v>
      </c>
      <c r="K21" s="252">
        <v>828</v>
      </c>
      <c r="L21" s="252">
        <v>770</v>
      </c>
      <c r="M21" s="252"/>
      <c r="N21" s="252">
        <v>1443</v>
      </c>
      <c r="O21" s="252">
        <v>751</v>
      </c>
      <c r="P21" s="252">
        <v>692</v>
      </c>
      <c r="Q21" s="252"/>
      <c r="R21" s="252">
        <v>1685</v>
      </c>
      <c r="S21" s="252">
        <v>918</v>
      </c>
      <c r="T21" s="252">
        <v>767</v>
      </c>
      <c r="U21" s="252"/>
      <c r="V21" s="252">
        <v>1535</v>
      </c>
      <c r="W21" s="252">
        <v>784</v>
      </c>
      <c r="X21" s="252">
        <v>751</v>
      </c>
      <c r="Y21" s="252"/>
      <c r="Z21" s="252">
        <v>1456</v>
      </c>
      <c r="AA21" s="252">
        <v>761</v>
      </c>
      <c r="AB21" s="252">
        <v>695</v>
      </c>
    </row>
    <row r="22" spans="1:28" x14ac:dyDescent="0.2">
      <c r="A22" s="41" t="s">
        <v>30</v>
      </c>
      <c r="B22" s="251">
        <f t="shared" si="0"/>
        <v>33647</v>
      </c>
      <c r="C22" s="251">
        <f t="shared" si="0"/>
        <v>17358</v>
      </c>
      <c r="D22" s="251">
        <f t="shared" si="1"/>
        <v>16289</v>
      </c>
      <c r="F22" s="250">
        <v>5120</v>
      </c>
      <c r="G22" s="250">
        <v>2636</v>
      </c>
      <c r="H22" s="250">
        <v>2484</v>
      </c>
      <c r="J22" s="250">
        <v>5513</v>
      </c>
      <c r="K22" s="250">
        <v>2850</v>
      </c>
      <c r="L22" s="250">
        <v>2663</v>
      </c>
      <c r="N22" s="250">
        <v>5001</v>
      </c>
      <c r="O22" s="250">
        <v>2532</v>
      </c>
      <c r="P22" s="250">
        <v>2469</v>
      </c>
      <c r="R22" s="250">
        <v>6709</v>
      </c>
      <c r="S22" s="250">
        <v>3460</v>
      </c>
      <c r="T22" s="250">
        <v>3249</v>
      </c>
      <c r="V22" s="250">
        <v>5684</v>
      </c>
      <c r="W22" s="250">
        <v>2943</v>
      </c>
      <c r="X22" s="250">
        <v>2741</v>
      </c>
      <c r="Z22" s="250">
        <v>5620</v>
      </c>
      <c r="AA22" s="250">
        <v>2937</v>
      </c>
      <c r="AB22" s="250">
        <v>2683</v>
      </c>
    </row>
    <row r="23" spans="1:28" x14ac:dyDescent="0.2">
      <c r="A23" s="42" t="s">
        <v>65</v>
      </c>
      <c r="B23" s="251">
        <f t="shared" si="0"/>
        <v>9243</v>
      </c>
      <c r="C23" s="251">
        <f t="shared" si="0"/>
        <v>4760</v>
      </c>
      <c r="D23" s="251">
        <f t="shared" si="1"/>
        <v>4483</v>
      </c>
      <c r="F23" s="251">
        <v>1441</v>
      </c>
      <c r="G23" s="251">
        <v>735</v>
      </c>
      <c r="H23" s="251">
        <v>706</v>
      </c>
      <c r="J23" s="251">
        <v>1479</v>
      </c>
      <c r="K23" s="251">
        <v>764</v>
      </c>
      <c r="L23" s="251">
        <v>715</v>
      </c>
      <c r="N23" s="251">
        <v>1497</v>
      </c>
      <c r="O23" s="251">
        <v>768</v>
      </c>
      <c r="P23" s="251">
        <v>729</v>
      </c>
      <c r="R23" s="251">
        <v>1751</v>
      </c>
      <c r="S23" s="251">
        <v>908</v>
      </c>
      <c r="T23" s="251">
        <v>843</v>
      </c>
      <c r="V23" s="251">
        <v>1596</v>
      </c>
      <c r="W23" s="251">
        <v>809</v>
      </c>
      <c r="X23" s="251">
        <v>787</v>
      </c>
      <c r="Z23" s="251">
        <v>1479</v>
      </c>
      <c r="AA23" s="251">
        <v>776</v>
      </c>
      <c r="AB23" s="251">
        <v>703</v>
      </c>
    </row>
    <row r="24" spans="1:28" x14ac:dyDescent="0.2">
      <c r="A24" s="42" t="s">
        <v>31</v>
      </c>
      <c r="B24" s="251">
        <f t="shared" si="0"/>
        <v>27146</v>
      </c>
      <c r="C24" s="251">
        <f t="shared" si="0"/>
        <v>13740</v>
      </c>
      <c r="D24" s="251">
        <f t="shared" si="1"/>
        <v>13406</v>
      </c>
      <c r="F24" s="251">
        <v>4262</v>
      </c>
      <c r="G24" s="251">
        <v>2164</v>
      </c>
      <c r="H24" s="251">
        <v>2098</v>
      </c>
      <c r="J24" s="251">
        <v>4461</v>
      </c>
      <c r="K24" s="251">
        <v>2228</v>
      </c>
      <c r="L24" s="251">
        <v>2233</v>
      </c>
      <c r="N24" s="251">
        <v>4269</v>
      </c>
      <c r="O24" s="251">
        <v>2199</v>
      </c>
      <c r="P24" s="251">
        <v>2070</v>
      </c>
      <c r="R24" s="251">
        <v>5103</v>
      </c>
      <c r="S24" s="251">
        <v>2577</v>
      </c>
      <c r="T24" s="251">
        <v>2526</v>
      </c>
      <c r="V24" s="251">
        <v>4596</v>
      </c>
      <c r="W24" s="251">
        <v>2345</v>
      </c>
      <c r="X24" s="251">
        <v>2251</v>
      </c>
      <c r="Z24" s="251">
        <v>4455</v>
      </c>
      <c r="AA24" s="251">
        <v>2227</v>
      </c>
      <c r="AB24" s="251">
        <v>2228</v>
      </c>
    </row>
    <row r="25" spans="1:28" x14ac:dyDescent="0.2">
      <c r="A25" s="42" t="s">
        <v>210</v>
      </c>
      <c r="B25" s="251">
        <f t="shared" si="0"/>
        <v>8486</v>
      </c>
      <c r="C25" s="251">
        <f t="shared" si="0"/>
        <v>4428</v>
      </c>
      <c r="D25" s="251">
        <f t="shared" si="1"/>
        <v>4058</v>
      </c>
      <c r="F25" s="251">
        <v>1391</v>
      </c>
      <c r="G25" s="251">
        <v>719</v>
      </c>
      <c r="H25" s="251">
        <v>672</v>
      </c>
      <c r="J25" s="251">
        <v>1353</v>
      </c>
      <c r="K25" s="251">
        <v>726</v>
      </c>
      <c r="L25" s="251">
        <v>627</v>
      </c>
      <c r="N25" s="251">
        <v>1304</v>
      </c>
      <c r="O25" s="251">
        <v>687</v>
      </c>
      <c r="P25" s="251">
        <v>617</v>
      </c>
      <c r="R25" s="251">
        <v>1549</v>
      </c>
      <c r="S25" s="251">
        <v>808</v>
      </c>
      <c r="T25" s="251">
        <v>741</v>
      </c>
      <c r="V25" s="251">
        <v>1542</v>
      </c>
      <c r="W25" s="251">
        <v>779</v>
      </c>
      <c r="X25" s="251">
        <v>763</v>
      </c>
      <c r="Z25" s="251">
        <v>1347</v>
      </c>
      <c r="AA25" s="251">
        <v>709</v>
      </c>
      <c r="AB25" s="251">
        <v>638</v>
      </c>
    </row>
    <row r="26" spans="1:28" x14ac:dyDescent="0.2">
      <c r="A26" s="42" t="s">
        <v>53</v>
      </c>
      <c r="B26" s="251">
        <f t="shared" si="0"/>
        <v>12401</v>
      </c>
      <c r="C26" s="251">
        <f t="shared" si="0"/>
        <v>6362</v>
      </c>
      <c r="D26" s="251">
        <f t="shared" si="1"/>
        <v>6039</v>
      </c>
      <c r="F26" s="251">
        <v>1934</v>
      </c>
      <c r="G26" s="251">
        <v>993</v>
      </c>
      <c r="H26" s="251">
        <v>941</v>
      </c>
      <c r="J26" s="251">
        <v>2088</v>
      </c>
      <c r="K26" s="251">
        <v>1051</v>
      </c>
      <c r="L26" s="251">
        <v>1037</v>
      </c>
      <c r="N26" s="251">
        <v>1961</v>
      </c>
      <c r="O26" s="251">
        <v>995</v>
      </c>
      <c r="P26" s="251">
        <v>966</v>
      </c>
      <c r="R26" s="251">
        <v>2307</v>
      </c>
      <c r="S26" s="251">
        <v>1197</v>
      </c>
      <c r="T26" s="251">
        <v>1110</v>
      </c>
      <c r="V26" s="251">
        <v>2142</v>
      </c>
      <c r="W26" s="251">
        <v>1093</v>
      </c>
      <c r="X26" s="251">
        <v>1049</v>
      </c>
      <c r="Z26" s="251">
        <v>1969</v>
      </c>
      <c r="AA26" s="251">
        <v>1033</v>
      </c>
      <c r="AB26" s="251">
        <v>936</v>
      </c>
    </row>
    <row r="27" spans="1:28" x14ac:dyDescent="0.2">
      <c r="A27" s="42" t="s">
        <v>67</v>
      </c>
      <c r="B27" s="251">
        <f t="shared" si="0"/>
        <v>7001</v>
      </c>
      <c r="C27" s="251">
        <f t="shared" si="0"/>
        <v>3600</v>
      </c>
      <c r="D27" s="251">
        <f t="shared" si="1"/>
        <v>3401</v>
      </c>
      <c r="F27" s="251">
        <v>1116</v>
      </c>
      <c r="G27" s="251">
        <v>596</v>
      </c>
      <c r="H27" s="251">
        <v>520</v>
      </c>
      <c r="J27" s="251">
        <v>1118</v>
      </c>
      <c r="K27" s="251">
        <v>568</v>
      </c>
      <c r="L27" s="251">
        <v>550</v>
      </c>
      <c r="N27" s="251">
        <v>1088</v>
      </c>
      <c r="O27" s="251">
        <v>563</v>
      </c>
      <c r="P27" s="251">
        <v>525</v>
      </c>
      <c r="R27" s="251">
        <v>1242</v>
      </c>
      <c r="S27" s="251">
        <v>608</v>
      </c>
      <c r="T27" s="251">
        <v>634</v>
      </c>
      <c r="V27" s="251">
        <v>1322</v>
      </c>
      <c r="W27" s="251">
        <v>695</v>
      </c>
      <c r="X27" s="251">
        <v>627</v>
      </c>
      <c r="Z27" s="251">
        <v>1115</v>
      </c>
      <c r="AA27" s="251">
        <v>570</v>
      </c>
      <c r="AB27" s="251">
        <v>545</v>
      </c>
    </row>
    <row r="28" spans="1:28" x14ac:dyDescent="0.2">
      <c r="A28" s="42" t="s">
        <v>68</v>
      </c>
      <c r="B28" s="251">
        <f t="shared" si="0"/>
        <v>10666</v>
      </c>
      <c r="C28" s="251">
        <f t="shared" si="0"/>
        <v>5468</v>
      </c>
      <c r="D28" s="251">
        <f t="shared" si="1"/>
        <v>5198</v>
      </c>
      <c r="F28" s="251">
        <v>1710</v>
      </c>
      <c r="G28" s="251">
        <v>870</v>
      </c>
      <c r="H28" s="251">
        <v>840</v>
      </c>
      <c r="J28" s="251">
        <v>1776</v>
      </c>
      <c r="K28" s="251">
        <v>902</v>
      </c>
      <c r="L28" s="251">
        <v>874</v>
      </c>
      <c r="N28" s="251">
        <v>1724</v>
      </c>
      <c r="O28" s="251">
        <v>895</v>
      </c>
      <c r="P28" s="251">
        <v>829</v>
      </c>
      <c r="R28" s="251">
        <v>1841</v>
      </c>
      <c r="S28" s="251">
        <v>964</v>
      </c>
      <c r="T28" s="251">
        <v>877</v>
      </c>
      <c r="V28" s="251">
        <v>1929</v>
      </c>
      <c r="W28" s="251">
        <v>965</v>
      </c>
      <c r="X28" s="251">
        <v>964</v>
      </c>
      <c r="Z28" s="251">
        <v>1686</v>
      </c>
      <c r="AA28" s="251">
        <v>872</v>
      </c>
      <c r="AB28" s="251">
        <v>814</v>
      </c>
    </row>
    <row r="29" spans="1:28" x14ac:dyDescent="0.2">
      <c r="A29" s="42" t="s">
        <v>54</v>
      </c>
      <c r="B29" s="251">
        <f t="shared" si="0"/>
        <v>6640</v>
      </c>
      <c r="C29" s="251">
        <f t="shared" si="0"/>
        <v>3363</v>
      </c>
      <c r="D29" s="251">
        <f t="shared" si="1"/>
        <v>3277</v>
      </c>
      <c r="F29" s="251">
        <v>1032</v>
      </c>
      <c r="G29" s="251">
        <v>516</v>
      </c>
      <c r="H29" s="251">
        <v>516</v>
      </c>
      <c r="J29" s="251">
        <v>1103</v>
      </c>
      <c r="K29" s="251">
        <v>577</v>
      </c>
      <c r="L29" s="251">
        <v>526</v>
      </c>
      <c r="N29" s="251">
        <v>1058</v>
      </c>
      <c r="O29" s="251">
        <v>545</v>
      </c>
      <c r="P29" s="251">
        <v>513</v>
      </c>
      <c r="R29" s="251">
        <v>1274</v>
      </c>
      <c r="S29" s="251">
        <v>643</v>
      </c>
      <c r="T29" s="251">
        <v>631</v>
      </c>
      <c r="V29" s="251">
        <v>1139</v>
      </c>
      <c r="W29" s="251">
        <v>538</v>
      </c>
      <c r="X29" s="251">
        <v>601</v>
      </c>
      <c r="Z29" s="251">
        <v>1034</v>
      </c>
      <c r="AA29" s="251">
        <v>544</v>
      </c>
      <c r="AB29" s="251">
        <v>490</v>
      </c>
    </row>
    <row r="30" spans="1:28" x14ac:dyDescent="0.2">
      <c r="A30" s="42" t="s">
        <v>55</v>
      </c>
      <c r="B30" s="251">
        <f t="shared" si="0"/>
        <v>13195</v>
      </c>
      <c r="C30" s="251">
        <f t="shared" si="0"/>
        <v>6852</v>
      </c>
      <c r="D30" s="251">
        <f t="shared" si="1"/>
        <v>6343</v>
      </c>
      <c r="F30" s="251">
        <v>2090</v>
      </c>
      <c r="G30" s="251">
        <v>1105</v>
      </c>
      <c r="H30" s="251">
        <v>985</v>
      </c>
      <c r="J30" s="251">
        <v>2221</v>
      </c>
      <c r="K30" s="251">
        <v>1170</v>
      </c>
      <c r="L30" s="251">
        <v>1051</v>
      </c>
      <c r="N30" s="251">
        <v>2107</v>
      </c>
      <c r="O30" s="251">
        <v>1080</v>
      </c>
      <c r="P30" s="251">
        <v>1027</v>
      </c>
      <c r="R30" s="251">
        <v>2492</v>
      </c>
      <c r="S30" s="251">
        <v>1311</v>
      </c>
      <c r="T30" s="251">
        <v>1181</v>
      </c>
      <c r="V30" s="251">
        <v>2262</v>
      </c>
      <c r="W30" s="251">
        <v>1167</v>
      </c>
      <c r="X30" s="251">
        <v>1095</v>
      </c>
      <c r="Z30" s="251">
        <v>2023</v>
      </c>
      <c r="AA30" s="251">
        <v>1019</v>
      </c>
      <c r="AB30" s="251">
        <v>1004</v>
      </c>
    </row>
    <row r="31" spans="1:28" x14ac:dyDescent="0.2">
      <c r="A31" s="42" t="s">
        <v>56</v>
      </c>
      <c r="B31" s="251">
        <f t="shared" si="0"/>
        <v>14296</v>
      </c>
      <c r="C31" s="251">
        <f t="shared" si="0"/>
        <v>7391</v>
      </c>
      <c r="D31" s="251">
        <f t="shared" si="1"/>
        <v>6905</v>
      </c>
      <c r="F31" s="251">
        <v>2182</v>
      </c>
      <c r="G31" s="251">
        <v>1093</v>
      </c>
      <c r="H31" s="251">
        <v>1089</v>
      </c>
      <c r="J31" s="251">
        <v>2352</v>
      </c>
      <c r="K31" s="251">
        <v>1229</v>
      </c>
      <c r="L31" s="251">
        <v>1123</v>
      </c>
      <c r="N31" s="251">
        <v>2185</v>
      </c>
      <c r="O31" s="251">
        <v>1138</v>
      </c>
      <c r="P31" s="251">
        <v>1047</v>
      </c>
      <c r="R31" s="251">
        <v>2811</v>
      </c>
      <c r="S31" s="251">
        <v>1463</v>
      </c>
      <c r="T31" s="251">
        <v>1348</v>
      </c>
      <c r="V31" s="251">
        <v>2545</v>
      </c>
      <c r="W31" s="251">
        <v>1290</v>
      </c>
      <c r="X31" s="251">
        <v>1255</v>
      </c>
      <c r="Z31" s="251">
        <v>2221</v>
      </c>
      <c r="AA31" s="251">
        <v>1178</v>
      </c>
      <c r="AB31" s="251">
        <v>1043</v>
      </c>
    </row>
    <row r="32" spans="1:28" x14ac:dyDescent="0.2">
      <c r="A32" s="42" t="s">
        <v>82</v>
      </c>
      <c r="B32" s="251">
        <f t="shared" si="0"/>
        <v>7872</v>
      </c>
      <c r="C32" s="251">
        <f t="shared" si="0"/>
        <v>4150</v>
      </c>
      <c r="D32" s="251">
        <f t="shared" si="1"/>
        <v>3722</v>
      </c>
      <c r="F32" s="251">
        <v>1211</v>
      </c>
      <c r="G32" s="251">
        <v>621</v>
      </c>
      <c r="H32" s="251">
        <v>590</v>
      </c>
      <c r="J32" s="251">
        <v>1303</v>
      </c>
      <c r="K32" s="251">
        <v>697</v>
      </c>
      <c r="L32" s="251">
        <v>606</v>
      </c>
      <c r="N32" s="251">
        <v>1306</v>
      </c>
      <c r="O32" s="251">
        <v>720</v>
      </c>
      <c r="P32" s="251">
        <v>586</v>
      </c>
      <c r="R32" s="251">
        <v>1441</v>
      </c>
      <c r="S32" s="251">
        <v>745</v>
      </c>
      <c r="T32" s="251">
        <v>696</v>
      </c>
      <c r="V32" s="251">
        <v>1442</v>
      </c>
      <c r="W32" s="251">
        <v>767</v>
      </c>
      <c r="X32" s="251">
        <v>675</v>
      </c>
      <c r="Z32" s="251">
        <v>1169</v>
      </c>
      <c r="AA32" s="251">
        <v>600</v>
      </c>
      <c r="AB32" s="251">
        <v>569</v>
      </c>
    </row>
    <row r="33" spans="1:28" x14ac:dyDescent="0.2">
      <c r="A33" s="42" t="s">
        <v>69</v>
      </c>
      <c r="B33" s="251">
        <f t="shared" si="0"/>
        <v>8727</v>
      </c>
      <c r="C33" s="251">
        <f t="shared" si="0"/>
        <v>4582</v>
      </c>
      <c r="D33" s="251">
        <f t="shared" si="1"/>
        <v>4145</v>
      </c>
      <c r="F33" s="251">
        <v>1330</v>
      </c>
      <c r="G33" s="251">
        <v>719</v>
      </c>
      <c r="H33" s="251">
        <v>611</v>
      </c>
      <c r="J33" s="251">
        <v>1417</v>
      </c>
      <c r="K33" s="251">
        <v>751</v>
      </c>
      <c r="L33" s="251">
        <v>666</v>
      </c>
      <c r="N33" s="251">
        <v>1316</v>
      </c>
      <c r="O33" s="251">
        <v>677</v>
      </c>
      <c r="P33" s="251">
        <v>639</v>
      </c>
      <c r="R33" s="251">
        <v>1664</v>
      </c>
      <c r="S33" s="251">
        <v>890</v>
      </c>
      <c r="T33" s="251">
        <v>774</v>
      </c>
      <c r="V33" s="251">
        <v>1622</v>
      </c>
      <c r="W33" s="251">
        <v>829</v>
      </c>
      <c r="X33" s="251">
        <v>793</v>
      </c>
      <c r="Z33" s="251">
        <v>1378</v>
      </c>
      <c r="AA33" s="251">
        <v>716</v>
      </c>
      <c r="AB33" s="251">
        <v>662</v>
      </c>
    </row>
    <row r="34" spans="1:28" x14ac:dyDescent="0.2">
      <c r="A34" s="42" t="s">
        <v>70</v>
      </c>
      <c r="B34" s="251">
        <f t="shared" si="0"/>
        <v>3000</v>
      </c>
      <c r="C34" s="251">
        <f t="shared" si="0"/>
        <v>1578</v>
      </c>
      <c r="D34" s="251">
        <f t="shared" si="1"/>
        <v>1422</v>
      </c>
      <c r="F34" s="251">
        <v>501</v>
      </c>
      <c r="G34" s="251">
        <v>261</v>
      </c>
      <c r="H34" s="251">
        <v>240</v>
      </c>
      <c r="J34" s="251">
        <v>506</v>
      </c>
      <c r="K34" s="251">
        <v>278</v>
      </c>
      <c r="L34" s="251">
        <v>228</v>
      </c>
      <c r="N34" s="251">
        <v>485</v>
      </c>
      <c r="O34" s="251">
        <v>237</v>
      </c>
      <c r="P34" s="251">
        <v>248</v>
      </c>
      <c r="R34" s="251">
        <v>560</v>
      </c>
      <c r="S34" s="251">
        <v>310</v>
      </c>
      <c r="T34" s="251">
        <v>250</v>
      </c>
      <c r="V34" s="251">
        <v>514</v>
      </c>
      <c r="W34" s="251">
        <v>266</v>
      </c>
      <c r="X34" s="251">
        <v>248</v>
      </c>
      <c r="Z34" s="251">
        <v>434</v>
      </c>
      <c r="AA34" s="251">
        <v>226</v>
      </c>
      <c r="AB34" s="251">
        <v>208</v>
      </c>
    </row>
    <row r="35" spans="1:28" x14ac:dyDescent="0.2">
      <c r="A35" s="42" t="s">
        <v>71</v>
      </c>
      <c r="B35" s="251">
        <f t="shared" si="0"/>
        <v>25862</v>
      </c>
      <c r="C35" s="251">
        <f t="shared" si="0"/>
        <v>13375</v>
      </c>
      <c r="D35" s="251">
        <f t="shared" si="1"/>
        <v>12487</v>
      </c>
      <c r="F35" s="251">
        <v>4118</v>
      </c>
      <c r="G35" s="251">
        <v>2107</v>
      </c>
      <c r="H35" s="251">
        <v>2011</v>
      </c>
      <c r="J35" s="251">
        <v>4163</v>
      </c>
      <c r="K35" s="251">
        <v>2191</v>
      </c>
      <c r="L35" s="251">
        <v>1972</v>
      </c>
      <c r="N35" s="251">
        <v>4179</v>
      </c>
      <c r="O35" s="251">
        <v>2169</v>
      </c>
      <c r="P35" s="251">
        <v>2010</v>
      </c>
      <c r="R35" s="251">
        <v>4851</v>
      </c>
      <c r="S35" s="251">
        <v>2505</v>
      </c>
      <c r="T35" s="251">
        <v>2346</v>
      </c>
      <c r="V35" s="251">
        <v>4617</v>
      </c>
      <c r="W35" s="251">
        <v>2380</v>
      </c>
      <c r="X35" s="251">
        <v>2237</v>
      </c>
      <c r="Z35" s="251">
        <v>3934</v>
      </c>
      <c r="AA35" s="251">
        <v>2023</v>
      </c>
      <c r="AB35" s="251">
        <v>1911</v>
      </c>
    </row>
    <row r="36" spans="1:28" x14ac:dyDescent="0.2">
      <c r="A36" s="42" t="s">
        <v>72</v>
      </c>
      <c r="B36" s="251">
        <f t="shared" si="0"/>
        <v>20479</v>
      </c>
      <c r="C36" s="251">
        <f t="shared" si="0"/>
        <v>10520</v>
      </c>
      <c r="D36" s="251">
        <f t="shared" si="1"/>
        <v>9959</v>
      </c>
      <c r="F36" s="251">
        <v>3231</v>
      </c>
      <c r="G36" s="251">
        <v>1651</v>
      </c>
      <c r="H36" s="251">
        <v>1580</v>
      </c>
      <c r="J36" s="251">
        <v>3339</v>
      </c>
      <c r="K36" s="251">
        <v>1700</v>
      </c>
      <c r="L36" s="251">
        <v>1639</v>
      </c>
      <c r="N36" s="251">
        <v>3183</v>
      </c>
      <c r="O36" s="251">
        <v>1639</v>
      </c>
      <c r="P36" s="251">
        <v>1544</v>
      </c>
      <c r="R36" s="251">
        <v>3773</v>
      </c>
      <c r="S36" s="251">
        <v>1942</v>
      </c>
      <c r="T36" s="251">
        <v>1831</v>
      </c>
      <c r="V36" s="251">
        <v>3625</v>
      </c>
      <c r="W36" s="251">
        <v>1871</v>
      </c>
      <c r="X36" s="251">
        <v>1754</v>
      </c>
      <c r="Z36" s="251">
        <v>3328</v>
      </c>
      <c r="AA36" s="251">
        <v>1717</v>
      </c>
      <c r="AB36" s="251">
        <v>1611</v>
      </c>
    </row>
    <row r="37" spans="1:28" ht="13.5" thickBot="1" x14ac:dyDescent="0.25">
      <c r="A37" s="46" t="s">
        <v>73</v>
      </c>
      <c r="B37" s="254">
        <f t="shared" si="0"/>
        <v>3966</v>
      </c>
      <c r="C37" s="254">
        <f t="shared" si="0"/>
        <v>2013</v>
      </c>
      <c r="D37" s="254">
        <f t="shared" si="1"/>
        <v>1953</v>
      </c>
      <c r="E37" s="254"/>
      <c r="F37" s="254">
        <v>670</v>
      </c>
      <c r="G37" s="254">
        <v>331</v>
      </c>
      <c r="H37" s="254">
        <v>339</v>
      </c>
      <c r="I37" s="254"/>
      <c r="J37" s="254">
        <v>622</v>
      </c>
      <c r="K37" s="254">
        <v>304</v>
      </c>
      <c r="L37" s="254">
        <v>318</v>
      </c>
      <c r="M37" s="254"/>
      <c r="N37" s="254">
        <v>715</v>
      </c>
      <c r="O37" s="254">
        <v>376</v>
      </c>
      <c r="P37" s="254">
        <v>339</v>
      </c>
      <c r="Q37" s="254"/>
      <c r="R37" s="254">
        <v>771</v>
      </c>
      <c r="S37" s="254">
        <v>406</v>
      </c>
      <c r="T37" s="254">
        <v>365</v>
      </c>
      <c r="U37" s="254"/>
      <c r="V37" s="254">
        <v>610</v>
      </c>
      <c r="W37" s="254">
        <v>303</v>
      </c>
      <c r="X37" s="254">
        <v>307</v>
      </c>
      <c r="Y37" s="254"/>
      <c r="Z37" s="254">
        <v>578</v>
      </c>
      <c r="AA37" s="254">
        <v>293</v>
      </c>
      <c r="AB37" s="254">
        <v>285</v>
      </c>
    </row>
    <row r="38" spans="1:28" ht="15" customHeight="1" x14ac:dyDescent="0.2">
      <c r="A38" s="11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37">
    <cfRule type="cellIs" dxfId="391" priority="7" operator="equal">
      <formula>0</formula>
    </cfRule>
  </conditionalFormatting>
  <conditionalFormatting sqref="E9:P22">
    <cfRule type="cellIs" dxfId="390" priority="4" operator="equal">
      <formula>0</formula>
    </cfRule>
  </conditionalFormatting>
  <conditionalFormatting sqref="Q9:Q17">
    <cfRule type="cellIs" dxfId="389" priority="12" operator="equal">
      <formula>0</formula>
    </cfRule>
  </conditionalFormatting>
  <conditionalFormatting sqref="Q17:T22">
    <cfRule type="cellIs" dxfId="388" priority="10" operator="equal">
      <formula>0</formula>
    </cfRule>
  </conditionalFormatting>
  <conditionalFormatting sqref="R9:T16">
    <cfRule type="cellIs" dxfId="387" priority="3" operator="equal">
      <formula>0</formula>
    </cfRule>
  </conditionalFormatting>
  <conditionalFormatting sqref="U9:AB22">
    <cfRule type="cellIs" dxfId="386" priority="1" operator="equal">
      <formula>0</formula>
    </cfRule>
  </conditionalFormatting>
  <hyperlinks>
    <hyperlink ref="AC2" location="Contenido!A1" display="Contenido" xr:uid="{00000000-0004-0000-2100-000000000000}"/>
  </hyperlinks>
  <printOptions horizontalCentered="1"/>
  <pageMargins left="0.59055118110236227" right="0.59055118110236227" top="0.59055118110236227" bottom="0.19685039370078741" header="0" footer="0"/>
  <pageSetup scale="81" fitToHeight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N16" sqref="N16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180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43" t="s">
        <v>0</v>
      </c>
      <c r="B9" s="268">
        <f>SUM(B11:B34)</f>
        <v>39825</v>
      </c>
      <c r="C9" s="268">
        <f>SUM(C11:C34)</f>
        <v>20400</v>
      </c>
      <c r="D9" s="268">
        <f>SUM(D11:D34)</f>
        <v>19425</v>
      </c>
      <c r="E9" s="268"/>
      <c r="F9" s="268">
        <f>SUM(F11:F34)</f>
        <v>7302</v>
      </c>
      <c r="G9" s="268">
        <f>SUM(G11:G34)</f>
        <v>3769</v>
      </c>
      <c r="H9" s="268">
        <f>SUM(H11:H34)</f>
        <v>3533</v>
      </c>
      <c r="I9" s="268"/>
      <c r="J9" s="268">
        <f>SUM(J11:J34)</f>
        <v>6818</v>
      </c>
      <c r="K9" s="268">
        <f>SUM(K11:K34)</f>
        <v>3508</v>
      </c>
      <c r="L9" s="268">
        <f>SUM(L11:L34)</f>
        <v>3310</v>
      </c>
      <c r="M9" s="268"/>
      <c r="N9" s="268">
        <f>SUM(N11:N34)</f>
        <v>6523</v>
      </c>
      <c r="O9" s="268">
        <f>SUM(O11:O34)</f>
        <v>3309</v>
      </c>
      <c r="P9" s="268">
        <f>SUM(P11:P34)</f>
        <v>3214</v>
      </c>
      <c r="Q9" s="268"/>
      <c r="R9" s="268">
        <f>SUM(R11:R34)</f>
        <v>6749</v>
      </c>
      <c r="S9" s="268">
        <f>SUM(S11:S34)</f>
        <v>3473</v>
      </c>
      <c r="T9" s="268">
        <f>SUM(T11:T34)</f>
        <v>3276</v>
      </c>
      <c r="U9" s="268"/>
      <c r="V9" s="268">
        <f>SUM(V11:V34)</f>
        <v>6392</v>
      </c>
      <c r="W9" s="268">
        <f>SUM(W11:W34)</f>
        <v>3249</v>
      </c>
      <c r="X9" s="268">
        <f>SUM(X11:X34)</f>
        <v>3143</v>
      </c>
      <c r="Y9" s="268"/>
      <c r="Z9" s="268">
        <f>SUM(Z11:Z34)</f>
        <v>6041</v>
      </c>
      <c r="AA9" s="268">
        <f>SUM(AA11:AA34)</f>
        <v>3092</v>
      </c>
      <c r="AB9" s="268">
        <f>SUM(AB11:AB34)</f>
        <v>2949</v>
      </c>
      <c r="AC9" s="112"/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3967</v>
      </c>
      <c r="C11" s="251">
        <f>+G11+K11+O11+S11+W11+AA11</f>
        <v>2075</v>
      </c>
      <c r="D11" s="251">
        <f>+B11-C11</f>
        <v>1892</v>
      </c>
      <c r="E11" s="250"/>
      <c r="F11" s="250">
        <v>685</v>
      </c>
      <c r="G11" s="250">
        <v>357</v>
      </c>
      <c r="H11" s="250">
        <v>328</v>
      </c>
      <c r="I11" s="250"/>
      <c r="J11" s="250">
        <v>685</v>
      </c>
      <c r="K11" s="250">
        <v>384</v>
      </c>
      <c r="L11" s="250">
        <v>301</v>
      </c>
      <c r="M11" s="250"/>
      <c r="N11" s="250">
        <v>617</v>
      </c>
      <c r="O11" s="250">
        <v>318</v>
      </c>
      <c r="P11" s="250">
        <v>299</v>
      </c>
      <c r="Q11" s="250"/>
      <c r="R11" s="250">
        <v>691</v>
      </c>
      <c r="S11" s="250">
        <v>362</v>
      </c>
      <c r="T11" s="250">
        <v>329</v>
      </c>
      <c r="U11" s="250"/>
      <c r="V11" s="250">
        <v>667</v>
      </c>
      <c r="W11" s="250">
        <v>337</v>
      </c>
      <c r="X11" s="250">
        <v>330</v>
      </c>
      <c r="Y11" s="250"/>
      <c r="Z11" s="250">
        <v>622</v>
      </c>
      <c r="AA11" s="250">
        <v>317</v>
      </c>
      <c r="AB11" s="250">
        <v>305</v>
      </c>
    </row>
    <row r="12" spans="1:29" x14ac:dyDescent="0.2">
      <c r="A12" s="42" t="s">
        <v>58</v>
      </c>
      <c r="B12" s="251">
        <f t="shared" ref="B12:C34" si="0">+F12+J12+N12+R12+V12+Z12</f>
        <v>6882</v>
      </c>
      <c r="C12" s="251">
        <f t="shared" si="0"/>
        <v>3534</v>
      </c>
      <c r="D12" s="251">
        <f t="shared" ref="D12:D34" si="1">+B12-C12</f>
        <v>3348</v>
      </c>
      <c r="E12" s="250"/>
      <c r="F12" s="250">
        <v>1245</v>
      </c>
      <c r="G12" s="250">
        <v>644</v>
      </c>
      <c r="H12" s="250">
        <v>601</v>
      </c>
      <c r="I12" s="250"/>
      <c r="J12" s="250">
        <v>1153</v>
      </c>
      <c r="K12" s="250">
        <v>578</v>
      </c>
      <c r="L12" s="250">
        <v>575</v>
      </c>
      <c r="M12" s="250"/>
      <c r="N12" s="250">
        <v>1082</v>
      </c>
      <c r="O12" s="250">
        <v>550</v>
      </c>
      <c r="P12" s="250">
        <v>532</v>
      </c>
      <c r="Q12" s="250"/>
      <c r="R12" s="250">
        <v>1157</v>
      </c>
      <c r="S12" s="250">
        <v>604</v>
      </c>
      <c r="T12" s="250">
        <v>553</v>
      </c>
      <c r="U12" s="250"/>
      <c r="V12" s="250">
        <v>1166</v>
      </c>
      <c r="W12" s="250">
        <v>602</v>
      </c>
      <c r="X12" s="250">
        <v>564</v>
      </c>
      <c r="Y12" s="250"/>
      <c r="Z12" s="250">
        <v>1079</v>
      </c>
      <c r="AA12" s="250">
        <v>556</v>
      </c>
      <c r="AB12" s="250">
        <v>523</v>
      </c>
    </row>
    <row r="13" spans="1:29" x14ac:dyDescent="0.2">
      <c r="A13" s="42" t="s">
        <v>29</v>
      </c>
      <c r="B13" s="251">
        <f t="shared" si="0"/>
        <v>4716</v>
      </c>
      <c r="C13" s="251">
        <f t="shared" si="0"/>
        <v>2386</v>
      </c>
      <c r="D13" s="251">
        <f t="shared" si="1"/>
        <v>2330</v>
      </c>
      <c r="E13" s="250"/>
      <c r="F13" s="250">
        <v>795</v>
      </c>
      <c r="G13" s="250">
        <v>394</v>
      </c>
      <c r="H13" s="250">
        <v>401</v>
      </c>
      <c r="I13" s="250"/>
      <c r="J13" s="250">
        <v>817</v>
      </c>
      <c r="K13" s="250">
        <v>415</v>
      </c>
      <c r="L13" s="250">
        <v>402</v>
      </c>
      <c r="M13" s="250"/>
      <c r="N13" s="250">
        <v>742</v>
      </c>
      <c r="O13" s="250">
        <v>385</v>
      </c>
      <c r="P13" s="250">
        <v>357</v>
      </c>
      <c r="Q13" s="250"/>
      <c r="R13" s="250">
        <v>800</v>
      </c>
      <c r="S13" s="250">
        <v>413</v>
      </c>
      <c r="T13" s="250">
        <v>387</v>
      </c>
      <c r="U13" s="250"/>
      <c r="V13" s="250">
        <v>783</v>
      </c>
      <c r="W13" s="250">
        <v>388</v>
      </c>
      <c r="X13" s="250">
        <v>395</v>
      </c>
      <c r="Y13" s="250"/>
      <c r="Z13" s="250">
        <v>779</v>
      </c>
      <c r="AA13" s="250">
        <v>391</v>
      </c>
      <c r="AB13" s="250">
        <v>388</v>
      </c>
    </row>
    <row r="14" spans="1:29" x14ac:dyDescent="0.2">
      <c r="A14" s="42" t="s">
        <v>59</v>
      </c>
      <c r="B14" s="251">
        <f t="shared" si="0"/>
        <v>1795</v>
      </c>
      <c r="C14" s="251">
        <f t="shared" si="0"/>
        <v>936</v>
      </c>
      <c r="D14" s="251">
        <f t="shared" si="1"/>
        <v>859</v>
      </c>
      <c r="E14" s="250"/>
      <c r="F14" s="250">
        <v>300</v>
      </c>
      <c r="G14" s="250">
        <v>158</v>
      </c>
      <c r="H14" s="250">
        <v>142</v>
      </c>
      <c r="I14" s="250"/>
      <c r="J14" s="250">
        <v>302</v>
      </c>
      <c r="K14" s="250">
        <v>160</v>
      </c>
      <c r="L14" s="250">
        <v>142</v>
      </c>
      <c r="M14" s="250"/>
      <c r="N14" s="250">
        <v>317</v>
      </c>
      <c r="O14" s="250">
        <v>162</v>
      </c>
      <c r="P14" s="250">
        <v>155</v>
      </c>
      <c r="Q14" s="250"/>
      <c r="R14" s="250">
        <v>309</v>
      </c>
      <c r="S14" s="250">
        <v>159</v>
      </c>
      <c r="T14" s="250">
        <v>150</v>
      </c>
      <c r="U14" s="250"/>
      <c r="V14" s="250">
        <v>296</v>
      </c>
      <c r="W14" s="250">
        <v>157</v>
      </c>
      <c r="X14" s="250">
        <v>139</v>
      </c>
      <c r="Y14" s="250"/>
      <c r="Z14" s="250">
        <v>271</v>
      </c>
      <c r="AA14" s="250">
        <v>140</v>
      </c>
      <c r="AB14" s="250">
        <v>131</v>
      </c>
    </row>
    <row r="15" spans="1:29" x14ac:dyDescent="0.2">
      <c r="A15" s="42" t="s">
        <v>60</v>
      </c>
      <c r="B15" s="251">
        <f t="shared" si="0"/>
        <v>283</v>
      </c>
      <c r="C15" s="251">
        <f t="shared" si="0"/>
        <v>138</v>
      </c>
      <c r="D15" s="251">
        <f t="shared" si="1"/>
        <v>145</v>
      </c>
      <c r="E15" s="252"/>
      <c r="F15" s="252">
        <v>64</v>
      </c>
      <c r="G15" s="252">
        <v>29</v>
      </c>
      <c r="H15" s="252">
        <v>35</v>
      </c>
      <c r="I15" s="252"/>
      <c r="J15" s="250">
        <v>55</v>
      </c>
      <c r="K15" s="250">
        <v>19</v>
      </c>
      <c r="L15" s="250">
        <v>36</v>
      </c>
      <c r="M15" s="250"/>
      <c r="N15" s="250">
        <v>45</v>
      </c>
      <c r="O15" s="250">
        <v>26</v>
      </c>
      <c r="P15" s="250">
        <v>19</v>
      </c>
      <c r="Q15" s="250"/>
      <c r="R15" s="250">
        <v>45</v>
      </c>
      <c r="S15" s="250">
        <v>23</v>
      </c>
      <c r="T15" s="250">
        <v>22</v>
      </c>
      <c r="U15" s="250"/>
      <c r="V15" s="250">
        <v>43</v>
      </c>
      <c r="W15" s="250">
        <v>27</v>
      </c>
      <c r="X15" s="250">
        <v>16</v>
      </c>
      <c r="Y15" s="250"/>
      <c r="Z15" s="250">
        <v>31</v>
      </c>
      <c r="AA15" s="250">
        <v>14</v>
      </c>
      <c r="AB15" s="250">
        <v>17</v>
      </c>
    </row>
    <row r="16" spans="1:29" x14ac:dyDescent="0.2">
      <c r="A16" s="42" t="s">
        <v>61</v>
      </c>
      <c r="B16" s="251">
        <f t="shared" si="0"/>
        <v>326</v>
      </c>
      <c r="C16" s="251">
        <f t="shared" si="0"/>
        <v>177</v>
      </c>
      <c r="D16" s="251">
        <f t="shared" si="1"/>
        <v>149</v>
      </c>
      <c r="E16" s="252"/>
      <c r="F16" s="252">
        <v>49</v>
      </c>
      <c r="G16" s="252">
        <v>25</v>
      </c>
      <c r="H16" s="252">
        <v>24</v>
      </c>
      <c r="I16" s="252"/>
      <c r="J16" s="252">
        <v>77</v>
      </c>
      <c r="K16" s="252">
        <v>42</v>
      </c>
      <c r="L16" s="252">
        <v>35</v>
      </c>
      <c r="M16" s="252"/>
      <c r="N16" s="252">
        <v>52</v>
      </c>
      <c r="O16" s="252">
        <v>30</v>
      </c>
      <c r="P16" s="252">
        <v>22</v>
      </c>
      <c r="Q16" s="252"/>
      <c r="R16" s="252">
        <v>59</v>
      </c>
      <c r="S16" s="252">
        <v>30</v>
      </c>
      <c r="T16" s="252">
        <v>29</v>
      </c>
      <c r="U16" s="252"/>
      <c r="V16" s="252">
        <v>43</v>
      </c>
      <c r="W16" s="252">
        <v>29</v>
      </c>
      <c r="X16" s="252">
        <v>14</v>
      </c>
      <c r="Y16" s="252"/>
      <c r="Z16" s="252">
        <v>46</v>
      </c>
      <c r="AA16" s="252">
        <v>21</v>
      </c>
      <c r="AB16" s="252">
        <v>25</v>
      </c>
    </row>
    <row r="17" spans="1:28" x14ac:dyDescent="0.2">
      <c r="A17" s="42" t="s">
        <v>52</v>
      </c>
      <c r="B17" s="251">
        <f t="shared" si="0"/>
        <v>4152</v>
      </c>
      <c r="C17" s="251">
        <f t="shared" si="0"/>
        <v>2105</v>
      </c>
      <c r="D17" s="251">
        <f t="shared" si="1"/>
        <v>2047</v>
      </c>
      <c r="E17" s="252"/>
      <c r="F17" s="252">
        <v>848</v>
      </c>
      <c r="G17" s="252">
        <v>443</v>
      </c>
      <c r="H17" s="252">
        <v>405</v>
      </c>
      <c r="I17" s="252"/>
      <c r="J17" s="252">
        <v>718</v>
      </c>
      <c r="K17" s="252">
        <v>382</v>
      </c>
      <c r="L17" s="252">
        <v>336</v>
      </c>
      <c r="M17" s="252"/>
      <c r="N17" s="252">
        <v>682</v>
      </c>
      <c r="O17" s="252">
        <v>319</v>
      </c>
      <c r="P17" s="252">
        <v>363</v>
      </c>
      <c r="Q17" s="252"/>
      <c r="R17" s="252">
        <v>687</v>
      </c>
      <c r="S17" s="252">
        <v>368</v>
      </c>
      <c r="T17" s="252">
        <v>319</v>
      </c>
      <c r="U17" s="252"/>
      <c r="V17" s="252">
        <v>620</v>
      </c>
      <c r="W17" s="252">
        <v>281</v>
      </c>
      <c r="X17" s="252">
        <v>339</v>
      </c>
      <c r="Y17" s="252"/>
      <c r="Z17" s="252">
        <v>597</v>
      </c>
      <c r="AA17" s="252">
        <v>312</v>
      </c>
      <c r="AB17" s="252">
        <v>285</v>
      </c>
    </row>
    <row r="18" spans="1:28" x14ac:dyDescent="0.2">
      <c r="A18" s="42" t="s">
        <v>62</v>
      </c>
      <c r="B18" s="251">
        <f t="shared" si="0"/>
        <v>1007</v>
      </c>
      <c r="C18" s="251">
        <f t="shared" si="0"/>
        <v>507</v>
      </c>
      <c r="D18" s="251">
        <f t="shared" si="1"/>
        <v>500</v>
      </c>
      <c r="E18" s="250"/>
      <c r="F18" s="250">
        <v>192</v>
      </c>
      <c r="G18" s="250">
        <v>92</v>
      </c>
      <c r="H18" s="250">
        <v>100</v>
      </c>
      <c r="I18" s="250"/>
      <c r="J18" s="250">
        <v>185</v>
      </c>
      <c r="K18" s="250">
        <v>85</v>
      </c>
      <c r="L18" s="250">
        <v>100</v>
      </c>
      <c r="M18" s="250"/>
      <c r="N18" s="250">
        <v>187</v>
      </c>
      <c r="O18" s="250">
        <v>101</v>
      </c>
      <c r="P18" s="250">
        <v>86</v>
      </c>
      <c r="Q18" s="250"/>
      <c r="R18" s="250">
        <v>142</v>
      </c>
      <c r="S18" s="250">
        <v>77</v>
      </c>
      <c r="T18" s="250">
        <v>65</v>
      </c>
      <c r="U18" s="250"/>
      <c r="V18" s="250">
        <v>152</v>
      </c>
      <c r="W18" s="250">
        <v>77</v>
      </c>
      <c r="X18" s="250">
        <v>75</v>
      </c>
      <c r="Y18" s="250"/>
      <c r="Z18" s="250">
        <v>149</v>
      </c>
      <c r="AA18" s="250">
        <v>75</v>
      </c>
      <c r="AB18" s="250">
        <v>74</v>
      </c>
    </row>
    <row r="19" spans="1:28" x14ac:dyDescent="0.2">
      <c r="A19" s="42" t="s">
        <v>63</v>
      </c>
      <c r="B19" s="251">
        <f t="shared" si="0"/>
        <v>754</v>
      </c>
      <c r="C19" s="251">
        <f t="shared" si="0"/>
        <v>386</v>
      </c>
      <c r="D19" s="251">
        <f t="shared" si="1"/>
        <v>368</v>
      </c>
      <c r="E19" s="252"/>
      <c r="F19" s="252">
        <v>158</v>
      </c>
      <c r="G19" s="252">
        <v>71</v>
      </c>
      <c r="H19" s="252">
        <v>87</v>
      </c>
      <c r="I19" s="252"/>
      <c r="J19" s="252">
        <v>150</v>
      </c>
      <c r="K19" s="252">
        <v>83</v>
      </c>
      <c r="L19" s="252">
        <v>67</v>
      </c>
      <c r="M19" s="252"/>
      <c r="N19" s="252">
        <v>114</v>
      </c>
      <c r="O19" s="252">
        <v>50</v>
      </c>
      <c r="P19" s="252">
        <v>64</v>
      </c>
      <c r="Q19" s="252"/>
      <c r="R19" s="252">
        <v>121</v>
      </c>
      <c r="S19" s="252">
        <v>68</v>
      </c>
      <c r="T19" s="252">
        <v>53</v>
      </c>
      <c r="U19" s="252"/>
      <c r="V19" s="252">
        <v>126</v>
      </c>
      <c r="W19" s="252">
        <v>63</v>
      </c>
      <c r="X19" s="252">
        <v>63</v>
      </c>
      <c r="Y19" s="252"/>
      <c r="Z19" s="252">
        <v>85</v>
      </c>
      <c r="AA19" s="252">
        <v>51</v>
      </c>
      <c r="AB19" s="252">
        <v>34</v>
      </c>
    </row>
    <row r="20" spans="1:28" x14ac:dyDescent="0.2">
      <c r="A20" s="41" t="s">
        <v>30</v>
      </c>
      <c r="B20" s="251">
        <f t="shared" si="0"/>
        <v>2975</v>
      </c>
      <c r="C20" s="251">
        <f t="shared" si="0"/>
        <v>1540</v>
      </c>
      <c r="D20" s="251">
        <f t="shared" si="1"/>
        <v>1435</v>
      </c>
      <c r="F20" s="250">
        <v>564</v>
      </c>
      <c r="G20" s="250">
        <v>287</v>
      </c>
      <c r="H20" s="250">
        <v>277</v>
      </c>
      <c r="J20" s="250">
        <v>487</v>
      </c>
      <c r="K20" s="250">
        <v>256</v>
      </c>
      <c r="L20" s="250">
        <v>231</v>
      </c>
      <c r="N20" s="250">
        <v>508</v>
      </c>
      <c r="O20" s="250">
        <v>262</v>
      </c>
      <c r="P20" s="250">
        <v>246</v>
      </c>
      <c r="R20" s="250">
        <v>517</v>
      </c>
      <c r="S20" s="250">
        <v>269</v>
      </c>
      <c r="T20" s="250">
        <v>248</v>
      </c>
      <c r="V20" s="250">
        <v>435</v>
      </c>
      <c r="W20" s="250">
        <v>233</v>
      </c>
      <c r="X20" s="250">
        <v>202</v>
      </c>
      <c r="Z20" s="250">
        <v>464</v>
      </c>
      <c r="AA20" s="250">
        <v>233</v>
      </c>
      <c r="AB20" s="250">
        <v>231</v>
      </c>
    </row>
    <row r="21" spans="1:28" x14ac:dyDescent="0.2">
      <c r="A21" s="42" t="s">
        <v>65</v>
      </c>
      <c r="B21" s="251">
        <f t="shared" si="0"/>
        <v>269</v>
      </c>
      <c r="C21" s="251">
        <f t="shared" si="0"/>
        <v>137</v>
      </c>
      <c r="D21" s="251">
        <f t="shared" si="1"/>
        <v>132</v>
      </c>
      <c r="F21" s="251">
        <v>54</v>
      </c>
      <c r="G21" s="251">
        <v>29</v>
      </c>
      <c r="H21" s="251">
        <v>25</v>
      </c>
      <c r="J21" s="251">
        <v>46</v>
      </c>
      <c r="K21" s="251">
        <v>23</v>
      </c>
      <c r="L21" s="251">
        <v>23</v>
      </c>
      <c r="N21" s="251">
        <v>44</v>
      </c>
      <c r="O21" s="251">
        <v>24</v>
      </c>
      <c r="P21" s="251">
        <v>20</v>
      </c>
      <c r="R21" s="251">
        <v>48</v>
      </c>
      <c r="S21" s="251">
        <v>23</v>
      </c>
      <c r="T21" s="251">
        <v>25</v>
      </c>
      <c r="V21" s="251">
        <v>34</v>
      </c>
      <c r="W21" s="251">
        <v>17</v>
      </c>
      <c r="X21" s="251">
        <v>17</v>
      </c>
      <c r="Z21" s="251">
        <v>43</v>
      </c>
      <c r="AA21" s="251">
        <v>21</v>
      </c>
      <c r="AB21" s="251">
        <v>22</v>
      </c>
    </row>
    <row r="22" spans="1:28" x14ac:dyDescent="0.2">
      <c r="A22" s="42" t="s">
        <v>31</v>
      </c>
      <c r="B22" s="251">
        <f t="shared" si="0"/>
        <v>6322</v>
      </c>
      <c r="C22" s="251">
        <f t="shared" si="0"/>
        <v>3235</v>
      </c>
      <c r="D22" s="251">
        <f t="shared" si="1"/>
        <v>3087</v>
      </c>
      <c r="F22" s="251">
        <v>1129</v>
      </c>
      <c r="G22" s="251">
        <v>596</v>
      </c>
      <c r="H22" s="251">
        <v>533</v>
      </c>
      <c r="J22" s="251">
        <v>1074</v>
      </c>
      <c r="K22" s="251">
        <v>537</v>
      </c>
      <c r="L22" s="251">
        <v>537</v>
      </c>
      <c r="N22" s="251">
        <v>1069</v>
      </c>
      <c r="O22" s="251">
        <v>552</v>
      </c>
      <c r="P22" s="251">
        <v>517</v>
      </c>
      <c r="R22" s="251">
        <v>1108</v>
      </c>
      <c r="S22" s="251">
        <v>555</v>
      </c>
      <c r="T22" s="251">
        <v>553</v>
      </c>
      <c r="V22" s="251">
        <v>1007</v>
      </c>
      <c r="W22" s="251">
        <v>506</v>
      </c>
      <c r="X22" s="251">
        <v>501</v>
      </c>
      <c r="Z22" s="251">
        <v>935</v>
      </c>
      <c r="AA22" s="251">
        <v>489</v>
      </c>
      <c r="AB22" s="251">
        <v>446</v>
      </c>
    </row>
    <row r="23" spans="1:28" x14ac:dyDescent="0.2">
      <c r="A23" s="42" t="s">
        <v>210</v>
      </c>
      <c r="B23" s="251">
        <f t="shared" si="0"/>
        <v>46</v>
      </c>
      <c r="C23" s="251">
        <f t="shared" si="0"/>
        <v>27</v>
      </c>
      <c r="D23" s="251">
        <f t="shared" si="1"/>
        <v>19</v>
      </c>
      <c r="F23" s="251">
        <v>5</v>
      </c>
      <c r="G23" s="251">
        <v>5</v>
      </c>
      <c r="H23" s="251">
        <v>0</v>
      </c>
      <c r="J23" s="251">
        <v>7</v>
      </c>
      <c r="K23" s="251">
        <v>5</v>
      </c>
      <c r="L23" s="251">
        <v>2</v>
      </c>
      <c r="N23" s="251">
        <v>8</v>
      </c>
      <c r="O23" s="251">
        <v>4</v>
      </c>
      <c r="P23" s="251">
        <v>4</v>
      </c>
      <c r="R23" s="251">
        <v>10</v>
      </c>
      <c r="S23" s="251">
        <v>7</v>
      </c>
      <c r="T23" s="251">
        <v>3</v>
      </c>
      <c r="V23" s="251">
        <v>11</v>
      </c>
      <c r="W23" s="251">
        <v>3</v>
      </c>
      <c r="X23" s="251">
        <v>8</v>
      </c>
      <c r="Z23" s="251">
        <v>5</v>
      </c>
      <c r="AA23" s="251">
        <v>3</v>
      </c>
      <c r="AB23" s="251">
        <v>2</v>
      </c>
    </row>
    <row r="24" spans="1:28" x14ac:dyDescent="0.2">
      <c r="A24" s="42" t="s">
        <v>53</v>
      </c>
      <c r="B24" s="251">
        <f t="shared" si="0"/>
        <v>698</v>
      </c>
      <c r="C24" s="251">
        <f t="shared" si="0"/>
        <v>329</v>
      </c>
      <c r="D24" s="251">
        <f t="shared" si="1"/>
        <v>369</v>
      </c>
      <c r="F24" s="251">
        <v>141</v>
      </c>
      <c r="G24" s="251">
        <v>63</v>
      </c>
      <c r="H24" s="251">
        <v>78</v>
      </c>
      <c r="J24" s="251">
        <v>119</v>
      </c>
      <c r="K24" s="251">
        <v>56</v>
      </c>
      <c r="L24" s="251">
        <v>63</v>
      </c>
      <c r="N24" s="251">
        <v>104</v>
      </c>
      <c r="O24" s="251">
        <v>47</v>
      </c>
      <c r="P24" s="251">
        <v>57</v>
      </c>
      <c r="R24" s="251">
        <v>111</v>
      </c>
      <c r="S24" s="251">
        <v>44</v>
      </c>
      <c r="T24" s="251">
        <v>67</v>
      </c>
      <c r="V24" s="251">
        <v>124</v>
      </c>
      <c r="W24" s="251">
        <v>69</v>
      </c>
      <c r="X24" s="251">
        <v>55</v>
      </c>
      <c r="Z24" s="251">
        <v>99</v>
      </c>
      <c r="AA24" s="251">
        <v>50</v>
      </c>
      <c r="AB24" s="251">
        <v>49</v>
      </c>
    </row>
    <row r="25" spans="1:28" x14ac:dyDescent="0.2">
      <c r="A25" s="42" t="s">
        <v>67</v>
      </c>
      <c r="B25" s="251">
        <f t="shared" si="0"/>
        <v>514</v>
      </c>
      <c r="C25" s="251">
        <f t="shared" si="0"/>
        <v>259</v>
      </c>
      <c r="D25" s="251">
        <f t="shared" si="1"/>
        <v>255</v>
      </c>
      <c r="F25" s="251">
        <v>89</v>
      </c>
      <c r="G25" s="251">
        <v>50</v>
      </c>
      <c r="H25" s="251">
        <v>39</v>
      </c>
      <c r="J25" s="251">
        <v>86</v>
      </c>
      <c r="K25" s="251">
        <v>41</v>
      </c>
      <c r="L25" s="251">
        <v>45</v>
      </c>
      <c r="N25" s="251">
        <v>86</v>
      </c>
      <c r="O25" s="251">
        <v>43</v>
      </c>
      <c r="P25" s="251">
        <v>43</v>
      </c>
      <c r="R25" s="251">
        <v>87</v>
      </c>
      <c r="S25" s="251">
        <v>37</v>
      </c>
      <c r="T25" s="251">
        <v>50</v>
      </c>
      <c r="V25" s="251">
        <v>74</v>
      </c>
      <c r="W25" s="251">
        <v>38</v>
      </c>
      <c r="X25" s="251">
        <v>36</v>
      </c>
      <c r="Z25" s="251">
        <v>92</v>
      </c>
      <c r="AA25" s="251">
        <v>50</v>
      </c>
      <c r="AB25" s="251">
        <v>42</v>
      </c>
    </row>
    <row r="26" spans="1:28" x14ac:dyDescent="0.2">
      <c r="A26" s="42" t="s">
        <v>68</v>
      </c>
      <c r="B26" s="251">
        <f t="shared" si="0"/>
        <v>1123</v>
      </c>
      <c r="C26" s="251">
        <f t="shared" si="0"/>
        <v>584</v>
      </c>
      <c r="D26" s="251">
        <f t="shared" si="1"/>
        <v>539</v>
      </c>
      <c r="F26" s="251">
        <v>213</v>
      </c>
      <c r="G26" s="251">
        <v>124</v>
      </c>
      <c r="H26" s="251">
        <v>89</v>
      </c>
      <c r="J26" s="251">
        <v>181</v>
      </c>
      <c r="K26" s="251">
        <v>88</v>
      </c>
      <c r="L26" s="251">
        <v>93</v>
      </c>
      <c r="N26" s="251">
        <v>186</v>
      </c>
      <c r="O26" s="251">
        <v>97</v>
      </c>
      <c r="P26" s="251">
        <v>89</v>
      </c>
      <c r="R26" s="251">
        <v>185</v>
      </c>
      <c r="S26" s="251">
        <v>99</v>
      </c>
      <c r="T26" s="251">
        <v>86</v>
      </c>
      <c r="V26" s="251">
        <v>185</v>
      </c>
      <c r="W26" s="251">
        <v>98</v>
      </c>
      <c r="X26" s="251">
        <v>87</v>
      </c>
      <c r="Z26" s="251">
        <v>173</v>
      </c>
      <c r="AA26" s="251">
        <v>78</v>
      </c>
      <c r="AB26" s="251">
        <v>95</v>
      </c>
    </row>
    <row r="27" spans="1:28" x14ac:dyDescent="0.2">
      <c r="A27" s="42" t="s">
        <v>54</v>
      </c>
      <c r="B27" s="251">
        <f t="shared" si="0"/>
        <v>245</v>
      </c>
      <c r="C27" s="251">
        <f t="shared" si="0"/>
        <v>125</v>
      </c>
      <c r="D27" s="251">
        <f t="shared" si="1"/>
        <v>120</v>
      </c>
      <c r="F27" s="251">
        <v>55</v>
      </c>
      <c r="G27" s="251">
        <v>29</v>
      </c>
      <c r="H27" s="251">
        <v>26</v>
      </c>
      <c r="J27" s="251">
        <v>32</v>
      </c>
      <c r="K27" s="251">
        <v>13</v>
      </c>
      <c r="L27" s="251">
        <v>19</v>
      </c>
      <c r="N27" s="251">
        <v>30</v>
      </c>
      <c r="O27" s="251">
        <v>17</v>
      </c>
      <c r="P27" s="251">
        <v>13</v>
      </c>
      <c r="R27" s="251">
        <v>41</v>
      </c>
      <c r="S27" s="251">
        <v>19</v>
      </c>
      <c r="T27" s="251">
        <v>22</v>
      </c>
      <c r="V27" s="251">
        <v>53</v>
      </c>
      <c r="W27" s="251">
        <v>31</v>
      </c>
      <c r="X27" s="251">
        <v>22</v>
      </c>
      <c r="Z27" s="251">
        <v>34</v>
      </c>
      <c r="AA27" s="251">
        <v>16</v>
      </c>
      <c r="AB27" s="251">
        <v>18</v>
      </c>
    </row>
    <row r="28" spans="1:28" x14ac:dyDescent="0.2">
      <c r="A28" s="42" t="s">
        <v>55</v>
      </c>
      <c r="B28" s="251">
        <f t="shared" si="0"/>
        <v>854</v>
      </c>
      <c r="C28" s="251">
        <f t="shared" si="0"/>
        <v>464</v>
      </c>
      <c r="D28" s="251">
        <f t="shared" si="1"/>
        <v>390</v>
      </c>
      <c r="F28" s="251">
        <v>177</v>
      </c>
      <c r="G28" s="251">
        <v>100</v>
      </c>
      <c r="H28" s="251">
        <v>77</v>
      </c>
      <c r="J28" s="251">
        <v>142</v>
      </c>
      <c r="K28" s="251">
        <v>80</v>
      </c>
      <c r="L28" s="251">
        <v>62</v>
      </c>
      <c r="N28" s="251">
        <v>149</v>
      </c>
      <c r="O28" s="251">
        <v>84</v>
      </c>
      <c r="P28" s="251">
        <v>65</v>
      </c>
      <c r="R28" s="251">
        <v>139</v>
      </c>
      <c r="S28" s="251">
        <v>76</v>
      </c>
      <c r="T28" s="251">
        <v>63</v>
      </c>
      <c r="V28" s="251">
        <v>129</v>
      </c>
      <c r="W28" s="251">
        <v>68</v>
      </c>
      <c r="X28" s="251">
        <v>61</v>
      </c>
      <c r="Z28" s="251">
        <v>118</v>
      </c>
      <c r="AA28" s="251">
        <v>56</v>
      </c>
      <c r="AB28" s="251">
        <v>62</v>
      </c>
    </row>
    <row r="29" spans="1:28" x14ac:dyDescent="0.2">
      <c r="A29" s="42" t="s">
        <v>56</v>
      </c>
      <c r="B29" s="251">
        <f t="shared" si="0"/>
        <v>193</v>
      </c>
      <c r="C29" s="251">
        <f t="shared" si="0"/>
        <v>92</v>
      </c>
      <c r="D29" s="251">
        <f t="shared" si="1"/>
        <v>101</v>
      </c>
      <c r="F29" s="251">
        <v>34</v>
      </c>
      <c r="G29" s="251">
        <v>18</v>
      </c>
      <c r="H29" s="251">
        <v>16</v>
      </c>
      <c r="J29" s="251">
        <v>27</v>
      </c>
      <c r="K29" s="251">
        <v>12</v>
      </c>
      <c r="L29" s="251">
        <v>15</v>
      </c>
      <c r="N29" s="251">
        <v>24</v>
      </c>
      <c r="O29" s="251">
        <v>12</v>
      </c>
      <c r="P29" s="251">
        <v>12</v>
      </c>
      <c r="R29" s="251">
        <v>39</v>
      </c>
      <c r="S29" s="251">
        <v>18</v>
      </c>
      <c r="T29" s="251">
        <v>21</v>
      </c>
      <c r="V29" s="251">
        <v>37</v>
      </c>
      <c r="W29" s="251">
        <v>18</v>
      </c>
      <c r="X29" s="251">
        <v>19</v>
      </c>
      <c r="Z29" s="251">
        <v>32</v>
      </c>
      <c r="AA29" s="251">
        <v>14</v>
      </c>
      <c r="AB29" s="251">
        <v>18</v>
      </c>
    </row>
    <row r="30" spans="1:28" x14ac:dyDescent="0.2">
      <c r="A30" s="42" t="s">
        <v>82</v>
      </c>
      <c r="B30" s="251">
        <f t="shared" si="0"/>
        <v>506</v>
      </c>
      <c r="C30" s="251">
        <f t="shared" si="0"/>
        <v>246</v>
      </c>
      <c r="D30" s="251">
        <f t="shared" si="1"/>
        <v>260</v>
      </c>
      <c r="F30" s="251">
        <v>99</v>
      </c>
      <c r="G30" s="251">
        <v>50</v>
      </c>
      <c r="H30" s="251">
        <v>49</v>
      </c>
      <c r="J30" s="251">
        <v>79</v>
      </c>
      <c r="K30" s="251">
        <v>36</v>
      </c>
      <c r="L30" s="251">
        <v>43</v>
      </c>
      <c r="N30" s="251">
        <v>91</v>
      </c>
      <c r="O30" s="251">
        <v>46</v>
      </c>
      <c r="P30" s="251">
        <v>45</v>
      </c>
      <c r="R30" s="251">
        <v>85</v>
      </c>
      <c r="S30" s="251">
        <v>42</v>
      </c>
      <c r="T30" s="251">
        <v>43</v>
      </c>
      <c r="V30" s="251">
        <v>79</v>
      </c>
      <c r="W30" s="251">
        <v>40</v>
      </c>
      <c r="X30" s="251">
        <v>39</v>
      </c>
      <c r="Z30" s="251">
        <v>73</v>
      </c>
      <c r="AA30" s="251">
        <v>32</v>
      </c>
      <c r="AB30" s="251">
        <v>41</v>
      </c>
    </row>
    <row r="31" spans="1:28" x14ac:dyDescent="0.2">
      <c r="A31" s="42" t="s">
        <v>69</v>
      </c>
      <c r="B31" s="251">
        <f t="shared" si="0"/>
        <v>153</v>
      </c>
      <c r="C31" s="251">
        <f t="shared" si="0"/>
        <v>70</v>
      </c>
      <c r="D31" s="251">
        <f t="shared" si="1"/>
        <v>83</v>
      </c>
      <c r="F31" s="251">
        <v>29</v>
      </c>
      <c r="G31" s="251">
        <v>11</v>
      </c>
      <c r="H31" s="251">
        <v>18</v>
      </c>
      <c r="J31" s="251">
        <v>28</v>
      </c>
      <c r="K31" s="251">
        <v>11</v>
      </c>
      <c r="L31" s="251">
        <v>17</v>
      </c>
      <c r="N31" s="251">
        <v>26</v>
      </c>
      <c r="O31" s="251">
        <v>12</v>
      </c>
      <c r="P31" s="251">
        <v>14</v>
      </c>
      <c r="R31" s="251">
        <v>27</v>
      </c>
      <c r="S31" s="251">
        <v>11</v>
      </c>
      <c r="T31" s="251">
        <v>16</v>
      </c>
      <c r="V31" s="251">
        <v>24</v>
      </c>
      <c r="W31" s="251">
        <v>17</v>
      </c>
      <c r="X31" s="251">
        <v>7</v>
      </c>
      <c r="Z31" s="251">
        <v>19</v>
      </c>
      <c r="AA31" s="251">
        <v>8</v>
      </c>
      <c r="AB31" s="251">
        <v>11</v>
      </c>
    </row>
    <row r="32" spans="1:28" x14ac:dyDescent="0.2">
      <c r="A32" s="42" t="s">
        <v>70</v>
      </c>
      <c r="B32" s="251">
        <f t="shared" si="0"/>
        <v>228</v>
      </c>
      <c r="C32" s="251">
        <f t="shared" si="0"/>
        <v>113</v>
      </c>
      <c r="D32" s="251">
        <f t="shared" si="1"/>
        <v>115</v>
      </c>
      <c r="F32" s="251">
        <v>49</v>
      </c>
      <c r="G32" s="251">
        <v>21</v>
      </c>
      <c r="H32" s="251">
        <v>28</v>
      </c>
      <c r="J32" s="251">
        <v>40</v>
      </c>
      <c r="K32" s="251">
        <v>19</v>
      </c>
      <c r="L32" s="251">
        <v>21</v>
      </c>
      <c r="N32" s="251">
        <v>39</v>
      </c>
      <c r="O32" s="251">
        <v>19</v>
      </c>
      <c r="P32" s="251">
        <v>20</v>
      </c>
      <c r="R32" s="251">
        <v>37</v>
      </c>
      <c r="S32" s="251">
        <v>21</v>
      </c>
      <c r="T32" s="251">
        <v>16</v>
      </c>
      <c r="V32" s="251">
        <v>33</v>
      </c>
      <c r="W32" s="251">
        <v>15</v>
      </c>
      <c r="X32" s="251">
        <v>18</v>
      </c>
      <c r="Z32" s="251">
        <v>30</v>
      </c>
      <c r="AA32" s="251">
        <v>18</v>
      </c>
      <c r="AB32" s="251">
        <v>12</v>
      </c>
    </row>
    <row r="33" spans="1:28" x14ac:dyDescent="0.2">
      <c r="A33" s="42" t="s">
        <v>71</v>
      </c>
      <c r="B33" s="251">
        <f t="shared" si="0"/>
        <v>903</v>
      </c>
      <c r="C33" s="251">
        <f t="shared" si="0"/>
        <v>471</v>
      </c>
      <c r="D33" s="251">
        <f t="shared" si="1"/>
        <v>432</v>
      </c>
      <c r="F33" s="251">
        <v>156</v>
      </c>
      <c r="G33" s="251">
        <v>84</v>
      </c>
      <c r="H33" s="251">
        <v>72</v>
      </c>
      <c r="J33" s="251">
        <v>145</v>
      </c>
      <c r="K33" s="251">
        <v>83</v>
      </c>
      <c r="L33" s="251">
        <v>62</v>
      </c>
      <c r="N33" s="251">
        <v>160</v>
      </c>
      <c r="O33" s="251">
        <v>77</v>
      </c>
      <c r="P33" s="251">
        <v>83</v>
      </c>
      <c r="R33" s="251">
        <v>159</v>
      </c>
      <c r="S33" s="251">
        <v>76</v>
      </c>
      <c r="T33" s="251">
        <v>83</v>
      </c>
      <c r="V33" s="251">
        <v>151</v>
      </c>
      <c r="W33" s="251">
        <v>80</v>
      </c>
      <c r="X33" s="251">
        <v>71</v>
      </c>
      <c r="Z33" s="251">
        <v>132</v>
      </c>
      <c r="AA33" s="251">
        <v>71</v>
      </c>
      <c r="AB33" s="251">
        <v>61</v>
      </c>
    </row>
    <row r="34" spans="1:28" ht="13.5" thickBot="1" x14ac:dyDescent="0.25">
      <c r="A34" s="46" t="s">
        <v>72</v>
      </c>
      <c r="B34" s="254">
        <f t="shared" si="0"/>
        <v>914</v>
      </c>
      <c r="C34" s="254">
        <f t="shared" si="0"/>
        <v>464</v>
      </c>
      <c r="D34" s="254">
        <f t="shared" si="1"/>
        <v>450</v>
      </c>
      <c r="E34" s="254"/>
      <c r="F34" s="254">
        <v>172</v>
      </c>
      <c r="G34" s="254">
        <v>89</v>
      </c>
      <c r="H34" s="254">
        <v>83</v>
      </c>
      <c r="I34" s="254"/>
      <c r="J34" s="254">
        <v>183</v>
      </c>
      <c r="K34" s="254">
        <v>100</v>
      </c>
      <c r="L34" s="254">
        <v>83</v>
      </c>
      <c r="M34" s="254"/>
      <c r="N34" s="254">
        <v>161</v>
      </c>
      <c r="O34" s="254">
        <v>72</v>
      </c>
      <c r="P34" s="254">
        <v>89</v>
      </c>
      <c r="Q34" s="254"/>
      <c r="R34" s="254">
        <v>145</v>
      </c>
      <c r="S34" s="254">
        <v>72</v>
      </c>
      <c r="T34" s="254">
        <v>73</v>
      </c>
      <c r="U34" s="254"/>
      <c r="V34" s="254">
        <v>120</v>
      </c>
      <c r="W34" s="254">
        <v>55</v>
      </c>
      <c r="X34" s="254">
        <v>65</v>
      </c>
      <c r="Y34" s="254"/>
      <c r="Z34" s="254">
        <v>133</v>
      </c>
      <c r="AA34" s="254">
        <v>76</v>
      </c>
      <c r="AB34" s="254">
        <v>57</v>
      </c>
    </row>
    <row r="35" spans="1:28" ht="15" customHeight="1" x14ac:dyDescent="0.2">
      <c r="A35" s="11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4">
    <cfRule type="cellIs" dxfId="385" priority="1" operator="equal">
      <formula>0</formula>
    </cfRule>
  </conditionalFormatting>
  <hyperlinks>
    <hyperlink ref="AC2" location="Contenido!A1" display="Contenido" xr:uid="{00000000-0004-0000-22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tabColor theme="5" tint="0.59999389629810485"/>
    <pageSetUpPr fitToPage="1"/>
  </sheetPr>
  <dimension ref="A1:AC23"/>
  <sheetViews>
    <sheetView showGridLines="0" zoomScaleNormal="100" zoomScaleSheetLayoutView="100" workbookViewId="0">
      <selection activeCell="O19" sqref="O19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204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43" t="s">
        <v>0</v>
      </c>
      <c r="B9" s="268">
        <f>SUM(B11:B22)</f>
        <v>4791</v>
      </c>
      <c r="C9" s="268">
        <f>SUM(C11:C22)</f>
        <v>2237</v>
      </c>
      <c r="D9" s="268">
        <f>SUM(D11:D22)</f>
        <v>2554</v>
      </c>
      <c r="E9" s="268"/>
      <c r="F9" s="268">
        <f>SUM(F11:F22)</f>
        <v>737</v>
      </c>
      <c r="G9" s="268">
        <f>SUM(G11:G22)</f>
        <v>367</v>
      </c>
      <c r="H9" s="268">
        <f>SUM(H11:H22)</f>
        <v>370</v>
      </c>
      <c r="I9" s="268"/>
      <c r="J9" s="268">
        <f>SUM(J11:J22)</f>
        <v>764</v>
      </c>
      <c r="K9" s="268">
        <f>SUM(K11:K22)</f>
        <v>352</v>
      </c>
      <c r="L9" s="268">
        <f>SUM(L11:L22)</f>
        <v>412</v>
      </c>
      <c r="M9" s="268"/>
      <c r="N9" s="268">
        <f>SUM(N11:N22)</f>
        <v>766</v>
      </c>
      <c r="O9" s="268">
        <f>SUM(O11:O22)</f>
        <v>348</v>
      </c>
      <c r="P9" s="268">
        <f>SUM(P11:P22)</f>
        <v>418</v>
      </c>
      <c r="Q9" s="268"/>
      <c r="R9" s="268">
        <f>SUM(R11:R22)</f>
        <v>822</v>
      </c>
      <c r="S9" s="268">
        <f>SUM(S11:S22)</f>
        <v>397</v>
      </c>
      <c r="T9" s="268">
        <f>SUM(T11:T22)</f>
        <v>425</v>
      </c>
      <c r="U9" s="268"/>
      <c r="V9" s="268">
        <f>SUM(V11:V22)</f>
        <v>910</v>
      </c>
      <c r="W9" s="268">
        <f>SUM(W11:W22)</f>
        <v>416</v>
      </c>
      <c r="X9" s="268">
        <f>SUM(X11:X22)</f>
        <v>494</v>
      </c>
      <c r="Y9" s="268"/>
      <c r="Z9" s="268">
        <f>SUM(Z11:Z22)</f>
        <v>792</v>
      </c>
      <c r="AA9" s="268">
        <f>SUM(AA11:AA22)</f>
        <v>357</v>
      </c>
      <c r="AB9" s="268">
        <f>SUM(AB11:AB22)</f>
        <v>435</v>
      </c>
      <c r="AC9" s="112"/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852</v>
      </c>
      <c r="C11" s="251">
        <f>+G11+K11+O11+S11+W11+AA11</f>
        <v>393</v>
      </c>
      <c r="D11" s="251">
        <f>+B11-C11</f>
        <v>459</v>
      </c>
      <c r="E11" s="250"/>
      <c r="F11" s="250">
        <v>133</v>
      </c>
      <c r="G11" s="250">
        <v>61</v>
      </c>
      <c r="H11" s="250">
        <v>72</v>
      </c>
      <c r="I11" s="250"/>
      <c r="J11" s="250">
        <v>144</v>
      </c>
      <c r="K11" s="250">
        <v>67</v>
      </c>
      <c r="L11" s="250">
        <v>77</v>
      </c>
      <c r="M11" s="250"/>
      <c r="N11" s="250">
        <v>149</v>
      </c>
      <c r="O11" s="250">
        <v>70</v>
      </c>
      <c r="P11" s="250">
        <v>79</v>
      </c>
      <c r="Q11" s="250"/>
      <c r="R11" s="250">
        <v>144</v>
      </c>
      <c r="S11" s="250">
        <v>72</v>
      </c>
      <c r="T11" s="250">
        <v>72</v>
      </c>
      <c r="U11" s="250"/>
      <c r="V11" s="250">
        <v>145</v>
      </c>
      <c r="W11" s="250">
        <v>62</v>
      </c>
      <c r="X11" s="250">
        <v>83</v>
      </c>
      <c r="Y11" s="250"/>
      <c r="Z11" s="250">
        <v>137</v>
      </c>
      <c r="AA11" s="250">
        <v>61</v>
      </c>
      <c r="AB11" s="250">
        <v>76</v>
      </c>
    </row>
    <row r="12" spans="1:29" x14ac:dyDescent="0.2">
      <c r="A12" s="42" t="s">
        <v>58</v>
      </c>
      <c r="B12" s="251">
        <f t="shared" ref="B12:C22" si="0">+F12+J12+N12+R12+V12+Z12</f>
        <v>990</v>
      </c>
      <c r="C12" s="251">
        <f t="shared" si="0"/>
        <v>429</v>
      </c>
      <c r="D12" s="251">
        <f t="shared" ref="D12:D22" si="1">+B12-C12</f>
        <v>561</v>
      </c>
      <c r="E12" s="250"/>
      <c r="F12" s="250">
        <v>147</v>
      </c>
      <c r="G12" s="250">
        <v>62</v>
      </c>
      <c r="H12" s="250">
        <v>85</v>
      </c>
      <c r="I12" s="250"/>
      <c r="J12" s="250">
        <v>149</v>
      </c>
      <c r="K12" s="250">
        <v>56</v>
      </c>
      <c r="L12" s="250">
        <v>93</v>
      </c>
      <c r="M12" s="250"/>
      <c r="N12" s="250">
        <v>183</v>
      </c>
      <c r="O12" s="250">
        <v>72</v>
      </c>
      <c r="P12" s="250">
        <v>111</v>
      </c>
      <c r="Q12" s="250"/>
      <c r="R12" s="250">
        <v>165</v>
      </c>
      <c r="S12" s="250">
        <v>78</v>
      </c>
      <c r="T12" s="250">
        <v>87</v>
      </c>
      <c r="U12" s="250"/>
      <c r="V12" s="250">
        <v>190</v>
      </c>
      <c r="W12" s="250">
        <v>88</v>
      </c>
      <c r="X12" s="250">
        <v>102</v>
      </c>
      <c r="Y12" s="250"/>
      <c r="Z12" s="250">
        <v>156</v>
      </c>
      <c r="AA12" s="250">
        <v>73</v>
      </c>
      <c r="AB12" s="250">
        <v>83</v>
      </c>
    </row>
    <row r="13" spans="1:29" x14ac:dyDescent="0.2">
      <c r="A13" s="42" t="s">
        <v>29</v>
      </c>
      <c r="B13" s="251">
        <f t="shared" si="0"/>
        <v>659</v>
      </c>
      <c r="C13" s="251">
        <f t="shared" si="0"/>
        <v>284</v>
      </c>
      <c r="D13" s="251">
        <f t="shared" si="1"/>
        <v>375</v>
      </c>
      <c r="E13" s="250"/>
      <c r="F13" s="250">
        <v>107</v>
      </c>
      <c r="G13" s="250">
        <v>51</v>
      </c>
      <c r="H13" s="250">
        <v>56</v>
      </c>
      <c r="I13" s="250"/>
      <c r="J13" s="250">
        <v>100</v>
      </c>
      <c r="K13" s="250">
        <v>47</v>
      </c>
      <c r="L13" s="250">
        <v>53</v>
      </c>
      <c r="M13" s="250"/>
      <c r="N13" s="250">
        <v>109</v>
      </c>
      <c r="O13" s="250">
        <v>46</v>
      </c>
      <c r="P13" s="250">
        <v>63</v>
      </c>
      <c r="Q13" s="250"/>
      <c r="R13" s="250">
        <v>109</v>
      </c>
      <c r="S13" s="250">
        <v>45</v>
      </c>
      <c r="T13" s="250">
        <v>64</v>
      </c>
      <c r="U13" s="250"/>
      <c r="V13" s="250">
        <v>119</v>
      </c>
      <c r="W13" s="250">
        <v>49</v>
      </c>
      <c r="X13" s="250">
        <v>70</v>
      </c>
      <c r="Y13" s="250"/>
      <c r="Z13" s="250">
        <v>115</v>
      </c>
      <c r="AA13" s="250">
        <v>46</v>
      </c>
      <c r="AB13" s="250">
        <v>69</v>
      </c>
    </row>
    <row r="14" spans="1:29" x14ac:dyDescent="0.2">
      <c r="A14" s="42" t="s">
        <v>61</v>
      </c>
      <c r="B14" s="251">
        <f t="shared" si="0"/>
        <v>250</v>
      </c>
      <c r="C14" s="251">
        <f t="shared" si="0"/>
        <v>114</v>
      </c>
      <c r="D14" s="251">
        <f t="shared" si="1"/>
        <v>136</v>
      </c>
      <c r="E14" s="252"/>
      <c r="F14" s="252">
        <v>41</v>
      </c>
      <c r="G14" s="252">
        <v>22</v>
      </c>
      <c r="H14" s="252">
        <v>19</v>
      </c>
      <c r="I14" s="252"/>
      <c r="J14" s="252">
        <v>38</v>
      </c>
      <c r="K14" s="252">
        <v>24</v>
      </c>
      <c r="L14" s="252">
        <v>14</v>
      </c>
      <c r="M14" s="252"/>
      <c r="N14" s="252">
        <v>34</v>
      </c>
      <c r="O14" s="252">
        <v>16</v>
      </c>
      <c r="P14" s="252">
        <v>18</v>
      </c>
      <c r="Q14" s="252"/>
      <c r="R14" s="252">
        <v>48</v>
      </c>
      <c r="S14" s="252">
        <v>20</v>
      </c>
      <c r="T14" s="252">
        <v>28</v>
      </c>
      <c r="U14" s="252"/>
      <c r="V14" s="252">
        <v>50</v>
      </c>
      <c r="W14" s="252">
        <v>18</v>
      </c>
      <c r="X14" s="252">
        <v>32</v>
      </c>
      <c r="Y14" s="252"/>
      <c r="Z14" s="252">
        <v>39</v>
      </c>
      <c r="AA14" s="252">
        <v>14</v>
      </c>
      <c r="AB14" s="252">
        <v>25</v>
      </c>
    </row>
    <row r="15" spans="1:29" x14ac:dyDescent="0.2">
      <c r="A15" s="42" t="s">
        <v>52</v>
      </c>
      <c r="B15" s="251">
        <f t="shared" si="0"/>
        <v>554</v>
      </c>
      <c r="C15" s="251">
        <f t="shared" si="0"/>
        <v>274</v>
      </c>
      <c r="D15" s="251">
        <f t="shared" si="1"/>
        <v>280</v>
      </c>
      <c r="E15" s="252"/>
      <c r="F15" s="252">
        <v>91</v>
      </c>
      <c r="G15" s="252">
        <v>50</v>
      </c>
      <c r="H15" s="252">
        <v>41</v>
      </c>
      <c r="I15" s="252"/>
      <c r="J15" s="252">
        <v>94</v>
      </c>
      <c r="K15" s="252">
        <v>44</v>
      </c>
      <c r="L15" s="252">
        <v>50</v>
      </c>
      <c r="M15" s="252"/>
      <c r="N15" s="252">
        <v>81</v>
      </c>
      <c r="O15" s="252">
        <v>33</v>
      </c>
      <c r="P15" s="252">
        <v>48</v>
      </c>
      <c r="Q15" s="252"/>
      <c r="R15" s="252">
        <v>88</v>
      </c>
      <c r="S15" s="252">
        <v>49</v>
      </c>
      <c r="T15" s="252">
        <v>39</v>
      </c>
      <c r="U15" s="252"/>
      <c r="V15" s="252">
        <v>117</v>
      </c>
      <c r="W15" s="252">
        <v>60</v>
      </c>
      <c r="X15" s="252">
        <v>57</v>
      </c>
      <c r="Y15" s="252"/>
      <c r="Z15" s="252">
        <v>83</v>
      </c>
      <c r="AA15" s="252">
        <v>38</v>
      </c>
      <c r="AB15" s="252">
        <v>45</v>
      </c>
    </row>
    <row r="16" spans="1:29" x14ac:dyDescent="0.2">
      <c r="A16" s="42" t="s">
        <v>62</v>
      </c>
      <c r="B16" s="251">
        <f t="shared" si="0"/>
        <v>248</v>
      </c>
      <c r="C16" s="251">
        <f t="shared" si="0"/>
        <v>129</v>
      </c>
      <c r="D16" s="251">
        <f t="shared" si="1"/>
        <v>119</v>
      </c>
      <c r="E16" s="250"/>
      <c r="F16" s="250">
        <v>38</v>
      </c>
      <c r="G16" s="250">
        <v>24</v>
      </c>
      <c r="H16" s="250">
        <v>14</v>
      </c>
      <c r="I16" s="250"/>
      <c r="J16" s="250">
        <v>40</v>
      </c>
      <c r="K16" s="250">
        <v>22</v>
      </c>
      <c r="L16" s="250">
        <v>18</v>
      </c>
      <c r="M16" s="250"/>
      <c r="N16" s="250">
        <v>38</v>
      </c>
      <c r="O16" s="250">
        <v>23</v>
      </c>
      <c r="P16" s="250">
        <v>15</v>
      </c>
      <c r="Q16" s="250"/>
      <c r="R16" s="250">
        <v>48</v>
      </c>
      <c r="S16" s="250">
        <v>22</v>
      </c>
      <c r="T16" s="250">
        <v>26</v>
      </c>
      <c r="U16" s="250"/>
      <c r="V16" s="250">
        <v>40</v>
      </c>
      <c r="W16" s="250">
        <v>17</v>
      </c>
      <c r="X16" s="250">
        <v>23</v>
      </c>
      <c r="Y16" s="250"/>
      <c r="Z16" s="250">
        <v>44</v>
      </c>
      <c r="AA16" s="250">
        <v>21</v>
      </c>
      <c r="AB16" s="250">
        <v>23</v>
      </c>
    </row>
    <row r="17" spans="1:28" x14ac:dyDescent="0.2">
      <c r="A17" s="42" t="s">
        <v>63</v>
      </c>
      <c r="B17" s="251">
        <f t="shared" si="0"/>
        <v>260</v>
      </c>
      <c r="C17" s="251">
        <f t="shared" si="0"/>
        <v>112</v>
      </c>
      <c r="D17" s="251">
        <f t="shared" si="1"/>
        <v>148</v>
      </c>
      <c r="E17" s="252"/>
      <c r="F17" s="252">
        <v>32</v>
      </c>
      <c r="G17" s="252">
        <v>15</v>
      </c>
      <c r="H17" s="252">
        <v>17</v>
      </c>
      <c r="I17" s="252"/>
      <c r="J17" s="252">
        <v>39</v>
      </c>
      <c r="K17" s="252">
        <v>13</v>
      </c>
      <c r="L17" s="252">
        <v>26</v>
      </c>
      <c r="M17" s="252"/>
      <c r="N17" s="252">
        <v>39</v>
      </c>
      <c r="O17" s="252">
        <v>18</v>
      </c>
      <c r="P17" s="252">
        <v>21</v>
      </c>
      <c r="Q17" s="252"/>
      <c r="R17" s="252">
        <v>47</v>
      </c>
      <c r="S17" s="252">
        <v>21</v>
      </c>
      <c r="T17" s="252">
        <v>26</v>
      </c>
      <c r="U17" s="252"/>
      <c r="V17" s="252">
        <v>48</v>
      </c>
      <c r="W17" s="252">
        <v>20</v>
      </c>
      <c r="X17" s="252">
        <v>28</v>
      </c>
      <c r="Y17" s="252"/>
      <c r="Z17" s="252">
        <v>55</v>
      </c>
      <c r="AA17" s="252">
        <v>25</v>
      </c>
      <c r="AB17" s="252">
        <v>30</v>
      </c>
    </row>
    <row r="18" spans="1:28" x14ac:dyDescent="0.2">
      <c r="A18" s="42" t="s">
        <v>65</v>
      </c>
      <c r="B18" s="251">
        <f t="shared" si="0"/>
        <v>255</v>
      </c>
      <c r="C18" s="251">
        <f t="shared" si="0"/>
        <v>119</v>
      </c>
      <c r="D18" s="251">
        <f t="shared" si="1"/>
        <v>136</v>
      </c>
      <c r="F18" s="251">
        <v>31</v>
      </c>
      <c r="G18" s="251">
        <v>13</v>
      </c>
      <c r="H18" s="251">
        <v>18</v>
      </c>
      <c r="J18" s="251">
        <v>42</v>
      </c>
      <c r="K18" s="251">
        <v>16</v>
      </c>
      <c r="L18" s="251">
        <v>26</v>
      </c>
      <c r="N18" s="251">
        <v>42</v>
      </c>
      <c r="O18" s="251">
        <v>20</v>
      </c>
      <c r="P18" s="251">
        <v>22</v>
      </c>
      <c r="R18" s="251">
        <v>41</v>
      </c>
      <c r="S18" s="251">
        <v>20</v>
      </c>
      <c r="T18" s="251">
        <v>21</v>
      </c>
      <c r="V18" s="251">
        <v>60</v>
      </c>
      <c r="W18" s="251">
        <v>32</v>
      </c>
      <c r="X18" s="251">
        <v>28</v>
      </c>
      <c r="Z18" s="251">
        <v>39</v>
      </c>
      <c r="AA18" s="251">
        <v>18</v>
      </c>
      <c r="AB18" s="251">
        <v>21</v>
      </c>
    </row>
    <row r="19" spans="1:28" x14ac:dyDescent="0.2">
      <c r="A19" s="42" t="s">
        <v>31</v>
      </c>
      <c r="B19" s="251">
        <f t="shared" si="0"/>
        <v>205</v>
      </c>
      <c r="C19" s="251">
        <f t="shared" si="0"/>
        <v>107</v>
      </c>
      <c r="D19" s="251">
        <f t="shared" si="1"/>
        <v>98</v>
      </c>
      <c r="F19" s="251">
        <v>29</v>
      </c>
      <c r="G19" s="251">
        <v>18</v>
      </c>
      <c r="H19" s="251">
        <v>11</v>
      </c>
      <c r="J19" s="251">
        <v>28</v>
      </c>
      <c r="K19" s="251">
        <v>16</v>
      </c>
      <c r="L19" s="251">
        <v>12</v>
      </c>
      <c r="N19" s="251">
        <v>29</v>
      </c>
      <c r="O19" s="251">
        <v>15</v>
      </c>
      <c r="P19" s="251">
        <v>14</v>
      </c>
      <c r="R19" s="251">
        <v>47</v>
      </c>
      <c r="S19" s="251">
        <v>24</v>
      </c>
      <c r="T19" s="251">
        <v>23</v>
      </c>
      <c r="V19" s="251">
        <v>46</v>
      </c>
      <c r="W19" s="251">
        <v>23</v>
      </c>
      <c r="X19" s="251">
        <v>23</v>
      </c>
      <c r="Z19" s="251">
        <v>26</v>
      </c>
      <c r="AA19" s="251">
        <v>11</v>
      </c>
      <c r="AB19" s="251">
        <v>15</v>
      </c>
    </row>
    <row r="20" spans="1:28" x14ac:dyDescent="0.2">
      <c r="A20" s="42" t="s">
        <v>67</v>
      </c>
      <c r="B20" s="251">
        <f t="shared" si="0"/>
        <v>75</v>
      </c>
      <c r="C20" s="251">
        <f t="shared" si="0"/>
        <v>31</v>
      </c>
      <c r="D20" s="251">
        <f t="shared" si="1"/>
        <v>44</v>
      </c>
      <c r="F20" s="251">
        <v>9</v>
      </c>
      <c r="G20" s="251">
        <v>3</v>
      </c>
      <c r="H20" s="251">
        <v>6</v>
      </c>
      <c r="J20" s="251">
        <v>11</v>
      </c>
      <c r="K20" s="251">
        <v>5</v>
      </c>
      <c r="L20" s="251">
        <v>6</v>
      </c>
      <c r="N20" s="251">
        <v>10</v>
      </c>
      <c r="O20" s="251">
        <v>4</v>
      </c>
      <c r="P20" s="251">
        <v>6</v>
      </c>
      <c r="R20" s="251">
        <v>14</v>
      </c>
      <c r="S20" s="251">
        <v>6</v>
      </c>
      <c r="T20" s="251">
        <v>8</v>
      </c>
      <c r="V20" s="251">
        <v>12</v>
      </c>
      <c r="W20" s="251">
        <v>5</v>
      </c>
      <c r="X20" s="251">
        <v>7</v>
      </c>
      <c r="Z20" s="251">
        <v>19</v>
      </c>
      <c r="AA20" s="251">
        <v>8</v>
      </c>
      <c r="AB20" s="251">
        <v>11</v>
      </c>
    </row>
    <row r="21" spans="1:28" x14ac:dyDescent="0.2">
      <c r="A21" s="42" t="s">
        <v>68</v>
      </c>
      <c r="B21" s="251">
        <f t="shared" si="0"/>
        <v>86</v>
      </c>
      <c r="C21" s="251">
        <f t="shared" si="0"/>
        <v>46</v>
      </c>
      <c r="D21" s="251">
        <f t="shared" si="1"/>
        <v>40</v>
      </c>
      <c r="F21" s="251">
        <v>21</v>
      </c>
      <c r="G21" s="251">
        <v>13</v>
      </c>
      <c r="H21" s="251">
        <v>8</v>
      </c>
      <c r="J21" s="251">
        <v>14</v>
      </c>
      <c r="K21" s="251">
        <v>6</v>
      </c>
      <c r="L21" s="251">
        <v>8</v>
      </c>
      <c r="N21" s="251">
        <v>7</v>
      </c>
      <c r="O21" s="251">
        <v>3</v>
      </c>
      <c r="P21" s="251">
        <v>4</v>
      </c>
      <c r="R21" s="251">
        <v>10</v>
      </c>
      <c r="S21" s="251">
        <v>5</v>
      </c>
      <c r="T21" s="251">
        <v>5</v>
      </c>
      <c r="V21" s="251">
        <v>17</v>
      </c>
      <c r="W21" s="251">
        <v>10</v>
      </c>
      <c r="X21" s="251">
        <v>7</v>
      </c>
      <c r="Z21" s="251">
        <v>17</v>
      </c>
      <c r="AA21" s="251">
        <v>9</v>
      </c>
      <c r="AB21" s="251">
        <v>8</v>
      </c>
    </row>
    <row r="22" spans="1:28" ht="13.5" thickBot="1" x14ac:dyDescent="0.25">
      <c r="A22" s="46" t="s">
        <v>55</v>
      </c>
      <c r="B22" s="254">
        <f t="shared" si="0"/>
        <v>357</v>
      </c>
      <c r="C22" s="254">
        <f t="shared" si="0"/>
        <v>199</v>
      </c>
      <c r="D22" s="254">
        <f t="shared" si="1"/>
        <v>158</v>
      </c>
      <c r="E22" s="254"/>
      <c r="F22" s="254">
        <v>58</v>
      </c>
      <c r="G22" s="254">
        <v>35</v>
      </c>
      <c r="H22" s="254">
        <v>23</v>
      </c>
      <c r="I22" s="254"/>
      <c r="J22" s="254">
        <v>65</v>
      </c>
      <c r="K22" s="254">
        <v>36</v>
      </c>
      <c r="L22" s="254">
        <v>29</v>
      </c>
      <c r="M22" s="254"/>
      <c r="N22" s="254">
        <v>45</v>
      </c>
      <c r="O22" s="254">
        <v>28</v>
      </c>
      <c r="P22" s="254">
        <v>17</v>
      </c>
      <c r="Q22" s="254"/>
      <c r="R22" s="254">
        <v>61</v>
      </c>
      <c r="S22" s="254">
        <v>35</v>
      </c>
      <c r="T22" s="254">
        <v>26</v>
      </c>
      <c r="U22" s="254"/>
      <c r="V22" s="254">
        <v>66</v>
      </c>
      <c r="W22" s="254">
        <v>32</v>
      </c>
      <c r="X22" s="254">
        <v>34</v>
      </c>
      <c r="Y22" s="254"/>
      <c r="Z22" s="254">
        <v>62</v>
      </c>
      <c r="AA22" s="254">
        <v>33</v>
      </c>
      <c r="AB22" s="254">
        <v>29</v>
      </c>
    </row>
    <row r="23" spans="1:28" ht="15" customHeight="1" x14ac:dyDescent="0.2">
      <c r="A23" s="11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22">
    <cfRule type="cellIs" dxfId="384" priority="7" operator="equal">
      <formula>0</formula>
    </cfRule>
  </conditionalFormatting>
  <conditionalFormatting sqref="E9:AB17">
    <cfRule type="cellIs" dxfId="383" priority="1" operator="equal">
      <formula>0</formula>
    </cfRule>
  </conditionalFormatting>
  <hyperlinks>
    <hyperlink ref="AC2" location="Contenido!A1" display="Contenido" xr:uid="{00000000-0004-0000-23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P17" sqref="P17"/>
    </sheetView>
  </sheetViews>
  <sheetFormatPr baseColWidth="10" defaultColWidth="11" defaultRowHeight="12.75" x14ac:dyDescent="0.2"/>
  <cols>
    <col min="1" max="1" width="16.25" style="118" customWidth="1"/>
    <col min="2" max="4" width="6.25" style="251" customWidth="1"/>
    <col min="5" max="5" width="0.875" style="251" customWidth="1"/>
    <col min="6" max="8" width="6.25" style="251" customWidth="1"/>
    <col min="9" max="9" width="0.875" style="251" customWidth="1"/>
    <col min="10" max="12" width="6.25" style="251" customWidth="1"/>
    <col min="13" max="13" width="0.875" style="251" customWidth="1"/>
    <col min="14" max="16" width="6.25" style="251" customWidth="1"/>
    <col min="17" max="17" width="0.875" style="251" customWidth="1"/>
    <col min="18" max="20" width="6.25" style="251" customWidth="1"/>
    <col min="21" max="21" width="0.875" style="251" customWidth="1"/>
    <col min="22" max="24" width="6.25" style="251" customWidth="1"/>
    <col min="25" max="25" width="0.875" style="251" customWidth="1"/>
    <col min="26" max="28" width="6.2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245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122" t="s">
        <v>0</v>
      </c>
      <c r="B9" s="268">
        <f>SUM(B10:B16)</f>
        <v>455934</v>
      </c>
      <c r="C9" s="268">
        <f>SUM(C10:C16)</f>
        <v>234122</v>
      </c>
      <c r="D9" s="268">
        <f>SUM(D10:D16)</f>
        <v>221812</v>
      </c>
      <c r="E9" s="268"/>
      <c r="F9" s="268">
        <f>SUM(F10:F16)</f>
        <v>72484</v>
      </c>
      <c r="G9" s="268">
        <f>SUM(G10:G16)</f>
        <v>37194</v>
      </c>
      <c r="H9" s="268">
        <f>SUM(H10:H16)</f>
        <v>35290</v>
      </c>
      <c r="I9" s="268"/>
      <c r="J9" s="268">
        <f>SUM(J10:J16)</f>
        <v>75803</v>
      </c>
      <c r="K9" s="268">
        <f>SUM(K10:K16)</f>
        <v>38924</v>
      </c>
      <c r="L9" s="268">
        <f>SUM(L10:L16)</f>
        <v>36879</v>
      </c>
      <c r="M9" s="268"/>
      <c r="N9" s="268">
        <f>SUM(N10:N16)</f>
        <v>71991</v>
      </c>
      <c r="O9" s="268">
        <f>SUM(O10:O16)</f>
        <v>37044</v>
      </c>
      <c r="P9" s="268">
        <f>SUM(P10:P16)</f>
        <v>34947</v>
      </c>
      <c r="Q9" s="268"/>
      <c r="R9" s="268">
        <f>SUM(R10:R16)</f>
        <v>84664</v>
      </c>
      <c r="S9" s="268">
        <f>SUM(S10:S16)</f>
        <v>43659</v>
      </c>
      <c r="T9" s="268">
        <f>SUM(T10:T16)</f>
        <v>41005</v>
      </c>
      <c r="U9" s="268"/>
      <c r="V9" s="268">
        <f>SUM(V10:V16)</f>
        <v>78414</v>
      </c>
      <c r="W9" s="268">
        <f>SUM(W10:W16)</f>
        <v>40028</v>
      </c>
      <c r="X9" s="268">
        <f>SUM(X10:X16)</f>
        <v>38386</v>
      </c>
      <c r="Y9" s="268"/>
      <c r="Z9" s="268">
        <f>SUM(Z10:Z16)</f>
        <v>72578</v>
      </c>
      <c r="AA9" s="268">
        <f>SUM(AA10:AA16)</f>
        <v>37273</v>
      </c>
      <c r="AB9" s="268">
        <f>SUM(AB10:AB16)</f>
        <v>35305</v>
      </c>
      <c r="AC9" s="112"/>
    </row>
    <row r="10" spans="1:29" x14ac:dyDescent="0.2">
      <c r="A10" s="129" t="s">
        <v>246</v>
      </c>
      <c r="B10" s="251">
        <f>+F10+J10+N10+R10+V10+Z10</f>
        <v>124691</v>
      </c>
      <c r="C10" s="251">
        <f>+G10+K10+O10+S10+W10+AA10</f>
        <v>63561</v>
      </c>
      <c r="D10" s="251">
        <f>+B10-C10</f>
        <v>61130</v>
      </c>
      <c r="E10" s="250"/>
      <c r="F10" s="250">
        <f>+F19+F28</f>
        <v>19552</v>
      </c>
      <c r="G10" s="250">
        <f t="shared" ref="G10:H10" si="0">+G19+G28</f>
        <v>9961</v>
      </c>
      <c r="H10" s="250">
        <f t="shared" si="0"/>
        <v>9591</v>
      </c>
      <c r="I10" s="250"/>
      <c r="J10" s="250">
        <f>+J19+J28</f>
        <v>20823</v>
      </c>
      <c r="K10" s="250">
        <f t="shared" ref="K10:L10" si="1">+K19+K28</f>
        <v>10612</v>
      </c>
      <c r="L10" s="250">
        <f t="shared" si="1"/>
        <v>10211</v>
      </c>
      <c r="M10" s="250"/>
      <c r="N10" s="250">
        <f>+N19+N28</f>
        <v>19707</v>
      </c>
      <c r="O10" s="250">
        <f t="shared" ref="O10:P10" si="2">+O19+O28</f>
        <v>10120</v>
      </c>
      <c r="P10" s="250">
        <f t="shared" si="2"/>
        <v>9587</v>
      </c>
      <c r="Q10" s="250"/>
      <c r="R10" s="250">
        <f>+R19+R28</f>
        <v>23137</v>
      </c>
      <c r="S10" s="250">
        <f t="shared" ref="S10:T10" si="3">+S19+S28</f>
        <v>11873</v>
      </c>
      <c r="T10" s="250">
        <f t="shared" si="3"/>
        <v>11264</v>
      </c>
      <c r="U10" s="250"/>
      <c r="V10" s="250">
        <f>+V19+V28</f>
        <v>21407</v>
      </c>
      <c r="W10" s="250">
        <f t="shared" ref="W10:X10" si="4">+W19+W28</f>
        <v>10865</v>
      </c>
      <c r="X10" s="250">
        <f t="shared" si="4"/>
        <v>10542</v>
      </c>
      <c r="Y10" s="250"/>
      <c r="Z10" s="250">
        <f>+Z19+Z28</f>
        <v>20065</v>
      </c>
      <c r="AA10" s="250">
        <f t="shared" ref="AA10:AB10" si="5">+AA19+AA28</f>
        <v>10130</v>
      </c>
      <c r="AB10" s="250">
        <f t="shared" si="5"/>
        <v>9935</v>
      </c>
    </row>
    <row r="11" spans="1:29" x14ac:dyDescent="0.2">
      <c r="A11" s="129" t="s">
        <v>52</v>
      </c>
      <c r="B11" s="251">
        <f t="shared" ref="B11:B16" si="6">+F11+J11+N11+R11+V11+Z11</f>
        <v>97548</v>
      </c>
      <c r="C11" s="251">
        <f t="shared" ref="C11:C16" si="7">+G11+K11+O11+S11+W11+AA11</f>
        <v>50261</v>
      </c>
      <c r="D11" s="251">
        <f t="shared" ref="D11:D16" si="8">+B11-C11</f>
        <v>47287</v>
      </c>
      <c r="E11" s="250"/>
      <c r="F11" s="250">
        <f t="shared" ref="F11:H16" si="9">+F20+F29</f>
        <v>15838</v>
      </c>
      <c r="G11" s="250">
        <f t="shared" si="9"/>
        <v>8148</v>
      </c>
      <c r="H11" s="250">
        <f t="shared" si="9"/>
        <v>7690</v>
      </c>
      <c r="I11" s="250"/>
      <c r="J11" s="250">
        <f t="shared" ref="J11:L11" si="10">+J20+J29</f>
        <v>16607</v>
      </c>
      <c r="K11" s="250">
        <f t="shared" si="10"/>
        <v>8539</v>
      </c>
      <c r="L11" s="250">
        <f t="shared" si="10"/>
        <v>8068</v>
      </c>
      <c r="M11" s="250"/>
      <c r="N11" s="250">
        <f t="shared" ref="N11:P11" si="11">+N20+N29</f>
        <v>15398</v>
      </c>
      <c r="O11" s="250">
        <f t="shared" si="11"/>
        <v>7921</v>
      </c>
      <c r="P11" s="250">
        <f t="shared" si="11"/>
        <v>7477</v>
      </c>
      <c r="Q11" s="250"/>
      <c r="R11" s="250">
        <f t="shared" ref="R11:T11" si="12">+R20+R29</f>
        <v>17706</v>
      </c>
      <c r="S11" s="250">
        <f t="shared" si="12"/>
        <v>9184</v>
      </c>
      <c r="T11" s="250">
        <f t="shared" si="12"/>
        <v>8522</v>
      </c>
      <c r="U11" s="250"/>
      <c r="V11" s="250">
        <f t="shared" ref="V11:X11" si="13">+V20+V29</f>
        <v>16465</v>
      </c>
      <c r="W11" s="250">
        <f t="shared" si="13"/>
        <v>8400</v>
      </c>
      <c r="X11" s="250">
        <f t="shared" si="13"/>
        <v>8065</v>
      </c>
      <c r="Y11" s="250"/>
      <c r="Z11" s="250">
        <f t="shared" ref="Z11:AB11" si="14">+Z20+Z29</f>
        <v>15534</v>
      </c>
      <c r="AA11" s="250">
        <f t="shared" si="14"/>
        <v>8069</v>
      </c>
      <c r="AB11" s="250">
        <f t="shared" si="14"/>
        <v>7465</v>
      </c>
    </row>
    <row r="12" spans="1:29" x14ac:dyDescent="0.2">
      <c r="A12" s="129" t="s">
        <v>30</v>
      </c>
      <c r="B12" s="251">
        <f t="shared" si="6"/>
        <v>48068</v>
      </c>
      <c r="C12" s="251">
        <f t="shared" si="7"/>
        <v>24730</v>
      </c>
      <c r="D12" s="251">
        <f t="shared" si="8"/>
        <v>23338</v>
      </c>
      <c r="E12" s="250"/>
      <c r="F12" s="250">
        <f t="shared" si="9"/>
        <v>7485</v>
      </c>
      <c r="G12" s="250">
        <f t="shared" si="9"/>
        <v>3823</v>
      </c>
      <c r="H12" s="250">
        <f t="shared" si="9"/>
        <v>3662</v>
      </c>
      <c r="I12" s="250"/>
      <c r="J12" s="250">
        <f t="shared" ref="J12:L12" si="15">+J21+J30</f>
        <v>7860</v>
      </c>
      <c r="K12" s="250">
        <f t="shared" si="15"/>
        <v>4037</v>
      </c>
      <c r="L12" s="250">
        <f t="shared" si="15"/>
        <v>3823</v>
      </c>
      <c r="M12" s="250"/>
      <c r="N12" s="250">
        <f t="shared" ref="N12:P12" si="16">+N21+N30</f>
        <v>7403</v>
      </c>
      <c r="O12" s="250">
        <f t="shared" si="16"/>
        <v>3762</v>
      </c>
      <c r="P12" s="250">
        <f t="shared" si="16"/>
        <v>3641</v>
      </c>
      <c r="Q12" s="250"/>
      <c r="R12" s="250">
        <f t="shared" ref="R12:T12" si="17">+R21+R30</f>
        <v>9360</v>
      </c>
      <c r="S12" s="250">
        <f t="shared" si="17"/>
        <v>4826</v>
      </c>
      <c r="T12" s="250">
        <f t="shared" si="17"/>
        <v>4534</v>
      </c>
      <c r="U12" s="250"/>
      <c r="V12" s="250">
        <f t="shared" ref="V12:X12" si="18">+V21+V30</f>
        <v>8062</v>
      </c>
      <c r="W12" s="250">
        <f t="shared" si="18"/>
        <v>4165</v>
      </c>
      <c r="X12" s="250">
        <f t="shared" si="18"/>
        <v>3897</v>
      </c>
      <c r="Y12" s="250"/>
      <c r="Z12" s="250">
        <f t="shared" ref="Z12:AB12" si="19">+Z21+Z30</f>
        <v>7898</v>
      </c>
      <c r="AA12" s="250">
        <f t="shared" si="19"/>
        <v>4117</v>
      </c>
      <c r="AB12" s="250">
        <f t="shared" si="19"/>
        <v>3781</v>
      </c>
    </row>
    <row r="13" spans="1:29" x14ac:dyDescent="0.2">
      <c r="A13" s="129" t="s">
        <v>31</v>
      </c>
      <c r="B13" s="251">
        <f t="shared" si="6"/>
        <v>43140</v>
      </c>
      <c r="C13" s="251">
        <f t="shared" si="7"/>
        <v>22015</v>
      </c>
      <c r="D13" s="251">
        <f t="shared" si="8"/>
        <v>21125</v>
      </c>
      <c r="E13" s="250"/>
      <c r="F13" s="250">
        <f t="shared" si="9"/>
        <v>6958</v>
      </c>
      <c r="G13" s="250">
        <f t="shared" si="9"/>
        <v>3589</v>
      </c>
      <c r="H13" s="250">
        <f t="shared" si="9"/>
        <v>3369</v>
      </c>
      <c r="I13" s="250"/>
      <c r="J13" s="250">
        <f t="shared" ref="J13:L13" si="20">+J22+J31</f>
        <v>7099</v>
      </c>
      <c r="K13" s="250">
        <f t="shared" si="20"/>
        <v>3595</v>
      </c>
      <c r="L13" s="250">
        <f t="shared" si="20"/>
        <v>3504</v>
      </c>
      <c r="M13" s="250"/>
      <c r="N13" s="250">
        <f t="shared" ref="N13:P13" si="21">+N22+N31</f>
        <v>6816</v>
      </c>
      <c r="O13" s="250">
        <f t="shared" si="21"/>
        <v>3524</v>
      </c>
      <c r="P13" s="250">
        <f t="shared" si="21"/>
        <v>3292</v>
      </c>
      <c r="Q13" s="250"/>
      <c r="R13" s="250">
        <f t="shared" ref="R13:T13" si="22">+R22+R31</f>
        <v>7990</v>
      </c>
      <c r="S13" s="250">
        <f t="shared" si="22"/>
        <v>4069</v>
      </c>
      <c r="T13" s="250">
        <f t="shared" si="22"/>
        <v>3921</v>
      </c>
      <c r="U13" s="250"/>
      <c r="V13" s="250">
        <f t="shared" ref="V13:X13" si="23">+V22+V31</f>
        <v>7347</v>
      </c>
      <c r="W13" s="250">
        <f t="shared" si="23"/>
        <v>3726</v>
      </c>
      <c r="X13" s="250">
        <f t="shared" si="23"/>
        <v>3621</v>
      </c>
      <c r="Y13" s="250"/>
      <c r="Z13" s="250">
        <f t="shared" ref="Z13:AB13" si="24">+Z22+Z31</f>
        <v>6930</v>
      </c>
      <c r="AA13" s="250">
        <f t="shared" si="24"/>
        <v>3512</v>
      </c>
      <c r="AB13" s="250">
        <f t="shared" si="24"/>
        <v>3418</v>
      </c>
    </row>
    <row r="14" spans="1:29" x14ac:dyDescent="0.2">
      <c r="A14" s="129" t="s">
        <v>247</v>
      </c>
      <c r="B14" s="251">
        <f t="shared" si="6"/>
        <v>39557</v>
      </c>
      <c r="C14" s="251">
        <f t="shared" si="7"/>
        <v>20205</v>
      </c>
      <c r="D14" s="251">
        <f t="shared" si="8"/>
        <v>19352</v>
      </c>
      <c r="E14" s="250"/>
      <c r="F14" s="250">
        <f t="shared" si="9"/>
        <v>6339</v>
      </c>
      <c r="G14" s="250">
        <f t="shared" si="9"/>
        <v>3265</v>
      </c>
      <c r="H14" s="250">
        <f t="shared" si="9"/>
        <v>3074</v>
      </c>
      <c r="I14" s="250"/>
      <c r="J14" s="250">
        <f t="shared" ref="J14:L14" si="25">+J23+J32</f>
        <v>6547</v>
      </c>
      <c r="K14" s="250">
        <f t="shared" si="25"/>
        <v>3316</v>
      </c>
      <c r="L14" s="250">
        <f t="shared" si="25"/>
        <v>3231</v>
      </c>
      <c r="M14" s="250"/>
      <c r="N14" s="250">
        <f t="shared" ref="N14:P14" si="26">+N23+N32</f>
        <v>6270</v>
      </c>
      <c r="O14" s="250">
        <f t="shared" si="26"/>
        <v>3213</v>
      </c>
      <c r="P14" s="250">
        <f t="shared" si="26"/>
        <v>3057</v>
      </c>
      <c r="Q14" s="250"/>
      <c r="R14" s="250">
        <f t="shared" ref="R14:T14" si="27">+R23+R32</f>
        <v>7134</v>
      </c>
      <c r="S14" s="250">
        <f t="shared" si="27"/>
        <v>3633</v>
      </c>
      <c r="T14" s="250">
        <f t="shared" si="27"/>
        <v>3501</v>
      </c>
      <c r="U14" s="250"/>
      <c r="V14" s="250">
        <f t="shared" ref="V14:X14" si="28">+V23+V32</f>
        <v>7010</v>
      </c>
      <c r="W14" s="250">
        <f t="shared" si="28"/>
        <v>3542</v>
      </c>
      <c r="X14" s="250">
        <f t="shared" si="28"/>
        <v>3468</v>
      </c>
      <c r="Y14" s="250"/>
      <c r="Z14" s="250">
        <f t="shared" ref="Z14:AB14" si="29">+Z23+Z32</f>
        <v>6257</v>
      </c>
      <c r="AA14" s="250">
        <f t="shared" si="29"/>
        <v>3236</v>
      </c>
      <c r="AB14" s="250">
        <f t="shared" si="29"/>
        <v>3021</v>
      </c>
    </row>
    <row r="15" spans="1:29" x14ac:dyDescent="0.2">
      <c r="A15" s="129" t="s">
        <v>55</v>
      </c>
      <c r="B15" s="251">
        <f t="shared" si="6"/>
        <v>49857</v>
      </c>
      <c r="C15" s="251">
        <f t="shared" si="7"/>
        <v>26004</v>
      </c>
      <c r="D15" s="251">
        <f t="shared" si="8"/>
        <v>23853</v>
      </c>
      <c r="E15" s="250"/>
      <c r="F15" s="250">
        <f t="shared" si="9"/>
        <v>7832</v>
      </c>
      <c r="G15" s="250">
        <f t="shared" si="9"/>
        <v>4066</v>
      </c>
      <c r="H15" s="250">
        <f t="shared" si="9"/>
        <v>3766</v>
      </c>
      <c r="I15" s="250"/>
      <c r="J15" s="250">
        <f t="shared" ref="J15:L15" si="30">+J24+J33</f>
        <v>8271</v>
      </c>
      <c r="K15" s="250">
        <f t="shared" si="30"/>
        <v>4371</v>
      </c>
      <c r="L15" s="250">
        <f t="shared" si="30"/>
        <v>3900</v>
      </c>
      <c r="M15" s="250"/>
      <c r="N15" s="250">
        <f t="shared" ref="N15:P15" si="31">+N24+N33</f>
        <v>7845</v>
      </c>
      <c r="O15" s="250">
        <f t="shared" si="31"/>
        <v>4093</v>
      </c>
      <c r="P15" s="250">
        <f t="shared" si="31"/>
        <v>3752</v>
      </c>
      <c r="Q15" s="250"/>
      <c r="R15" s="250">
        <f t="shared" ref="R15:T15" si="32">+R24+R33</f>
        <v>9451</v>
      </c>
      <c r="S15" s="250">
        <f t="shared" si="32"/>
        <v>4974</v>
      </c>
      <c r="T15" s="250">
        <f t="shared" si="32"/>
        <v>4477</v>
      </c>
      <c r="U15" s="250"/>
      <c r="V15" s="250">
        <f t="shared" ref="V15:X15" si="33">+V24+V33</f>
        <v>8828</v>
      </c>
      <c r="W15" s="250">
        <f t="shared" si="33"/>
        <v>4555</v>
      </c>
      <c r="X15" s="250">
        <f t="shared" si="33"/>
        <v>4273</v>
      </c>
      <c r="Y15" s="250"/>
      <c r="Z15" s="250">
        <f t="shared" ref="Z15:AB15" si="34">+Z24+Z33</f>
        <v>7630</v>
      </c>
      <c r="AA15" s="250">
        <f t="shared" si="34"/>
        <v>3945</v>
      </c>
      <c r="AB15" s="250">
        <f t="shared" si="34"/>
        <v>3685</v>
      </c>
    </row>
    <row r="16" spans="1:29" x14ac:dyDescent="0.2">
      <c r="A16" s="129" t="s">
        <v>71</v>
      </c>
      <c r="B16" s="251">
        <f t="shared" si="6"/>
        <v>53073</v>
      </c>
      <c r="C16" s="251">
        <f t="shared" si="7"/>
        <v>27346</v>
      </c>
      <c r="D16" s="251">
        <f t="shared" si="8"/>
        <v>25727</v>
      </c>
      <c r="E16" s="250"/>
      <c r="F16" s="250">
        <f t="shared" si="9"/>
        <v>8480</v>
      </c>
      <c r="G16" s="250">
        <f t="shared" si="9"/>
        <v>4342</v>
      </c>
      <c r="H16" s="250">
        <f t="shared" si="9"/>
        <v>4138</v>
      </c>
      <c r="I16" s="250"/>
      <c r="J16" s="250">
        <f t="shared" ref="J16:L16" si="35">+J25+J34</f>
        <v>8596</v>
      </c>
      <c r="K16" s="250">
        <f t="shared" si="35"/>
        <v>4454</v>
      </c>
      <c r="L16" s="250">
        <f t="shared" si="35"/>
        <v>4142</v>
      </c>
      <c r="M16" s="252"/>
      <c r="N16" s="250">
        <f t="shared" ref="N16:P16" si="36">+N25+N34</f>
        <v>8552</v>
      </c>
      <c r="O16" s="250">
        <f t="shared" si="36"/>
        <v>4411</v>
      </c>
      <c r="P16" s="250">
        <f t="shared" si="36"/>
        <v>4141</v>
      </c>
      <c r="Q16" s="252"/>
      <c r="R16" s="250">
        <f t="shared" ref="R16:T16" si="37">+R25+R34</f>
        <v>9886</v>
      </c>
      <c r="S16" s="250">
        <f t="shared" si="37"/>
        <v>5100</v>
      </c>
      <c r="T16" s="250">
        <f t="shared" si="37"/>
        <v>4786</v>
      </c>
      <c r="U16" s="252"/>
      <c r="V16" s="250">
        <f t="shared" ref="V16:X16" si="38">+V25+V34</f>
        <v>9295</v>
      </c>
      <c r="W16" s="250">
        <f t="shared" si="38"/>
        <v>4775</v>
      </c>
      <c r="X16" s="250">
        <f t="shared" si="38"/>
        <v>4520</v>
      </c>
      <c r="Y16" s="252"/>
      <c r="Z16" s="250">
        <f t="shared" ref="Z16:AB16" si="39">+Z25+Z34</f>
        <v>8264</v>
      </c>
      <c r="AA16" s="250">
        <f t="shared" si="39"/>
        <v>4264</v>
      </c>
      <c r="AB16" s="250">
        <f t="shared" si="39"/>
        <v>4000</v>
      </c>
    </row>
    <row r="17" spans="1:29" x14ac:dyDescent="0.2"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9" s="269" customFormat="1" x14ac:dyDescent="0.2">
      <c r="A18" s="122" t="s">
        <v>206</v>
      </c>
      <c r="B18" s="268">
        <f>SUM(B19:B25)</f>
        <v>315994</v>
      </c>
      <c r="C18" s="268">
        <f>SUM(C19:C25)</f>
        <v>161898</v>
      </c>
      <c r="D18" s="268">
        <f>SUM(D19:D25)</f>
        <v>154096</v>
      </c>
      <c r="E18" s="273"/>
      <c r="F18" s="268">
        <f>SUM(F19:F25)</f>
        <v>50113</v>
      </c>
      <c r="G18" s="268">
        <f>SUM(G19:G25)</f>
        <v>25698</v>
      </c>
      <c r="H18" s="268">
        <f>SUM(H19:H25)</f>
        <v>24415</v>
      </c>
      <c r="I18" s="273"/>
      <c r="J18" s="268">
        <f>SUM(J19:J25)</f>
        <v>52627</v>
      </c>
      <c r="K18" s="268">
        <f>SUM(K19:K25)</f>
        <v>26934</v>
      </c>
      <c r="L18" s="268">
        <f>SUM(L19:L25)</f>
        <v>25693</v>
      </c>
      <c r="M18" s="273"/>
      <c r="N18" s="268">
        <f>SUM(N19:N25)</f>
        <v>49702</v>
      </c>
      <c r="O18" s="268">
        <f>SUM(O19:O25)</f>
        <v>25574</v>
      </c>
      <c r="P18" s="268">
        <f>SUM(P19:P25)</f>
        <v>24128</v>
      </c>
      <c r="Q18" s="273"/>
      <c r="R18" s="268">
        <f>SUM(R19:R25)</f>
        <v>58586</v>
      </c>
      <c r="S18" s="268">
        <f>SUM(S19:S25)</f>
        <v>30061</v>
      </c>
      <c r="T18" s="268">
        <f>SUM(T19:T25)</f>
        <v>28525</v>
      </c>
      <c r="U18" s="273"/>
      <c r="V18" s="268">
        <f>SUM(V19:V25)</f>
        <v>54158</v>
      </c>
      <c r="W18" s="268">
        <f>SUM(W19:W25)</f>
        <v>27676</v>
      </c>
      <c r="X18" s="268">
        <f>SUM(X19:X25)</f>
        <v>26482</v>
      </c>
      <c r="Y18" s="273"/>
      <c r="Z18" s="268">
        <f>SUM(Z19:Z25)</f>
        <v>50808</v>
      </c>
      <c r="AA18" s="268">
        <f>SUM(AA19:AA25)</f>
        <v>25955</v>
      </c>
      <c r="AB18" s="268">
        <f>SUM(AB19:AB25)</f>
        <v>24853</v>
      </c>
      <c r="AC18" s="112"/>
    </row>
    <row r="19" spans="1:29" x14ac:dyDescent="0.2">
      <c r="A19" s="129" t="s">
        <v>246</v>
      </c>
      <c r="B19" s="251">
        <f>+F19+J19+N19+R19+V19+Z19</f>
        <v>106769</v>
      </c>
      <c r="C19" s="251">
        <f>+G19+K19+O19+S19+W19+AA19</f>
        <v>54390</v>
      </c>
      <c r="D19" s="251">
        <f>+B19-C19</f>
        <v>52379</v>
      </c>
      <c r="E19" s="250"/>
      <c r="F19" s="250">
        <v>16768</v>
      </c>
      <c r="G19" s="250">
        <v>8525</v>
      </c>
      <c r="H19" s="250">
        <v>8243</v>
      </c>
      <c r="I19" s="250"/>
      <c r="J19" s="250">
        <v>17873</v>
      </c>
      <c r="K19" s="250">
        <v>9148</v>
      </c>
      <c r="L19" s="250">
        <v>8725</v>
      </c>
      <c r="M19" s="250"/>
      <c r="N19" s="250">
        <v>16992</v>
      </c>
      <c r="O19" s="250">
        <v>8747</v>
      </c>
      <c r="P19" s="250">
        <v>8245</v>
      </c>
      <c r="Q19" s="250"/>
      <c r="R19" s="250">
        <v>19757</v>
      </c>
      <c r="S19" s="250">
        <v>10116</v>
      </c>
      <c r="T19" s="250">
        <v>9641</v>
      </c>
      <c r="U19" s="250"/>
      <c r="V19" s="250">
        <v>18249</v>
      </c>
      <c r="W19" s="250">
        <v>9246</v>
      </c>
      <c r="X19" s="250">
        <v>9003</v>
      </c>
      <c r="Y19" s="250"/>
      <c r="Z19" s="250">
        <v>17130</v>
      </c>
      <c r="AA19" s="250">
        <v>8608</v>
      </c>
      <c r="AB19" s="250">
        <v>8522</v>
      </c>
    </row>
    <row r="20" spans="1:29" x14ac:dyDescent="0.2">
      <c r="A20" s="129" t="s">
        <v>52</v>
      </c>
      <c r="B20" s="251">
        <f t="shared" ref="B20:B25" si="40">+F20+J20+N20+R20+V20+Z20</f>
        <v>52147</v>
      </c>
      <c r="C20" s="251">
        <f t="shared" ref="C20:C25" si="41">+G20+K20+O20+S20+W20+AA20</f>
        <v>26734</v>
      </c>
      <c r="D20" s="251">
        <f t="shared" ref="D20:D25" si="42">+B20-C20</f>
        <v>25413</v>
      </c>
      <c r="E20" s="252"/>
      <c r="F20" s="252">
        <v>8571</v>
      </c>
      <c r="G20" s="252">
        <v>4378</v>
      </c>
      <c r="H20" s="252">
        <v>4193</v>
      </c>
      <c r="I20" s="252"/>
      <c r="J20" s="252">
        <v>8893</v>
      </c>
      <c r="K20" s="252">
        <v>4536</v>
      </c>
      <c r="L20" s="252">
        <v>4357</v>
      </c>
      <c r="M20" s="252"/>
      <c r="N20" s="252">
        <v>8154</v>
      </c>
      <c r="O20" s="252">
        <v>4172</v>
      </c>
      <c r="P20" s="252">
        <v>3982</v>
      </c>
      <c r="Q20" s="252"/>
      <c r="R20" s="252">
        <v>9290</v>
      </c>
      <c r="S20" s="252">
        <v>4772</v>
      </c>
      <c r="T20" s="252">
        <v>4518</v>
      </c>
      <c r="U20" s="252"/>
      <c r="V20" s="252">
        <v>8801</v>
      </c>
      <c r="W20" s="252">
        <v>4498</v>
      </c>
      <c r="X20" s="252">
        <v>4303</v>
      </c>
      <c r="Y20" s="252"/>
      <c r="Z20" s="252">
        <v>8438</v>
      </c>
      <c r="AA20" s="252">
        <v>4378</v>
      </c>
      <c r="AB20" s="252">
        <v>4060</v>
      </c>
    </row>
    <row r="21" spans="1:29" x14ac:dyDescent="0.2">
      <c r="A21" s="129" t="s">
        <v>30</v>
      </c>
      <c r="B21" s="251">
        <f t="shared" si="40"/>
        <v>41938</v>
      </c>
      <c r="C21" s="251">
        <f t="shared" si="41"/>
        <v>21586</v>
      </c>
      <c r="D21" s="251">
        <f t="shared" si="42"/>
        <v>20352</v>
      </c>
      <c r="E21" s="252"/>
      <c r="F21" s="252">
        <v>6560</v>
      </c>
      <c r="G21" s="252">
        <v>3359</v>
      </c>
      <c r="H21" s="252">
        <v>3201</v>
      </c>
      <c r="I21" s="252"/>
      <c r="J21" s="252">
        <v>6890</v>
      </c>
      <c r="K21" s="252">
        <v>3541</v>
      </c>
      <c r="L21" s="252">
        <v>3349</v>
      </c>
      <c r="M21" s="252"/>
      <c r="N21" s="252">
        <v>6403</v>
      </c>
      <c r="O21" s="252">
        <v>3268</v>
      </c>
      <c r="P21" s="252">
        <v>3135</v>
      </c>
      <c r="Q21" s="252"/>
      <c r="R21" s="252">
        <v>8180</v>
      </c>
      <c r="S21" s="252">
        <v>4210</v>
      </c>
      <c r="T21" s="252">
        <v>3970</v>
      </c>
      <c r="U21" s="252"/>
      <c r="V21" s="252">
        <v>6980</v>
      </c>
      <c r="W21" s="252">
        <v>3607</v>
      </c>
      <c r="X21" s="252">
        <v>3373</v>
      </c>
      <c r="Y21" s="252"/>
      <c r="Z21" s="252">
        <v>6925</v>
      </c>
      <c r="AA21" s="252">
        <v>3601</v>
      </c>
      <c r="AB21" s="252">
        <v>3324</v>
      </c>
    </row>
    <row r="22" spans="1:29" x14ac:dyDescent="0.2">
      <c r="A22" s="129" t="s">
        <v>31</v>
      </c>
      <c r="B22" s="251">
        <f t="shared" si="40"/>
        <v>34697</v>
      </c>
      <c r="C22" s="251">
        <f t="shared" si="41"/>
        <v>17600</v>
      </c>
      <c r="D22" s="251">
        <f t="shared" si="42"/>
        <v>17097</v>
      </c>
      <c r="F22" s="250">
        <v>5588</v>
      </c>
      <c r="G22" s="250">
        <v>2872</v>
      </c>
      <c r="H22" s="250">
        <v>2716</v>
      </c>
      <c r="J22" s="250">
        <v>5742</v>
      </c>
      <c r="K22" s="250">
        <v>2864</v>
      </c>
      <c r="L22" s="250">
        <v>2878</v>
      </c>
      <c r="N22" s="250">
        <v>5488</v>
      </c>
      <c r="O22" s="250">
        <v>2822</v>
      </c>
      <c r="P22" s="250">
        <v>2666</v>
      </c>
      <c r="R22" s="250">
        <v>6470</v>
      </c>
      <c r="S22" s="250">
        <v>3280</v>
      </c>
      <c r="T22" s="250">
        <v>3190</v>
      </c>
      <c r="V22" s="250">
        <v>5818</v>
      </c>
      <c r="W22" s="250">
        <v>2957</v>
      </c>
      <c r="X22" s="250">
        <v>2861</v>
      </c>
      <c r="Z22" s="250">
        <v>5591</v>
      </c>
      <c r="AA22" s="250">
        <v>2805</v>
      </c>
      <c r="AB22" s="250">
        <v>2786</v>
      </c>
    </row>
    <row r="23" spans="1:29" x14ac:dyDescent="0.2">
      <c r="A23" s="129" t="s">
        <v>247</v>
      </c>
      <c r="B23" s="251">
        <f t="shared" si="40"/>
        <v>25205</v>
      </c>
      <c r="C23" s="251">
        <f t="shared" si="41"/>
        <v>12905</v>
      </c>
      <c r="D23" s="251">
        <f t="shared" si="42"/>
        <v>12300</v>
      </c>
      <c r="F23" s="251">
        <v>4007</v>
      </c>
      <c r="G23" s="251">
        <v>2086</v>
      </c>
      <c r="H23" s="251">
        <v>1921</v>
      </c>
      <c r="J23" s="251">
        <v>4206</v>
      </c>
      <c r="K23" s="251">
        <v>2104</v>
      </c>
      <c r="L23" s="251">
        <v>2102</v>
      </c>
      <c r="N23" s="251">
        <v>3971</v>
      </c>
      <c r="O23" s="251">
        <v>2041</v>
      </c>
      <c r="P23" s="251">
        <v>1930</v>
      </c>
      <c r="R23" s="251">
        <v>4497</v>
      </c>
      <c r="S23" s="251">
        <v>2287</v>
      </c>
      <c r="T23" s="251">
        <v>2210</v>
      </c>
      <c r="V23" s="251">
        <v>4436</v>
      </c>
      <c r="W23" s="251">
        <v>2278</v>
      </c>
      <c r="X23" s="251">
        <v>2158</v>
      </c>
      <c r="Z23" s="251">
        <v>4088</v>
      </c>
      <c r="AA23" s="251">
        <v>2109</v>
      </c>
      <c r="AB23" s="251">
        <v>1979</v>
      </c>
    </row>
    <row r="24" spans="1:29" x14ac:dyDescent="0.2">
      <c r="A24" s="129" t="s">
        <v>55</v>
      </c>
      <c r="B24" s="251">
        <f t="shared" si="40"/>
        <v>28114</v>
      </c>
      <c r="C24" s="251">
        <f t="shared" si="41"/>
        <v>14678</v>
      </c>
      <c r="D24" s="251">
        <f t="shared" si="42"/>
        <v>13436</v>
      </c>
      <c r="F24" s="251">
        <v>4403</v>
      </c>
      <c r="G24" s="251">
        <v>2316</v>
      </c>
      <c r="H24" s="251">
        <v>2087</v>
      </c>
      <c r="J24" s="251">
        <v>4662</v>
      </c>
      <c r="K24" s="251">
        <v>2477</v>
      </c>
      <c r="L24" s="251">
        <v>2185</v>
      </c>
      <c r="N24" s="251">
        <v>4379</v>
      </c>
      <c r="O24" s="251">
        <v>2306</v>
      </c>
      <c r="P24" s="251">
        <v>2073</v>
      </c>
      <c r="R24" s="251">
        <v>5317</v>
      </c>
      <c r="S24" s="251">
        <v>2795</v>
      </c>
      <c r="T24" s="251">
        <v>2522</v>
      </c>
      <c r="V24" s="251">
        <v>5006</v>
      </c>
      <c r="W24" s="251">
        <v>2566</v>
      </c>
      <c r="X24" s="251">
        <v>2440</v>
      </c>
      <c r="Z24" s="251">
        <v>4347</v>
      </c>
      <c r="AA24" s="251">
        <v>2218</v>
      </c>
      <c r="AB24" s="251">
        <v>2129</v>
      </c>
    </row>
    <row r="25" spans="1:29" x14ac:dyDescent="0.2">
      <c r="A25" s="129" t="s">
        <v>71</v>
      </c>
      <c r="B25" s="251">
        <f t="shared" si="40"/>
        <v>27124</v>
      </c>
      <c r="C25" s="251">
        <f t="shared" si="41"/>
        <v>14005</v>
      </c>
      <c r="D25" s="251">
        <f t="shared" si="42"/>
        <v>13119</v>
      </c>
      <c r="F25" s="251">
        <v>4216</v>
      </c>
      <c r="G25" s="251">
        <v>2162</v>
      </c>
      <c r="H25" s="251">
        <v>2054</v>
      </c>
      <c r="J25" s="251">
        <v>4361</v>
      </c>
      <c r="K25" s="251">
        <v>2264</v>
      </c>
      <c r="L25" s="251">
        <v>2097</v>
      </c>
      <c r="N25" s="251">
        <v>4315</v>
      </c>
      <c r="O25" s="251">
        <v>2218</v>
      </c>
      <c r="P25" s="251">
        <v>2097</v>
      </c>
      <c r="R25" s="251">
        <v>5075</v>
      </c>
      <c r="S25" s="251">
        <v>2601</v>
      </c>
      <c r="T25" s="251">
        <v>2474</v>
      </c>
      <c r="V25" s="251">
        <v>4868</v>
      </c>
      <c r="W25" s="251">
        <v>2524</v>
      </c>
      <c r="X25" s="251">
        <v>2344</v>
      </c>
      <c r="Z25" s="251">
        <v>4289</v>
      </c>
      <c r="AA25" s="251">
        <v>2236</v>
      </c>
      <c r="AB25" s="251">
        <v>2053</v>
      </c>
    </row>
    <row r="26" spans="1:29" x14ac:dyDescent="0.2">
      <c r="B26" s="252"/>
      <c r="C26" s="252"/>
      <c r="D26" s="252"/>
    </row>
    <row r="27" spans="1:29" s="269" customFormat="1" x14ac:dyDescent="0.2">
      <c r="A27" s="124" t="s">
        <v>205</v>
      </c>
      <c r="B27" s="268">
        <f>SUM(B28:B34)</f>
        <v>139940</v>
      </c>
      <c r="C27" s="268">
        <f>SUM(C28:C34)</f>
        <v>72224</v>
      </c>
      <c r="D27" s="268">
        <f>SUM(D28:D34)</f>
        <v>67716</v>
      </c>
      <c r="E27" s="273"/>
      <c r="F27" s="268">
        <f>SUM(F28:F34)</f>
        <v>22371</v>
      </c>
      <c r="G27" s="268">
        <f>SUM(G28:G34)</f>
        <v>11496</v>
      </c>
      <c r="H27" s="268">
        <f>SUM(H28:H34)</f>
        <v>10875</v>
      </c>
      <c r="I27" s="273"/>
      <c r="J27" s="268">
        <f>SUM(J28:J34)</f>
        <v>23176</v>
      </c>
      <c r="K27" s="268">
        <f>SUM(K28:K34)</f>
        <v>11990</v>
      </c>
      <c r="L27" s="268">
        <f>SUM(L28:L34)</f>
        <v>11186</v>
      </c>
      <c r="M27" s="273"/>
      <c r="N27" s="268">
        <f>SUM(N28:N34)</f>
        <v>22289</v>
      </c>
      <c r="O27" s="268">
        <f>SUM(O28:O34)</f>
        <v>11470</v>
      </c>
      <c r="P27" s="268">
        <f>SUM(P28:P34)</f>
        <v>10819</v>
      </c>
      <c r="Q27" s="273"/>
      <c r="R27" s="268">
        <f>SUM(R28:R34)</f>
        <v>26078</v>
      </c>
      <c r="S27" s="268">
        <f>SUM(S28:S34)</f>
        <v>13598</v>
      </c>
      <c r="T27" s="268">
        <f>SUM(T28:T34)</f>
        <v>12480</v>
      </c>
      <c r="U27" s="273"/>
      <c r="V27" s="268">
        <f>SUM(V28:V34)</f>
        <v>24256</v>
      </c>
      <c r="W27" s="268">
        <f>SUM(W28:W34)</f>
        <v>12352</v>
      </c>
      <c r="X27" s="268">
        <f>SUM(X28:X34)</f>
        <v>11904</v>
      </c>
      <c r="Y27" s="273"/>
      <c r="Z27" s="268">
        <f>SUM(Z28:Z34)</f>
        <v>21770</v>
      </c>
      <c r="AA27" s="268">
        <f>SUM(AA28:AA34)</f>
        <v>11318</v>
      </c>
      <c r="AB27" s="268">
        <f>SUM(AB28:AB34)</f>
        <v>10452</v>
      </c>
      <c r="AC27" s="112"/>
    </row>
    <row r="28" spans="1:29" x14ac:dyDescent="0.2">
      <c r="A28" s="129" t="s">
        <v>246</v>
      </c>
      <c r="B28" s="251">
        <f>+F28+J28+N28+R28+V28+Z28</f>
        <v>17922</v>
      </c>
      <c r="C28" s="251">
        <f>+G28+K28+O28+S28+W28+AA28</f>
        <v>9171</v>
      </c>
      <c r="D28" s="251">
        <f>+B28-C28</f>
        <v>8751</v>
      </c>
      <c r="F28" s="251">
        <v>2784</v>
      </c>
      <c r="G28" s="251">
        <v>1436</v>
      </c>
      <c r="H28" s="251">
        <v>1348</v>
      </c>
      <c r="J28" s="251">
        <v>2950</v>
      </c>
      <c r="K28" s="251">
        <v>1464</v>
      </c>
      <c r="L28" s="251">
        <v>1486</v>
      </c>
      <c r="N28" s="251">
        <v>2715</v>
      </c>
      <c r="O28" s="251">
        <v>1373</v>
      </c>
      <c r="P28" s="251">
        <v>1342</v>
      </c>
      <c r="R28" s="251">
        <v>3380</v>
      </c>
      <c r="S28" s="251">
        <v>1757</v>
      </c>
      <c r="T28" s="251">
        <v>1623</v>
      </c>
      <c r="V28" s="251">
        <v>3158</v>
      </c>
      <c r="W28" s="251">
        <v>1619</v>
      </c>
      <c r="X28" s="251">
        <v>1539</v>
      </c>
      <c r="Z28" s="251">
        <v>2935</v>
      </c>
      <c r="AA28" s="251">
        <v>1522</v>
      </c>
      <c r="AB28" s="251">
        <v>1413</v>
      </c>
    </row>
    <row r="29" spans="1:29" x14ac:dyDescent="0.2">
      <c r="A29" s="129" t="s">
        <v>52</v>
      </c>
      <c r="B29" s="251">
        <f t="shared" ref="B29:B34" si="43">+F29+J29+N29+R29+V29+Z29</f>
        <v>45401</v>
      </c>
      <c r="C29" s="251">
        <f t="shared" ref="C29:C34" si="44">+G29+K29+O29+S29+W29+AA29</f>
        <v>23527</v>
      </c>
      <c r="D29" s="251">
        <f t="shared" ref="D29:D34" si="45">+B29-C29</f>
        <v>21874</v>
      </c>
      <c r="F29" s="251">
        <v>7267</v>
      </c>
      <c r="G29" s="251">
        <v>3770</v>
      </c>
      <c r="H29" s="251">
        <v>3497</v>
      </c>
      <c r="J29" s="251">
        <v>7714</v>
      </c>
      <c r="K29" s="251">
        <v>4003</v>
      </c>
      <c r="L29" s="251">
        <v>3711</v>
      </c>
      <c r="N29" s="251">
        <v>7244</v>
      </c>
      <c r="O29" s="251">
        <v>3749</v>
      </c>
      <c r="P29" s="251">
        <v>3495</v>
      </c>
      <c r="R29" s="251">
        <v>8416</v>
      </c>
      <c r="S29" s="251">
        <v>4412</v>
      </c>
      <c r="T29" s="251">
        <v>4004</v>
      </c>
      <c r="V29" s="251">
        <v>7664</v>
      </c>
      <c r="W29" s="251">
        <v>3902</v>
      </c>
      <c r="X29" s="251">
        <v>3762</v>
      </c>
      <c r="Z29" s="251">
        <v>7096</v>
      </c>
      <c r="AA29" s="251">
        <v>3691</v>
      </c>
      <c r="AB29" s="251">
        <v>3405</v>
      </c>
    </row>
    <row r="30" spans="1:29" x14ac:dyDescent="0.2">
      <c r="A30" s="129" t="s">
        <v>30</v>
      </c>
      <c r="B30" s="251">
        <f t="shared" si="43"/>
        <v>6130</v>
      </c>
      <c r="C30" s="251">
        <f t="shared" si="44"/>
        <v>3144</v>
      </c>
      <c r="D30" s="251">
        <f t="shared" si="45"/>
        <v>2986</v>
      </c>
      <c r="F30" s="251">
        <v>925</v>
      </c>
      <c r="G30" s="251">
        <v>464</v>
      </c>
      <c r="H30" s="251">
        <v>461</v>
      </c>
      <c r="J30" s="251">
        <v>970</v>
      </c>
      <c r="K30" s="251">
        <v>496</v>
      </c>
      <c r="L30" s="251">
        <v>474</v>
      </c>
      <c r="N30" s="251">
        <v>1000</v>
      </c>
      <c r="O30" s="251">
        <v>494</v>
      </c>
      <c r="P30" s="251">
        <v>506</v>
      </c>
      <c r="R30" s="251">
        <v>1180</v>
      </c>
      <c r="S30" s="251">
        <v>616</v>
      </c>
      <c r="T30" s="251">
        <v>564</v>
      </c>
      <c r="V30" s="251">
        <v>1082</v>
      </c>
      <c r="W30" s="251">
        <v>558</v>
      </c>
      <c r="X30" s="251">
        <v>524</v>
      </c>
      <c r="Z30" s="251">
        <v>973</v>
      </c>
      <c r="AA30" s="251">
        <v>516</v>
      </c>
      <c r="AB30" s="251">
        <v>457</v>
      </c>
    </row>
    <row r="31" spans="1:29" x14ac:dyDescent="0.2">
      <c r="A31" s="129" t="s">
        <v>31</v>
      </c>
      <c r="B31" s="251">
        <f t="shared" si="43"/>
        <v>8443</v>
      </c>
      <c r="C31" s="251">
        <f t="shared" si="44"/>
        <v>4415</v>
      </c>
      <c r="D31" s="251">
        <f t="shared" si="45"/>
        <v>4028</v>
      </c>
      <c r="F31" s="251">
        <v>1370</v>
      </c>
      <c r="G31" s="251">
        <v>717</v>
      </c>
      <c r="H31" s="251">
        <v>653</v>
      </c>
      <c r="J31" s="251">
        <v>1357</v>
      </c>
      <c r="K31" s="251">
        <v>731</v>
      </c>
      <c r="L31" s="251">
        <v>626</v>
      </c>
      <c r="N31" s="251">
        <v>1328</v>
      </c>
      <c r="O31" s="251">
        <v>702</v>
      </c>
      <c r="P31" s="251">
        <v>626</v>
      </c>
      <c r="R31" s="251">
        <v>1520</v>
      </c>
      <c r="S31" s="251">
        <v>789</v>
      </c>
      <c r="T31" s="251">
        <v>731</v>
      </c>
      <c r="V31" s="251">
        <v>1529</v>
      </c>
      <c r="W31" s="251">
        <v>769</v>
      </c>
      <c r="X31" s="251">
        <v>760</v>
      </c>
      <c r="Z31" s="251">
        <v>1339</v>
      </c>
      <c r="AA31" s="251">
        <v>707</v>
      </c>
      <c r="AB31" s="251">
        <v>632</v>
      </c>
    </row>
    <row r="32" spans="1:29" x14ac:dyDescent="0.2">
      <c r="A32" s="129" t="s">
        <v>247</v>
      </c>
      <c r="B32" s="251">
        <f t="shared" si="43"/>
        <v>14352</v>
      </c>
      <c r="C32" s="251">
        <f t="shared" si="44"/>
        <v>7300</v>
      </c>
      <c r="D32" s="251">
        <f t="shared" si="45"/>
        <v>7052</v>
      </c>
      <c r="F32" s="251">
        <v>2332</v>
      </c>
      <c r="G32" s="251">
        <v>1179</v>
      </c>
      <c r="H32" s="251">
        <v>1153</v>
      </c>
      <c r="J32" s="251">
        <v>2341</v>
      </c>
      <c r="K32" s="251">
        <v>1212</v>
      </c>
      <c r="L32" s="251">
        <v>1129</v>
      </c>
      <c r="N32" s="251">
        <v>2299</v>
      </c>
      <c r="O32" s="251">
        <v>1172</v>
      </c>
      <c r="P32" s="251">
        <v>1127</v>
      </c>
      <c r="R32" s="251">
        <v>2637</v>
      </c>
      <c r="S32" s="251">
        <v>1346</v>
      </c>
      <c r="T32" s="251">
        <v>1291</v>
      </c>
      <c r="V32" s="251">
        <v>2574</v>
      </c>
      <c r="W32" s="251">
        <v>1264</v>
      </c>
      <c r="X32" s="251">
        <v>1310</v>
      </c>
      <c r="Z32" s="251">
        <v>2169</v>
      </c>
      <c r="AA32" s="251">
        <v>1127</v>
      </c>
      <c r="AB32" s="251">
        <v>1042</v>
      </c>
    </row>
    <row r="33" spans="1:28" x14ac:dyDescent="0.2">
      <c r="A33" s="129" t="s">
        <v>55</v>
      </c>
      <c r="B33" s="251">
        <f t="shared" si="43"/>
        <v>21743</v>
      </c>
      <c r="C33" s="251">
        <f t="shared" si="44"/>
        <v>11326</v>
      </c>
      <c r="D33" s="251">
        <f t="shared" si="45"/>
        <v>10417</v>
      </c>
      <c r="F33" s="251">
        <v>3429</v>
      </c>
      <c r="G33" s="251">
        <v>1750</v>
      </c>
      <c r="H33" s="251">
        <v>1679</v>
      </c>
      <c r="J33" s="251">
        <v>3609</v>
      </c>
      <c r="K33" s="251">
        <v>1894</v>
      </c>
      <c r="L33" s="251">
        <v>1715</v>
      </c>
      <c r="N33" s="251">
        <v>3466</v>
      </c>
      <c r="O33" s="251">
        <v>1787</v>
      </c>
      <c r="P33" s="251">
        <v>1679</v>
      </c>
      <c r="R33" s="251">
        <v>4134</v>
      </c>
      <c r="S33" s="251">
        <v>2179</v>
      </c>
      <c r="T33" s="251">
        <v>1955</v>
      </c>
      <c r="V33" s="251">
        <v>3822</v>
      </c>
      <c r="W33" s="251">
        <v>1989</v>
      </c>
      <c r="X33" s="251">
        <v>1833</v>
      </c>
      <c r="Z33" s="251">
        <v>3283</v>
      </c>
      <c r="AA33" s="251">
        <v>1727</v>
      </c>
      <c r="AB33" s="251">
        <v>1556</v>
      </c>
    </row>
    <row r="34" spans="1:28" ht="13.5" thickBot="1" x14ac:dyDescent="0.25">
      <c r="A34" s="130" t="s">
        <v>71</v>
      </c>
      <c r="B34" s="254">
        <f t="shared" si="43"/>
        <v>25949</v>
      </c>
      <c r="C34" s="254">
        <f t="shared" si="44"/>
        <v>13341</v>
      </c>
      <c r="D34" s="254">
        <f t="shared" si="45"/>
        <v>12608</v>
      </c>
      <c r="E34" s="254"/>
      <c r="F34" s="254">
        <v>4264</v>
      </c>
      <c r="G34" s="254">
        <v>2180</v>
      </c>
      <c r="H34" s="254">
        <v>2084</v>
      </c>
      <c r="I34" s="254"/>
      <c r="J34" s="254">
        <v>4235</v>
      </c>
      <c r="K34" s="254">
        <v>2190</v>
      </c>
      <c r="L34" s="254">
        <v>2045</v>
      </c>
      <c r="M34" s="254"/>
      <c r="N34" s="254">
        <v>4237</v>
      </c>
      <c r="O34" s="254">
        <v>2193</v>
      </c>
      <c r="P34" s="254">
        <v>2044</v>
      </c>
      <c r="Q34" s="254"/>
      <c r="R34" s="254">
        <v>4811</v>
      </c>
      <c r="S34" s="254">
        <v>2499</v>
      </c>
      <c r="T34" s="254">
        <v>2312</v>
      </c>
      <c r="U34" s="254"/>
      <c r="V34" s="254">
        <v>4427</v>
      </c>
      <c r="W34" s="254">
        <v>2251</v>
      </c>
      <c r="X34" s="254">
        <v>2176</v>
      </c>
      <c r="Y34" s="254"/>
      <c r="Z34" s="254">
        <v>3975</v>
      </c>
      <c r="AA34" s="254">
        <v>2028</v>
      </c>
      <c r="AB34" s="254">
        <v>1947</v>
      </c>
    </row>
    <row r="35" spans="1:28" ht="15" customHeight="1" x14ac:dyDescent="0.2">
      <c r="A35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17:D35">
    <cfRule type="cellIs" dxfId="382" priority="1" operator="equal">
      <formula>0</formula>
    </cfRule>
  </conditionalFormatting>
  <conditionalFormatting sqref="B9:P16">
    <cfRule type="cellIs" dxfId="381" priority="23" operator="equal">
      <formula>0</formula>
    </cfRule>
  </conditionalFormatting>
  <conditionalFormatting sqref="E18:P22">
    <cfRule type="cellIs" dxfId="380" priority="14" operator="equal">
      <formula>0</formula>
    </cfRule>
  </conditionalFormatting>
  <conditionalFormatting sqref="E17:AB17">
    <cfRule type="cellIs" dxfId="379" priority="39" operator="equal">
      <formula>0</formula>
    </cfRule>
  </conditionalFormatting>
  <conditionalFormatting sqref="E27:AB27">
    <cfRule type="cellIs" dxfId="378" priority="2" operator="equal">
      <formula>0</formula>
    </cfRule>
  </conditionalFormatting>
  <conditionalFormatting sqref="Q9:Q18">
    <cfRule type="cellIs" dxfId="377" priority="37" operator="equal">
      <formula>0</formula>
    </cfRule>
  </conditionalFormatting>
  <conditionalFormatting sqref="Q19:AB22">
    <cfRule type="cellIs" dxfId="376" priority="35" operator="equal">
      <formula>0</formula>
    </cfRule>
  </conditionalFormatting>
  <conditionalFormatting sqref="R9:AB16">
    <cfRule type="cellIs" dxfId="375" priority="20" operator="equal">
      <formula>0</formula>
    </cfRule>
  </conditionalFormatting>
  <conditionalFormatting sqref="R18:AB18">
    <cfRule type="cellIs" dxfId="374" priority="11" operator="equal">
      <formula>0</formula>
    </cfRule>
  </conditionalFormatting>
  <hyperlinks>
    <hyperlink ref="AC2" location="Contenido!A1" display="Contenido" xr:uid="{00000000-0004-0000-2400-000000000000}"/>
  </hyperlinks>
  <printOptions horizontalCentered="1"/>
  <pageMargins left="0.59055118110236227" right="0.59055118110236227" top="0.59055118110236227" bottom="0.19685039370078741" header="0" footer="0"/>
  <pageSetup scale="83" fitToHeight="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>
    <tabColor theme="5" tint="0.59999389629810485"/>
    <pageSetUpPr fitToPage="1"/>
  </sheetPr>
  <dimension ref="A1:AC39"/>
  <sheetViews>
    <sheetView showGridLines="0" zoomScaleNormal="100" zoomScaleSheetLayoutView="100" workbookViewId="0">
      <selection activeCell="X17" sqref="X17"/>
    </sheetView>
  </sheetViews>
  <sheetFormatPr baseColWidth="10" defaultColWidth="11" defaultRowHeight="12.75" x14ac:dyDescent="0.2"/>
  <cols>
    <col min="1" max="1" width="10.125" style="118" customWidth="1"/>
    <col min="2" max="4" width="6.375" style="251" customWidth="1"/>
    <col min="5" max="5" width="0.875" style="251" customWidth="1"/>
    <col min="6" max="8" width="6.375" style="251" customWidth="1"/>
    <col min="9" max="9" width="0.75" style="251" customWidth="1"/>
    <col min="10" max="12" width="6.375" style="251" customWidth="1"/>
    <col min="13" max="13" width="0.875" style="251" customWidth="1"/>
    <col min="14" max="16" width="6.375" style="251" customWidth="1"/>
    <col min="17" max="17" width="0.875" style="251" customWidth="1"/>
    <col min="18" max="20" width="6.375" style="251" customWidth="1"/>
    <col min="21" max="21" width="0.875" style="251" customWidth="1"/>
    <col min="22" max="24" width="6.375" style="251" customWidth="1"/>
    <col min="25" max="25" width="0.875" style="251" customWidth="1"/>
    <col min="26" max="28" width="6.37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122" t="s">
        <v>0</v>
      </c>
      <c r="B9" s="268">
        <f>SUM(B10:B35)</f>
        <v>455934</v>
      </c>
      <c r="C9" s="268">
        <f t="shared" ref="C9:D9" si="0">SUM(C10:C35)</f>
        <v>234122</v>
      </c>
      <c r="D9" s="268">
        <f t="shared" si="0"/>
        <v>221812</v>
      </c>
      <c r="E9" s="268"/>
      <c r="F9" s="268">
        <f>SUM(F10:F35)</f>
        <v>72484</v>
      </c>
      <c r="G9" s="268">
        <f t="shared" ref="G9" si="1">SUM(G10:G35)</f>
        <v>37194</v>
      </c>
      <c r="H9" s="268">
        <f t="shared" ref="H9" si="2">SUM(H10:H35)</f>
        <v>35290</v>
      </c>
      <c r="I9" s="268"/>
      <c r="J9" s="268">
        <f>SUM(J10:J35)</f>
        <v>75803</v>
      </c>
      <c r="K9" s="268">
        <f t="shared" ref="K9" si="3">SUM(K10:K35)</f>
        <v>38924</v>
      </c>
      <c r="L9" s="268">
        <f t="shared" ref="L9" si="4">SUM(L10:L35)</f>
        <v>36879</v>
      </c>
      <c r="M9" s="268"/>
      <c r="N9" s="268">
        <f>SUM(N10:N35)</f>
        <v>71991</v>
      </c>
      <c r="O9" s="268">
        <f t="shared" ref="O9" si="5">SUM(O10:O35)</f>
        <v>37044</v>
      </c>
      <c r="P9" s="268">
        <f t="shared" ref="P9" si="6">SUM(P10:P35)</f>
        <v>34947</v>
      </c>
      <c r="Q9" s="268"/>
      <c r="R9" s="268">
        <f>SUM(R10:R35)</f>
        <v>84664</v>
      </c>
      <c r="S9" s="268">
        <f t="shared" ref="S9" si="7">SUM(S10:S35)</f>
        <v>43659</v>
      </c>
      <c r="T9" s="268">
        <f t="shared" ref="T9" si="8">SUM(T10:T35)</f>
        <v>41005</v>
      </c>
      <c r="U9" s="268"/>
      <c r="V9" s="268">
        <f>SUM(V10:V35)</f>
        <v>78414</v>
      </c>
      <c r="W9" s="268">
        <f t="shared" ref="W9" si="9">SUM(W10:W35)</f>
        <v>40028</v>
      </c>
      <c r="X9" s="268">
        <f t="shared" ref="X9" si="10">SUM(X10:X35)</f>
        <v>38386</v>
      </c>
      <c r="Y9" s="268"/>
      <c r="Z9" s="268">
        <f>SUM(Z10:Z35)</f>
        <v>72578</v>
      </c>
      <c r="AA9" s="268">
        <f t="shared" ref="AA9" si="11">SUM(AA10:AA35)</f>
        <v>37273</v>
      </c>
      <c r="AB9" s="268">
        <f t="shared" ref="AB9" si="12">SUM(AB10:AB35)</f>
        <v>35305</v>
      </c>
      <c r="AC9" s="112"/>
    </row>
    <row r="10" spans="1:29" x14ac:dyDescent="0.2">
      <c r="A10" s="120">
        <v>5</v>
      </c>
      <c r="B10" s="251">
        <f>+F10+J10+N10+R10+V10+Z10</f>
        <v>117</v>
      </c>
      <c r="C10" s="251">
        <f>+G10+K10+O10+S10+W10+AA10</f>
        <v>52</v>
      </c>
      <c r="D10" s="251">
        <f>+B10-C10</f>
        <v>65</v>
      </c>
      <c r="E10" s="250"/>
      <c r="F10" s="250">
        <v>117</v>
      </c>
      <c r="G10" s="250">
        <v>52</v>
      </c>
      <c r="H10" s="250">
        <v>65</v>
      </c>
      <c r="I10" s="250"/>
      <c r="J10" s="250">
        <v>0</v>
      </c>
      <c r="K10" s="250">
        <v>0</v>
      </c>
      <c r="L10" s="250">
        <v>0</v>
      </c>
      <c r="M10" s="250"/>
      <c r="N10" s="250">
        <v>0</v>
      </c>
      <c r="O10" s="250">
        <v>0</v>
      </c>
      <c r="P10" s="250">
        <v>0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  <c r="Y10" s="250"/>
      <c r="Z10" s="250">
        <v>0</v>
      </c>
      <c r="AA10" s="250">
        <v>0</v>
      </c>
      <c r="AB10" s="250">
        <v>0</v>
      </c>
    </row>
    <row r="11" spans="1:29" x14ac:dyDescent="0.2">
      <c r="A11" s="120">
        <v>6</v>
      </c>
      <c r="B11" s="251">
        <f t="shared" ref="B11:B35" si="13">+F11+J11+N11+R11+V11+Z11</f>
        <v>69556</v>
      </c>
      <c r="C11" s="251">
        <f t="shared" ref="C11:C35" si="14">+G11+K11+O11+S11+W11+AA11</f>
        <v>35585</v>
      </c>
      <c r="D11" s="251">
        <f t="shared" ref="D11:D35" si="15">+B11-C11</f>
        <v>33971</v>
      </c>
      <c r="E11" s="250"/>
      <c r="F11" s="250">
        <v>69367</v>
      </c>
      <c r="G11" s="250">
        <v>35491</v>
      </c>
      <c r="H11" s="250">
        <v>33876</v>
      </c>
      <c r="I11" s="250"/>
      <c r="J11" s="250">
        <v>189</v>
      </c>
      <c r="K11" s="250">
        <v>94</v>
      </c>
      <c r="L11" s="250">
        <v>95</v>
      </c>
      <c r="M11" s="250"/>
      <c r="N11" s="250">
        <v>0</v>
      </c>
      <c r="O11" s="250">
        <v>0</v>
      </c>
      <c r="P11" s="250">
        <v>0</v>
      </c>
      <c r="Q11" s="250"/>
      <c r="R11" s="250">
        <v>0</v>
      </c>
      <c r="S11" s="250">
        <v>0</v>
      </c>
      <c r="T11" s="250">
        <v>0</v>
      </c>
      <c r="U11" s="250"/>
      <c r="V11" s="250">
        <v>0</v>
      </c>
      <c r="W11" s="250">
        <v>0</v>
      </c>
      <c r="X11" s="250">
        <v>0</v>
      </c>
      <c r="Y11" s="250"/>
      <c r="Z11" s="250">
        <v>0</v>
      </c>
      <c r="AA11" s="250">
        <v>0</v>
      </c>
      <c r="AB11" s="250">
        <v>0</v>
      </c>
    </row>
    <row r="12" spans="1:29" x14ac:dyDescent="0.2">
      <c r="A12" s="120">
        <v>7</v>
      </c>
      <c r="B12" s="251">
        <f t="shared" si="13"/>
        <v>70982</v>
      </c>
      <c r="C12" s="251">
        <f t="shared" si="14"/>
        <v>36221</v>
      </c>
      <c r="D12" s="251">
        <f t="shared" si="15"/>
        <v>34761</v>
      </c>
      <c r="E12" s="250"/>
      <c r="F12" s="250">
        <v>2537</v>
      </c>
      <c r="G12" s="250">
        <v>1376</v>
      </c>
      <c r="H12" s="250">
        <v>1161</v>
      </c>
      <c r="I12" s="250"/>
      <c r="J12" s="250">
        <v>68226</v>
      </c>
      <c r="K12" s="250">
        <v>34758</v>
      </c>
      <c r="L12" s="250">
        <v>33468</v>
      </c>
      <c r="M12" s="250"/>
      <c r="N12" s="250">
        <v>219</v>
      </c>
      <c r="O12" s="250">
        <v>87</v>
      </c>
      <c r="P12" s="250">
        <v>132</v>
      </c>
      <c r="Q12" s="250"/>
      <c r="R12" s="250">
        <v>0</v>
      </c>
      <c r="S12" s="250">
        <v>0</v>
      </c>
      <c r="T12" s="250">
        <v>0</v>
      </c>
      <c r="U12" s="250"/>
      <c r="V12" s="250">
        <v>0</v>
      </c>
      <c r="W12" s="250">
        <v>0</v>
      </c>
      <c r="X12" s="250">
        <v>0</v>
      </c>
      <c r="Y12" s="250"/>
      <c r="Z12" s="250">
        <v>0</v>
      </c>
      <c r="AA12" s="250">
        <v>0</v>
      </c>
      <c r="AB12" s="250">
        <v>0</v>
      </c>
    </row>
    <row r="13" spans="1:29" x14ac:dyDescent="0.2">
      <c r="A13" s="120">
        <v>8</v>
      </c>
      <c r="B13" s="251">
        <f t="shared" si="13"/>
        <v>69378</v>
      </c>
      <c r="C13" s="251">
        <f t="shared" si="14"/>
        <v>35539</v>
      </c>
      <c r="D13" s="251">
        <f t="shared" si="15"/>
        <v>33839</v>
      </c>
      <c r="E13" s="250"/>
      <c r="F13" s="250">
        <v>312</v>
      </c>
      <c r="G13" s="250">
        <v>192</v>
      </c>
      <c r="H13" s="250">
        <v>120</v>
      </c>
      <c r="I13" s="250"/>
      <c r="J13" s="250">
        <v>6434</v>
      </c>
      <c r="K13" s="250">
        <v>3532</v>
      </c>
      <c r="L13" s="250">
        <v>2902</v>
      </c>
      <c r="M13" s="250"/>
      <c r="N13" s="250">
        <v>62418</v>
      </c>
      <c r="O13" s="250">
        <v>31710</v>
      </c>
      <c r="P13" s="250">
        <v>30708</v>
      </c>
      <c r="Q13" s="250"/>
      <c r="R13" s="250">
        <v>214</v>
      </c>
      <c r="S13" s="250">
        <v>105</v>
      </c>
      <c r="T13" s="250">
        <v>109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9</v>
      </c>
      <c r="B14" s="251">
        <f t="shared" si="13"/>
        <v>71987</v>
      </c>
      <c r="C14" s="251">
        <f t="shared" si="14"/>
        <v>36636</v>
      </c>
      <c r="D14" s="251">
        <f t="shared" si="15"/>
        <v>35351</v>
      </c>
      <c r="E14" s="250"/>
      <c r="F14" s="250">
        <v>86</v>
      </c>
      <c r="G14" s="250">
        <v>47</v>
      </c>
      <c r="H14" s="250">
        <v>39</v>
      </c>
      <c r="I14" s="250"/>
      <c r="J14" s="250">
        <v>676</v>
      </c>
      <c r="K14" s="250">
        <v>374</v>
      </c>
      <c r="L14" s="250">
        <v>302</v>
      </c>
      <c r="M14" s="250"/>
      <c r="N14" s="250">
        <v>7097</v>
      </c>
      <c r="O14" s="250">
        <v>3922</v>
      </c>
      <c r="P14" s="250">
        <v>3175</v>
      </c>
      <c r="Q14" s="250"/>
      <c r="R14" s="250">
        <v>63901</v>
      </c>
      <c r="S14" s="250">
        <v>32183</v>
      </c>
      <c r="T14" s="250">
        <v>31718</v>
      </c>
      <c r="U14" s="250"/>
      <c r="V14" s="250">
        <v>227</v>
      </c>
      <c r="W14" s="250">
        <v>110</v>
      </c>
      <c r="X14" s="250">
        <v>117</v>
      </c>
      <c r="Y14" s="250"/>
      <c r="Z14" s="250">
        <v>0</v>
      </c>
      <c r="AA14" s="250">
        <v>0</v>
      </c>
      <c r="AB14" s="250">
        <v>0</v>
      </c>
    </row>
    <row r="15" spans="1:29" x14ac:dyDescent="0.2">
      <c r="A15" s="120">
        <v>10</v>
      </c>
      <c r="B15" s="251">
        <f t="shared" si="13"/>
        <v>72468</v>
      </c>
      <c r="C15" s="251">
        <f t="shared" si="14"/>
        <v>37092</v>
      </c>
      <c r="D15" s="251">
        <f t="shared" si="15"/>
        <v>35376</v>
      </c>
      <c r="E15" s="250"/>
      <c r="F15" s="250">
        <v>31</v>
      </c>
      <c r="G15" s="250">
        <v>19</v>
      </c>
      <c r="H15" s="250">
        <v>12</v>
      </c>
      <c r="I15" s="250"/>
      <c r="J15" s="250">
        <v>169</v>
      </c>
      <c r="K15" s="250">
        <v>104</v>
      </c>
      <c r="L15" s="250">
        <v>65</v>
      </c>
      <c r="M15" s="250"/>
      <c r="N15" s="250">
        <v>1745</v>
      </c>
      <c r="O15" s="250">
        <v>1021</v>
      </c>
      <c r="P15" s="250">
        <v>724</v>
      </c>
      <c r="Q15" s="250"/>
      <c r="R15" s="250">
        <v>17231</v>
      </c>
      <c r="S15" s="250">
        <v>9401</v>
      </c>
      <c r="T15" s="250">
        <v>7830</v>
      </c>
      <c r="U15" s="250"/>
      <c r="V15" s="250">
        <v>53073</v>
      </c>
      <c r="W15" s="250">
        <v>26440</v>
      </c>
      <c r="X15" s="250">
        <v>26633</v>
      </c>
      <c r="Y15" s="250"/>
      <c r="Z15" s="250">
        <v>219</v>
      </c>
      <c r="AA15" s="250">
        <v>107</v>
      </c>
      <c r="AB15" s="250">
        <v>112</v>
      </c>
    </row>
    <row r="16" spans="1:29" x14ac:dyDescent="0.2">
      <c r="A16" s="120">
        <v>11</v>
      </c>
      <c r="B16" s="251">
        <f t="shared" si="13"/>
        <v>68985</v>
      </c>
      <c r="C16" s="251">
        <f t="shared" si="14"/>
        <v>35370</v>
      </c>
      <c r="D16" s="251">
        <f t="shared" si="15"/>
        <v>33615</v>
      </c>
      <c r="E16" s="250"/>
      <c r="F16" s="250">
        <v>13</v>
      </c>
      <c r="G16" s="250">
        <v>6</v>
      </c>
      <c r="H16" s="250">
        <v>7</v>
      </c>
      <c r="I16" s="250"/>
      <c r="J16" s="250">
        <v>56</v>
      </c>
      <c r="K16" s="250">
        <v>30</v>
      </c>
      <c r="L16" s="250">
        <v>26</v>
      </c>
      <c r="M16" s="252"/>
      <c r="N16" s="250">
        <v>377</v>
      </c>
      <c r="O16" s="250">
        <v>233</v>
      </c>
      <c r="P16" s="250">
        <v>144</v>
      </c>
      <c r="Q16" s="252"/>
      <c r="R16" s="250">
        <v>2515</v>
      </c>
      <c r="S16" s="250">
        <v>1482</v>
      </c>
      <c r="T16" s="250">
        <v>1033</v>
      </c>
      <c r="U16" s="252"/>
      <c r="V16" s="250">
        <v>21126</v>
      </c>
      <c r="W16" s="250">
        <v>11116</v>
      </c>
      <c r="X16" s="250">
        <v>10010</v>
      </c>
      <c r="Y16" s="252"/>
      <c r="Z16" s="250">
        <v>44898</v>
      </c>
      <c r="AA16" s="250">
        <v>22503</v>
      </c>
      <c r="AB16" s="250">
        <v>22395</v>
      </c>
    </row>
    <row r="17" spans="1:28" x14ac:dyDescent="0.2">
      <c r="A17" s="120">
        <v>12</v>
      </c>
      <c r="B17" s="251">
        <f t="shared" si="13"/>
        <v>26521</v>
      </c>
      <c r="C17" s="251">
        <f t="shared" si="14"/>
        <v>14065</v>
      </c>
      <c r="D17" s="251">
        <f t="shared" si="15"/>
        <v>12456</v>
      </c>
      <c r="E17" s="252"/>
      <c r="F17" s="252">
        <v>7</v>
      </c>
      <c r="G17" s="252">
        <v>3</v>
      </c>
      <c r="H17" s="252">
        <v>4</v>
      </c>
      <c r="I17" s="252"/>
      <c r="J17" s="252">
        <v>25</v>
      </c>
      <c r="K17" s="252">
        <v>17</v>
      </c>
      <c r="L17" s="252">
        <v>8</v>
      </c>
      <c r="M17" s="252"/>
      <c r="N17" s="252">
        <v>80</v>
      </c>
      <c r="O17" s="252">
        <v>39</v>
      </c>
      <c r="P17" s="252">
        <v>41</v>
      </c>
      <c r="Q17" s="252"/>
      <c r="R17" s="252">
        <v>550</v>
      </c>
      <c r="S17" s="252">
        <v>334</v>
      </c>
      <c r="T17" s="252">
        <v>216</v>
      </c>
      <c r="U17" s="252"/>
      <c r="V17" s="252">
        <v>2963</v>
      </c>
      <c r="W17" s="252">
        <v>1740</v>
      </c>
      <c r="X17" s="252">
        <v>1223</v>
      </c>
      <c r="Y17" s="252"/>
      <c r="Z17" s="252">
        <v>22896</v>
      </c>
      <c r="AA17" s="252">
        <v>11932</v>
      </c>
      <c r="AB17" s="252">
        <v>10964</v>
      </c>
    </row>
    <row r="18" spans="1:28" x14ac:dyDescent="0.2">
      <c r="A18" s="120">
        <v>13</v>
      </c>
      <c r="B18" s="251">
        <f t="shared" si="13"/>
        <v>4491</v>
      </c>
      <c r="C18" s="251">
        <f t="shared" si="14"/>
        <v>2726</v>
      </c>
      <c r="D18" s="251">
        <f t="shared" si="15"/>
        <v>1765</v>
      </c>
      <c r="E18" s="252"/>
      <c r="F18" s="250">
        <v>4</v>
      </c>
      <c r="G18" s="250">
        <v>2</v>
      </c>
      <c r="H18" s="250">
        <v>2</v>
      </c>
      <c r="I18" s="252"/>
      <c r="J18" s="250">
        <v>11</v>
      </c>
      <c r="K18" s="250">
        <v>8</v>
      </c>
      <c r="L18" s="250">
        <v>3</v>
      </c>
      <c r="M18" s="252"/>
      <c r="N18" s="250">
        <v>26</v>
      </c>
      <c r="O18" s="250">
        <v>18</v>
      </c>
      <c r="P18" s="250">
        <v>8</v>
      </c>
      <c r="Q18" s="252"/>
      <c r="R18" s="250">
        <v>170</v>
      </c>
      <c r="S18" s="250">
        <v>114</v>
      </c>
      <c r="T18" s="250">
        <v>56</v>
      </c>
      <c r="U18" s="252"/>
      <c r="V18" s="250">
        <v>759</v>
      </c>
      <c r="W18" s="250">
        <v>472</v>
      </c>
      <c r="X18" s="250">
        <v>287</v>
      </c>
      <c r="Y18" s="252"/>
      <c r="Z18" s="250">
        <v>3521</v>
      </c>
      <c r="AA18" s="250">
        <v>2112</v>
      </c>
      <c r="AB18" s="250">
        <v>1409</v>
      </c>
    </row>
    <row r="19" spans="1:28" x14ac:dyDescent="0.2">
      <c r="A19" s="120">
        <v>14</v>
      </c>
      <c r="B19" s="251">
        <f t="shared" si="13"/>
        <v>1028</v>
      </c>
      <c r="C19" s="251">
        <f t="shared" si="14"/>
        <v>623</v>
      </c>
      <c r="D19" s="251">
        <f t="shared" si="15"/>
        <v>405</v>
      </c>
      <c r="E19" s="250"/>
      <c r="F19" s="250">
        <v>1</v>
      </c>
      <c r="G19" s="250">
        <v>1</v>
      </c>
      <c r="H19" s="250">
        <v>0</v>
      </c>
      <c r="I19" s="250"/>
      <c r="J19" s="250">
        <v>3</v>
      </c>
      <c r="K19" s="250">
        <v>1</v>
      </c>
      <c r="L19" s="250">
        <v>2</v>
      </c>
      <c r="M19" s="250"/>
      <c r="N19" s="250">
        <v>9</v>
      </c>
      <c r="O19" s="250">
        <v>4</v>
      </c>
      <c r="P19" s="250">
        <v>5</v>
      </c>
      <c r="Q19" s="250"/>
      <c r="R19" s="250">
        <v>45</v>
      </c>
      <c r="S19" s="250">
        <v>27</v>
      </c>
      <c r="T19" s="250">
        <v>18</v>
      </c>
      <c r="U19" s="250"/>
      <c r="V19" s="250">
        <v>175</v>
      </c>
      <c r="W19" s="250">
        <v>107</v>
      </c>
      <c r="X19" s="250">
        <v>68</v>
      </c>
      <c r="Y19" s="250"/>
      <c r="Z19" s="250">
        <v>795</v>
      </c>
      <c r="AA19" s="250">
        <v>483</v>
      </c>
      <c r="AB19" s="250">
        <v>312</v>
      </c>
    </row>
    <row r="20" spans="1:28" x14ac:dyDescent="0.2">
      <c r="A20" s="120">
        <v>15</v>
      </c>
      <c r="B20" s="251">
        <f t="shared" si="13"/>
        <v>228</v>
      </c>
      <c r="C20" s="251">
        <f t="shared" si="14"/>
        <v>121</v>
      </c>
      <c r="D20" s="251">
        <f t="shared" si="15"/>
        <v>107</v>
      </c>
      <c r="E20" s="252"/>
      <c r="F20" s="252">
        <v>0</v>
      </c>
      <c r="G20" s="252">
        <v>0</v>
      </c>
      <c r="H20" s="252">
        <v>0</v>
      </c>
      <c r="I20" s="252"/>
      <c r="J20" s="252">
        <v>0</v>
      </c>
      <c r="K20" s="252">
        <v>0</v>
      </c>
      <c r="L20" s="252">
        <v>0</v>
      </c>
      <c r="M20" s="252"/>
      <c r="N20" s="252">
        <v>0</v>
      </c>
      <c r="O20" s="252">
        <v>0</v>
      </c>
      <c r="P20" s="252">
        <v>0</v>
      </c>
      <c r="Q20" s="252"/>
      <c r="R20" s="252">
        <v>20</v>
      </c>
      <c r="S20" s="252">
        <v>7</v>
      </c>
      <c r="T20" s="252">
        <v>13</v>
      </c>
      <c r="U20" s="252"/>
      <c r="V20" s="252">
        <v>42</v>
      </c>
      <c r="W20" s="252">
        <v>20</v>
      </c>
      <c r="X20" s="252">
        <v>22</v>
      </c>
      <c r="Y20" s="252"/>
      <c r="Z20" s="252">
        <v>166</v>
      </c>
      <c r="AA20" s="252">
        <v>94</v>
      </c>
      <c r="AB20" s="252">
        <v>72</v>
      </c>
    </row>
    <row r="21" spans="1:28" x14ac:dyDescent="0.2">
      <c r="A21" s="120">
        <v>16</v>
      </c>
      <c r="B21" s="251">
        <f t="shared" si="13"/>
        <v>68</v>
      </c>
      <c r="C21" s="251">
        <f t="shared" si="14"/>
        <v>35</v>
      </c>
      <c r="D21" s="251">
        <f t="shared" si="15"/>
        <v>33</v>
      </c>
      <c r="E21" s="252"/>
      <c r="F21" s="252">
        <v>2</v>
      </c>
      <c r="G21" s="252">
        <v>2</v>
      </c>
      <c r="H21" s="252">
        <v>0</v>
      </c>
      <c r="I21" s="252"/>
      <c r="J21" s="252">
        <v>1</v>
      </c>
      <c r="K21" s="252">
        <v>0</v>
      </c>
      <c r="L21" s="252">
        <v>1</v>
      </c>
      <c r="M21" s="252"/>
      <c r="N21" s="252">
        <v>4</v>
      </c>
      <c r="O21" s="252">
        <v>2</v>
      </c>
      <c r="P21" s="252">
        <v>2</v>
      </c>
      <c r="Q21" s="252"/>
      <c r="R21" s="252">
        <v>6</v>
      </c>
      <c r="S21" s="252">
        <v>1</v>
      </c>
      <c r="T21" s="252">
        <v>5</v>
      </c>
      <c r="U21" s="252"/>
      <c r="V21" s="252">
        <v>14</v>
      </c>
      <c r="W21" s="252">
        <v>6</v>
      </c>
      <c r="X21" s="252">
        <v>8</v>
      </c>
      <c r="Y21" s="252"/>
      <c r="Z21" s="252">
        <v>41</v>
      </c>
      <c r="AA21" s="252">
        <v>24</v>
      </c>
      <c r="AB21" s="252">
        <v>17</v>
      </c>
    </row>
    <row r="22" spans="1:28" x14ac:dyDescent="0.2">
      <c r="A22" s="120">
        <v>17</v>
      </c>
      <c r="B22" s="251">
        <f t="shared" si="13"/>
        <v>28</v>
      </c>
      <c r="C22" s="251">
        <f t="shared" si="14"/>
        <v>16</v>
      </c>
      <c r="D22" s="251">
        <f t="shared" si="15"/>
        <v>12</v>
      </c>
      <c r="F22" s="250">
        <v>0</v>
      </c>
      <c r="G22" s="250">
        <v>0</v>
      </c>
      <c r="H22" s="250">
        <v>0</v>
      </c>
      <c r="J22" s="250">
        <v>3</v>
      </c>
      <c r="K22" s="250">
        <v>2</v>
      </c>
      <c r="L22" s="250">
        <v>1</v>
      </c>
      <c r="N22" s="250">
        <v>0</v>
      </c>
      <c r="O22" s="250">
        <v>0</v>
      </c>
      <c r="P22" s="250">
        <v>0</v>
      </c>
      <c r="R22" s="250">
        <v>2</v>
      </c>
      <c r="S22" s="250">
        <v>2</v>
      </c>
      <c r="T22" s="250">
        <v>0</v>
      </c>
      <c r="V22" s="250">
        <v>8</v>
      </c>
      <c r="W22" s="250">
        <v>5</v>
      </c>
      <c r="X22" s="250">
        <v>3</v>
      </c>
      <c r="Z22" s="250">
        <v>15</v>
      </c>
      <c r="AA22" s="250">
        <v>7</v>
      </c>
      <c r="AB22" s="250">
        <v>8</v>
      </c>
    </row>
    <row r="23" spans="1:28" x14ac:dyDescent="0.2">
      <c r="A23" s="120">
        <v>18</v>
      </c>
      <c r="B23" s="251">
        <f t="shared" si="13"/>
        <v>23</v>
      </c>
      <c r="C23" s="251">
        <f t="shared" si="14"/>
        <v>11</v>
      </c>
      <c r="D23" s="251">
        <f t="shared" si="15"/>
        <v>12</v>
      </c>
      <c r="F23" s="251">
        <v>0</v>
      </c>
      <c r="G23" s="251">
        <v>0</v>
      </c>
      <c r="H23" s="251">
        <v>0</v>
      </c>
      <c r="J23" s="251">
        <v>0</v>
      </c>
      <c r="K23" s="251">
        <v>0</v>
      </c>
      <c r="L23" s="251">
        <v>0</v>
      </c>
      <c r="N23" s="251">
        <v>3</v>
      </c>
      <c r="O23" s="251">
        <v>2</v>
      </c>
      <c r="P23" s="251">
        <v>1</v>
      </c>
      <c r="R23" s="251">
        <v>1</v>
      </c>
      <c r="S23" s="251">
        <v>0</v>
      </c>
      <c r="T23" s="251">
        <v>1</v>
      </c>
      <c r="V23" s="251">
        <v>8</v>
      </c>
      <c r="W23" s="251">
        <v>2</v>
      </c>
      <c r="X23" s="251">
        <v>6</v>
      </c>
      <c r="Z23" s="251">
        <v>11</v>
      </c>
      <c r="AA23" s="251">
        <v>7</v>
      </c>
      <c r="AB23" s="251">
        <v>4</v>
      </c>
    </row>
    <row r="24" spans="1:28" x14ac:dyDescent="0.2">
      <c r="A24" s="120">
        <v>19</v>
      </c>
      <c r="B24" s="251">
        <f t="shared" si="13"/>
        <v>14</v>
      </c>
      <c r="C24" s="251">
        <f t="shared" si="14"/>
        <v>7</v>
      </c>
      <c r="D24" s="251">
        <f t="shared" si="15"/>
        <v>7</v>
      </c>
      <c r="F24" s="251">
        <v>1</v>
      </c>
      <c r="G24" s="251">
        <v>1</v>
      </c>
      <c r="H24" s="251">
        <v>0</v>
      </c>
      <c r="J24" s="251">
        <v>1</v>
      </c>
      <c r="K24" s="251">
        <v>1</v>
      </c>
      <c r="L24" s="251">
        <v>0</v>
      </c>
      <c r="N24" s="251">
        <v>3</v>
      </c>
      <c r="O24" s="251">
        <v>2</v>
      </c>
      <c r="P24" s="251">
        <v>1</v>
      </c>
      <c r="R24" s="251">
        <v>1</v>
      </c>
      <c r="S24" s="251">
        <v>0</v>
      </c>
      <c r="T24" s="251">
        <v>1</v>
      </c>
      <c r="V24" s="251">
        <v>2</v>
      </c>
      <c r="W24" s="251">
        <v>2</v>
      </c>
      <c r="X24" s="251">
        <v>0</v>
      </c>
      <c r="Z24" s="251">
        <v>6</v>
      </c>
      <c r="AA24" s="251">
        <v>1</v>
      </c>
      <c r="AB24" s="251">
        <v>5</v>
      </c>
    </row>
    <row r="25" spans="1:28" x14ac:dyDescent="0.2">
      <c r="A25" s="120">
        <v>20</v>
      </c>
      <c r="B25" s="251">
        <f t="shared" si="13"/>
        <v>8</v>
      </c>
      <c r="C25" s="251">
        <f t="shared" si="14"/>
        <v>6</v>
      </c>
      <c r="D25" s="251">
        <f t="shared" si="15"/>
        <v>2</v>
      </c>
      <c r="F25" s="251">
        <v>1</v>
      </c>
      <c r="G25" s="251">
        <v>1</v>
      </c>
      <c r="H25" s="251">
        <v>0</v>
      </c>
      <c r="J25" s="251">
        <v>2</v>
      </c>
      <c r="K25" s="251">
        <v>2</v>
      </c>
      <c r="L25" s="251">
        <v>0</v>
      </c>
      <c r="N25" s="251">
        <v>2</v>
      </c>
      <c r="O25" s="251">
        <v>1</v>
      </c>
      <c r="P25" s="251">
        <v>1</v>
      </c>
      <c r="R25" s="251">
        <v>0</v>
      </c>
      <c r="S25" s="251">
        <v>0</v>
      </c>
      <c r="T25" s="251">
        <v>0</v>
      </c>
      <c r="V25" s="251">
        <v>2</v>
      </c>
      <c r="W25" s="251">
        <v>1</v>
      </c>
      <c r="X25" s="251">
        <v>1</v>
      </c>
      <c r="Z25" s="251">
        <v>1</v>
      </c>
      <c r="AA25" s="251">
        <v>1</v>
      </c>
      <c r="AB25" s="251">
        <v>0</v>
      </c>
    </row>
    <row r="26" spans="1:28" x14ac:dyDescent="0.2">
      <c r="A26" s="120">
        <v>21</v>
      </c>
      <c r="B26" s="251">
        <f t="shared" si="13"/>
        <v>7</v>
      </c>
      <c r="C26" s="251">
        <f t="shared" si="14"/>
        <v>1</v>
      </c>
      <c r="D26" s="251">
        <f t="shared" si="15"/>
        <v>6</v>
      </c>
      <c r="F26" s="251">
        <v>0</v>
      </c>
      <c r="G26" s="251">
        <v>0</v>
      </c>
      <c r="H26" s="251">
        <v>0</v>
      </c>
      <c r="J26" s="251">
        <v>0</v>
      </c>
      <c r="K26" s="251">
        <v>0</v>
      </c>
      <c r="L26" s="251">
        <v>0</v>
      </c>
      <c r="N26" s="251">
        <v>1</v>
      </c>
      <c r="O26" s="251">
        <v>0</v>
      </c>
      <c r="P26" s="251">
        <v>1</v>
      </c>
      <c r="R26" s="251">
        <v>1</v>
      </c>
      <c r="S26" s="251">
        <v>0</v>
      </c>
      <c r="T26" s="251">
        <v>1</v>
      </c>
      <c r="V26" s="251">
        <v>3</v>
      </c>
      <c r="W26" s="251">
        <v>1</v>
      </c>
      <c r="X26" s="251">
        <v>2</v>
      </c>
      <c r="Z26" s="251">
        <v>2</v>
      </c>
      <c r="AA26" s="251">
        <v>0</v>
      </c>
      <c r="AB26" s="251">
        <v>2</v>
      </c>
    </row>
    <row r="27" spans="1:28" x14ac:dyDescent="0.2">
      <c r="A27" s="120">
        <v>22</v>
      </c>
      <c r="B27" s="251">
        <f t="shared" si="13"/>
        <v>2</v>
      </c>
      <c r="C27" s="251">
        <f t="shared" si="14"/>
        <v>1</v>
      </c>
      <c r="D27" s="251">
        <f t="shared" si="15"/>
        <v>1</v>
      </c>
      <c r="E27" s="252"/>
      <c r="F27" s="250">
        <v>0</v>
      </c>
      <c r="G27" s="250">
        <v>0</v>
      </c>
      <c r="H27" s="250">
        <v>0</v>
      </c>
      <c r="I27" s="252"/>
      <c r="J27" s="250">
        <v>0</v>
      </c>
      <c r="K27" s="250">
        <v>0</v>
      </c>
      <c r="L27" s="250">
        <v>0</v>
      </c>
      <c r="M27" s="252"/>
      <c r="N27" s="250">
        <v>0</v>
      </c>
      <c r="O27" s="250">
        <v>0</v>
      </c>
      <c r="P27" s="250">
        <v>0</v>
      </c>
      <c r="Q27" s="252"/>
      <c r="R27" s="250">
        <v>0</v>
      </c>
      <c r="S27" s="250">
        <v>0</v>
      </c>
      <c r="T27" s="250">
        <v>0</v>
      </c>
      <c r="U27" s="252"/>
      <c r="V27" s="250">
        <v>1</v>
      </c>
      <c r="W27" s="250">
        <v>1</v>
      </c>
      <c r="X27" s="250">
        <v>0</v>
      </c>
      <c r="Y27" s="252"/>
      <c r="Z27" s="250">
        <v>1</v>
      </c>
      <c r="AA27" s="250">
        <v>0</v>
      </c>
      <c r="AB27" s="250">
        <v>1</v>
      </c>
    </row>
    <row r="28" spans="1:28" x14ac:dyDescent="0.2">
      <c r="A28" s="120">
        <v>23</v>
      </c>
      <c r="B28" s="251">
        <f t="shared" si="13"/>
        <v>3</v>
      </c>
      <c r="C28" s="251">
        <f t="shared" si="14"/>
        <v>1</v>
      </c>
      <c r="D28" s="251">
        <f t="shared" si="15"/>
        <v>2</v>
      </c>
      <c r="F28" s="251">
        <v>0</v>
      </c>
      <c r="G28" s="251">
        <v>0</v>
      </c>
      <c r="H28" s="251">
        <v>0</v>
      </c>
      <c r="J28" s="251">
        <v>1</v>
      </c>
      <c r="K28" s="251">
        <v>0</v>
      </c>
      <c r="L28" s="251">
        <v>1</v>
      </c>
      <c r="N28" s="251">
        <v>1</v>
      </c>
      <c r="O28" s="251">
        <v>0</v>
      </c>
      <c r="P28" s="251">
        <v>1</v>
      </c>
      <c r="R28" s="251">
        <v>0</v>
      </c>
      <c r="S28" s="251">
        <v>0</v>
      </c>
      <c r="T28" s="251">
        <v>0</v>
      </c>
      <c r="V28" s="251">
        <v>0</v>
      </c>
      <c r="W28" s="251">
        <v>0</v>
      </c>
      <c r="X28" s="251">
        <v>0</v>
      </c>
      <c r="Z28" s="251">
        <v>1</v>
      </c>
      <c r="AA28" s="251">
        <v>1</v>
      </c>
      <c r="AB28" s="251">
        <v>0</v>
      </c>
    </row>
    <row r="29" spans="1:28" x14ac:dyDescent="0.2">
      <c r="A29" s="120">
        <v>24</v>
      </c>
      <c r="B29" s="251">
        <f t="shared" si="13"/>
        <v>0</v>
      </c>
      <c r="C29" s="251">
        <f t="shared" si="14"/>
        <v>0</v>
      </c>
      <c r="D29" s="251">
        <f t="shared" si="15"/>
        <v>0</v>
      </c>
      <c r="F29" s="251">
        <v>0</v>
      </c>
      <c r="G29" s="251">
        <v>0</v>
      </c>
      <c r="H29" s="251">
        <v>0</v>
      </c>
      <c r="J29" s="251">
        <v>0</v>
      </c>
      <c r="K29" s="251">
        <v>0</v>
      </c>
      <c r="L29" s="251">
        <v>0</v>
      </c>
      <c r="N29" s="251">
        <v>0</v>
      </c>
      <c r="O29" s="251">
        <v>0</v>
      </c>
      <c r="P29" s="251">
        <v>0</v>
      </c>
      <c r="R29" s="251">
        <v>0</v>
      </c>
      <c r="S29" s="251">
        <v>0</v>
      </c>
      <c r="T29" s="251">
        <v>0</v>
      </c>
      <c r="V29" s="251">
        <v>0</v>
      </c>
      <c r="W29" s="251">
        <v>0</v>
      </c>
      <c r="X29" s="251">
        <v>0</v>
      </c>
      <c r="Z29" s="251">
        <v>0</v>
      </c>
      <c r="AA29" s="251">
        <v>0</v>
      </c>
      <c r="AB29" s="251">
        <v>0</v>
      </c>
    </row>
    <row r="30" spans="1:28" x14ac:dyDescent="0.2">
      <c r="A30" s="116" t="s">
        <v>228</v>
      </c>
      <c r="B30" s="251">
        <f t="shared" si="13"/>
        <v>7</v>
      </c>
      <c r="C30" s="251">
        <f t="shared" si="14"/>
        <v>4</v>
      </c>
      <c r="D30" s="251">
        <f t="shared" si="15"/>
        <v>3</v>
      </c>
      <c r="F30" s="251">
        <v>1</v>
      </c>
      <c r="G30" s="251">
        <v>0</v>
      </c>
      <c r="H30" s="251">
        <v>1</v>
      </c>
      <c r="J30" s="251">
        <v>0</v>
      </c>
      <c r="K30" s="251">
        <v>0</v>
      </c>
      <c r="L30" s="251">
        <v>0</v>
      </c>
      <c r="N30" s="251">
        <v>3</v>
      </c>
      <c r="O30" s="251">
        <v>1</v>
      </c>
      <c r="P30" s="251">
        <v>2</v>
      </c>
      <c r="R30" s="251">
        <v>3</v>
      </c>
      <c r="S30" s="251">
        <v>3</v>
      </c>
      <c r="T30" s="251">
        <v>0</v>
      </c>
      <c r="V30" s="251">
        <v>0</v>
      </c>
      <c r="W30" s="251">
        <v>0</v>
      </c>
      <c r="X30" s="251">
        <v>0</v>
      </c>
      <c r="Z30" s="251">
        <v>0</v>
      </c>
      <c r="AA30" s="251">
        <v>0</v>
      </c>
      <c r="AB30" s="251">
        <v>0</v>
      </c>
    </row>
    <row r="31" spans="1:28" x14ac:dyDescent="0.2">
      <c r="A31" s="116" t="s">
        <v>229</v>
      </c>
      <c r="B31" s="251">
        <f t="shared" si="13"/>
        <v>11</v>
      </c>
      <c r="C31" s="251">
        <f t="shared" si="14"/>
        <v>4</v>
      </c>
      <c r="D31" s="251">
        <f t="shared" si="15"/>
        <v>7</v>
      </c>
      <c r="F31" s="251">
        <v>1</v>
      </c>
      <c r="G31" s="251">
        <v>0</v>
      </c>
      <c r="H31" s="251">
        <v>1</v>
      </c>
      <c r="J31" s="251">
        <v>2</v>
      </c>
      <c r="K31" s="251">
        <v>0</v>
      </c>
      <c r="L31" s="251">
        <v>2</v>
      </c>
      <c r="N31" s="251">
        <v>2</v>
      </c>
      <c r="O31" s="251">
        <v>2</v>
      </c>
      <c r="P31" s="251">
        <v>0</v>
      </c>
      <c r="R31" s="251">
        <v>1</v>
      </c>
      <c r="S31" s="251">
        <v>0</v>
      </c>
      <c r="T31" s="251">
        <v>1</v>
      </c>
      <c r="V31" s="251">
        <v>2</v>
      </c>
      <c r="W31" s="251">
        <v>1</v>
      </c>
      <c r="X31" s="251">
        <v>1</v>
      </c>
      <c r="Z31" s="251">
        <v>3</v>
      </c>
      <c r="AA31" s="251">
        <v>1</v>
      </c>
      <c r="AB31" s="251">
        <v>2</v>
      </c>
    </row>
    <row r="32" spans="1:28" x14ac:dyDescent="0.2">
      <c r="A32" s="116" t="s">
        <v>230</v>
      </c>
      <c r="B32" s="251">
        <f t="shared" si="13"/>
        <v>11</v>
      </c>
      <c r="C32" s="251">
        <f t="shared" si="14"/>
        <v>4</v>
      </c>
      <c r="D32" s="251">
        <f t="shared" si="15"/>
        <v>7</v>
      </c>
      <c r="F32" s="251">
        <v>1</v>
      </c>
      <c r="G32" s="251">
        <v>0</v>
      </c>
      <c r="H32" s="251">
        <v>1</v>
      </c>
      <c r="J32" s="251">
        <v>2</v>
      </c>
      <c r="K32" s="251">
        <v>1</v>
      </c>
      <c r="L32" s="251">
        <v>1</v>
      </c>
      <c r="N32" s="251">
        <v>0</v>
      </c>
      <c r="O32" s="251">
        <v>0</v>
      </c>
      <c r="P32" s="251">
        <v>0</v>
      </c>
      <c r="R32" s="251">
        <v>2</v>
      </c>
      <c r="S32" s="251">
        <v>0</v>
      </c>
      <c r="T32" s="251">
        <v>2</v>
      </c>
      <c r="V32" s="251">
        <v>4</v>
      </c>
      <c r="W32" s="251">
        <v>3</v>
      </c>
      <c r="X32" s="251">
        <v>1</v>
      </c>
      <c r="Z32" s="251">
        <v>2</v>
      </c>
      <c r="AA32" s="251">
        <v>0</v>
      </c>
      <c r="AB32" s="251">
        <v>2</v>
      </c>
    </row>
    <row r="33" spans="1:28" x14ac:dyDescent="0.2">
      <c r="A33" s="116" t="s">
        <v>231</v>
      </c>
      <c r="B33" s="251">
        <f t="shared" si="13"/>
        <v>2</v>
      </c>
      <c r="C33" s="251">
        <f t="shared" si="14"/>
        <v>1</v>
      </c>
      <c r="D33" s="251">
        <f t="shared" si="15"/>
        <v>1</v>
      </c>
      <c r="F33" s="251">
        <v>0</v>
      </c>
      <c r="G33" s="251">
        <v>0</v>
      </c>
      <c r="H33" s="251">
        <v>0</v>
      </c>
      <c r="J33" s="251">
        <v>0</v>
      </c>
      <c r="K33" s="251">
        <v>0</v>
      </c>
      <c r="L33" s="251">
        <v>0</v>
      </c>
      <c r="N33" s="251">
        <v>0</v>
      </c>
      <c r="O33" s="251">
        <v>0</v>
      </c>
      <c r="P33" s="251">
        <v>0</v>
      </c>
      <c r="R33" s="251">
        <v>0</v>
      </c>
      <c r="S33" s="251">
        <v>0</v>
      </c>
      <c r="T33" s="251">
        <v>0</v>
      </c>
      <c r="V33" s="251">
        <v>2</v>
      </c>
      <c r="W33" s="251">
        <v>1</v>
      </c>
      <c r="X33" s="251">
        <v>1</v>
      </c>
      <c r="Z33" s="251">
        <v>0</v>
      </c>
      <c r="AA33" s="251">
        <v>0</v>
      </c>
      <c r="AB33" s="251">
        <v>0</v>
      </c>
    </row>
    <row r="34" spans="1:28" x14ac:dyDescent="0.2">
      <c r="A34" s="116" t="s">
        <v>232</v>
      </c>
      <c r="B34" s="251">
        <f t="shared" si="13"/>
        <v>2</v>
      </c>
      <c r="C34" s="251">
        <f t="shared" si="14"/>
        <v>0</v>
      </c>
      <c r="D34" s="251">
        <f t="shared" si="15"/>
        <v>2</v>
      </c>
      <c r="F34" s="251">
        <v>0</v>
      </c>
      <c r="G34" s="251">
        <v>0</v>
      </c>
      <c r="H34" s="251">
        <v>0</v>
      </c>
      <c r="J34" s="251">
        <v>1</v>
      </c>
      <c r="K34" s="251">
        <v>0</v>
      </c>
      <c r="L34" s="251">
        <v>1</v>
      </c>
      <c r="N34" s="251">
        <v>0</v>
      </c>
      <c r="O34" s="251">
        <v>0</v>
      </c>
      <c r="P34" s="251">
        <v>0</v>
      </c>
      <c r="R34" s="251">
        <v>0</v>
      </c>
      <c r="S34" s="251">
        <v>0</v>
      </c>
      <c r="T34" s="251">
        <v>0</v>
      </c>
      <c r="V34" s="251">
        <v>1</v>
      </c>
      <c r="W34" s="251">
        <v>0</v>
      </c>
      <c r="X34" s="251">
        <v>1</v>
      </c>
      <c r="Z34" s="251">
        <v>0</v>
      </c>
      <c r="AA34" s="251">
        <v>0</v>
      </c>
      <c r="AB34" s="251">
        <v>0</v>
      </c>
    </row>
    <row r="35" spans="1:28" ht="13.5" thickBot="1" x14ac:dyDescent="0.25">
      <c r="A35" s="117" t="s">
        <v>233</v>
      </c>
      <c r="B35" s="254">
        <f t="shared" si="13"/>
        <v>7</v>
      </c>
      <c r="C35" s="254">
        <f t="shared" si="14"/>
        <v>1</v>
      </c>
      <c r="D35" s="254">
        <f t="shared" si="15"/>
        <v>6</v>
      </c>
      <c r="E35" s="254"/>
      <c r="F35" s="254">
        <v>2</v>
      </c>
      <c r="G35" s="254">
        <v>1</v>
      </c>
      <c r="H35" s="254">
        <v>1</v>
      </c>
      <c r="I35" s="254"/>
      <c r="J35" s="254">
        <v>1</v>
      </c>
      <c r="K35" s="254">
        <v>0</v>
      </c>
      <c r="L35" s="254">
        <v>1</v>
      </c>
      <c r="M35" s="254"/>
      <c r="N35" s="254">
        <v>1</v>
      </c>
      <c r="O35" s="254">
        <v>0</v>
      </c>
      <c r="P35" s="254">
        <v>1</v>
      </c>
      <c r="Q35" s="254"/>
      <c r="R35" s="254">
        <v>1</v>
      </c>
      <c r="S35" s="254">
        <v>0</v>
      </c>
      <c r="T35" s="254">
        <v>1</v>
      </c>
      <c r="U35" s="254"/>
      <c r="V35" s="254">
        <v>2</v>
      </c>
      <c r="W35" s="254">
        <v>0</v>
      </c>
      <c r="X35" s="254">
        <v>2</v>
      </c>
      <c r="Y35" s="254"/>
      <c r="Z35" s="254">
        <v>0</v>
      </c>
      <c r="AA35" s="254">
        <v>0</v>
      </c>
      <c r="AB35" s="254">
        <v>0</v>
      </c>
    </row>
    <row r="36" spans="1:28" ht="15" customHeight="1" x14ac:dyDescent="0.2">
      <c r="A36" s="377" t="s">
        <v>985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</row>
    <row r="37" spans="1:28" ht="15" customHeight="1" x14ac:dyDescent="0.2">
      <c r="A37" s="28" t="s">
        <v>929</v>
      </c>
    </row>
    <row r="38" spans="1:28" x14ac:dyDescent="0.2"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x14ac:dyDescent="0.2">
      <c r="B39" s="378"/>
      <c r="C39" s="378"/>
      <c r="D39" s="378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5">
    <cfRule type="cellIs" dxfId="373" priority="1" operator="equal">
      <formula>0</formula>
    </cfRule>
  </conditionalFormatting>
  <hyperlinks>
    <hyperlink ref="AC2" location="Contenido!A1" display="Contenido" xr:uid="{00000000-0004-0000-2500-000000000000}"/>
  </hyperlinks>
  <printOptions horizontalCentered="1"/>
  <pageMargins left="0.59055118110236227" right="0.59055118110236227" top="0.59055118110236227" bottom="0.19685039370078741" header="0" footer="0"/>
  <pageSetup scale="85" fitToHeight="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>
    <tabColor theme="5" tint="0.59999389629810485"/>
    <pageSetUpPr fitToPage="1"/>
  </sheetPr>
  <dimension ref="A1:AC37"/>
  <sheetViews>
    <sheetView showGridLines="0" zoomScaleNormal="100" zoomScaleSheetLayoutView="100" workbookViewId="0">
      <selection activeCell="R15" sqref="R15"/>
    </sheetView>
  </sheetViews>
  <sheetFormatPr baseColWidth="10" defaultColWidth="11" defaultRowHeight="12.75" x14ac:dyDescent="0.2"/>
  <cols>
    <col min="1" max="1" width="10.125" style="118" customWidth="1"/>
    <col min="2" max="4" width="6.25" style="251" customWidth="1"/>
    <col min="5" max="5" width="0.75" style="251" customWidth="1"/>
    <col min="6" max="8" width="6.25" style="251" customWidth="1"/>
    <col min="9" max="9" width="0.875" style="251" customWidth="1"/>
    <col min="10" max="12" width="6.25" style="251" customWidth="1"/>
    <col min="13" max="13" width="0.875" style="251" customWidth="1"/>
    <col min="14" max="16" width="6.25" style="251" customWidth="1"/>
    <col min="17" max="17" width="0.875" style="251" customWidth="1"/>
    <col min="18" max="20" width="6.25" style="251" customWidth="1"/>
    <col min="21" max="21" width="0.875" style="251" customWidth="1"/>
    <col min="22" max="24" width="6.25" style="251" customWidth="1"/>
    <col min="25" max="25" width="0.875" style="251" customWidth="1"/>
    <col min="26" max="28" width="6.2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870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122" t="s">
        <v>0</v>
      </c>
      <c r="B9" s="268">
        <f>SUM(B10:B35)</f>
        <v>411318</v>
      </c>
      <c r="C9" s="268">
        <f t="shared" ref="C9:D9" si="0">SUM(C10:C35)</f>
        <v>211485</v>
      </c>
      <c r="D9" s="268">
        <f t="shared" si="0"/>
        <v>199833</v>
      </c>
      <c r="E9" s="268"/>
      <c r="F9" s="268">
        <f>SUM(F10:F35)</f>
        <v>64445</v>
      </c>
      <c r="G9" s="268">
        <f t="shared" ref="G9:H9" si="1">SUM(G10:G35)</f>
        <v>33058</v>
      </c>
      <c r="H9" s="268">
        <f t="shared" si="1"/>
        <v>31387</v>
      </c>
      <c r="I9" s="268"/>
      <c r="J9" s="268">
        <f>SUM(J10:J35)</f>
        <v>68221</v>
      </c>
      <c r="K9" s="268">
        <f t="shared" ref="K9:L9" si="2">SUM(K10:K35)</f>
        <v>35064</v>
      </c>
      <c r="L9" s="268">
        <f t="shared" si="2"/>
        <v>33157</v>
      </c>
      <c r="M9" s="268"/>
      <c r="N9" s="268">
        <f>SUM(N10:N35)</f>
        <v>64702</v>
      </c>
      <c r="O9" s="268">
        <f t="shared" ref="O9:P9" si="3">SUM(O10:O35)</f>
        <v>33387</v>
      </c>
      <c r="P9" s="268">
        <f t="shared" si="3"/>
        <v>31315</v>
      </c>
      <c r="Q9" s="268"/>
      <c r="R9" s="268">
        <f>SUM(R10:R35)</f>
        <v>77093</v>
      </c>
      <c r="S9" s="268">
        <f t="shared" ref="S9:T9" si="4">SUM(S10:S35)</f>
        <v>39789</v>
      </c>
      <c r="T9" s="268">
        <f t="shared" si="4"/>
        <v>37304</v>
      </c>
      <c r="U9" s="268"/>
      <c r="V9" s="268">
        <f>SUM(V10:V35)</f>
        <v>71112</v>
      </c>
      <c r="W9" s="268">
        <f t="shared" ref="W9:X9" si="5">SUM(W10:W35)</f>
        <v>36363</v>
      </c>
      <c r="X9" s="268">
        <f t="shared" si="5"/>
        <v>34749</v>
      </c>
      <c r="Y9" s="268"/>
      <c r="Z9" s="268">
        <f>SUM(Z10:Z35)</f>
        <v>65745</v>
      </c>
      <c r="AA9" s="268">
        <f t="shared" ref="AA9:AB9" si="6">SUM(AA10:AA35)</f>
        <v>33824</v>
      </c>
      <c r="AB9" s="268">
        <f t="shared" si="6"/>
        <v>31921</v>
      </c>
      <c r="AC9" s="112"/>
    </row>
    <row r="10" spans="1:29" x14ac:dyDescent="0.2">
      <c r="A10" s="120">
        <v>5</v>
      </c>
      <c r="B10" s="251">
        <f>+F10+J10+N10+R10+V10+Z10</f>
        <v>100</v>
      </c>
      <c r="C10" s="251">
        <f>+G10+K10+O10+S10+W10+AA10</f>
        <v>44</v>
      </c>
      <c r="D10" s="251">
        <f>+B10-C10</f>
        <v>56</v>
      </c>
      <c r="E10" s="250"/>
      <c r="F10" s="250">
        <v>100</v>
      </c>
      <c r="G10" s="250">
        <v>44</v>
      </c>
      <c r="H10" s="250">
        <v>56</v>
      </c>
      <c r="I10" s="250"/>
      <c r="J10" s="250">
        <v>0</v>
      </c>
      <c r="K10" s="250">
        <v>0</v>
      </c>
      <c r="L10" s="250">
        <v>0</v>
      </c>
      <c r="M10" s="250"/>
      <c r="N10" s="250">
        <v>0</v>
      </c>
      <c r="O10" s="250">
        <v>0</v>
      </c>
      <c r="P10" s="250">
        <v>0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  <c r="Y10" s="250"/>
      <c r="Z10" s="250">
        <v>0</v>
      </c>
      <c r="AA10" s="250">
        <v>0</v>
      </c>
      <c r="AB10" s="250">
        <v>0</v>
      </c>
    </row>
    <row r="11" spans="1:29" x14ac:dyDescent="0.2">
      <c r="A11" s="120">
        <v>6</v>
      </c>
      <c r="B11" s="251">
        <f t="shared" ref="B11:C35" si="7">+F11+J11+N11+R11+V11+Z11</f>
        <v>62528</v>
      </c>
      <c r="C11" s="251">
        <f t="shared" si="7"/>
        <v>32005</v>
      </c>
      <c r="D11" s="251">
        <f t="shared" ref="D11:D35" si="8">+B11-C11</f>
        <v>30523</v>
      </c>
      <c r="E11" s="250"/>
      <c r="F11" s="250">
        <v>62363</v>
      </c>
      <c r="G11" s="250">
        <v>31919</v>
      </c>
      <c r="H11" s="250">
        <v>30444</v>
      </c>
      <c r="I11" s="250"/>
      <c r="J11" s="250">
        <v>165</v>
      </c>
      <c r="K11" s="250">
        <v>86</v>
      </c>
      <c r="L11" s="250">
        <v>79</v>
      </c>
      <c r="M11" s="250"/>
      <c r="N11" s="250">
        <v>0</v>
      </c>
      <c r="O11" s="250">
        <v>0</v>
      </c>
      <c r="P11" s="250">
        <v>0</v>
      </c>
      <c r="Q11" s="250"/>
      <c r="R11" s="250">
        <v>0</v>
      </c>
      <c r="S11" s="250">
        <v>0</v>
      </c>
      <c r="T11" s="250">
        <v>0</v>
      </c>
      <c r="U11" s="250"/>
      <c r="V11" s="250">
        <v>0</v>
      </c>
      <c r="W11" s="250">
        <v>0</v>
      </c>
      <c r="X11" s="250">
        <v>0</v>
      </c>
      <c r="Y11" s="250"/>
      <c r="Z11" s="250">
        <v>0</v>
      </c>
      <c r="AA11" s="250">
        <v>0</v>
      </c>
      <c r="AB11" s="250">
        <v>0</v>
      </c>
    </row>
    <row r="12" spans="1:29" x14ac:dyDescent="0.2">
      <c r="A12" s="120">
        <v>7</v>
      </c>
      <c r="B12" s="251">
        <f t="shared" si="7"/>
        <v>63595</v>
      </c>
      <c r="C12" s="251">
        <f t="shared" si="7"/>
        <v>32468</v>
      </c>
      <c r="D12" s="251">
        <f t="shared" si="8"/>
        <v>31127</v>
      </c>
      <c r="E12" s="250"/>
      <c r="F12" s="250">
        <v>1561</v>
      </c>
      <c r="G12" s="250">
        <v>842</v>
      </c>
      <c r="H12" s="250">
        <v>719</v>
      </c>
      <c r="I12" s="250"/>
      <c r="J12" s="250">
        <v>61846</v>
      </c>
      <c r="K12" s="250">
        <v>31552</v>
      </c>
      <c r="L12" s="250">
        <v>30294</v>
      </c>
      <c r="M12" s="250"/>
      <c r="N12" s="250">
        <v>188</v>
      </c>
      <c r="O12" s="250">
        <v>74</v>
      </c>
      <c r="P12" s="250">
        <v>114</v>
      </c>
      <c r="Q12" s="250"/>
      <c r="R12" s="250">
        <v>0</v>
      </c>
      <c r="S12" s="250">
        <v>0</v>
      </c>
      <c r="T12" s="250">
        <v>0</v>
      </c>
      <c r="U12" s="250"/>
      <c r="V12" s="250">
        <v>0</v>
      </c>
      <c r="W12" s="250">
        <v>0</v>
      </c>
      <c r="X12" s="250">
        <v>0</v>
      </c>
      <c r="Y12" s="250"/>
      <c r="Z12" s="250">
        <v>0</v>
      </c>
      <c r="AA12" s="250">
        <v>0</v>
      </c>
      <c r="AB12" s="250">
        <v>0</v>
      </c>
    </row>
    <row r="13" spans="1:29" x14ac:dyDescent="0.2">
      <c r="A13" s="120">
        <v>8</v>
      </c>
      <c r="B13" s="251">
        <f t="shared" si="7"/>
        <v>62433</v>
      </c>
      <c r="C13" s="251">
        <f t="shared" si="7"/>
        <v>32037</v>
      </c>
      <c r="D13" s="251">
        <f t="shared" si="8"/>
        <v>30396</v>
      </c>
      <c r="E13" s="250"/>
      <c r="F13" s="250">
        <v>273</v>
      </c>
      <c r="G13" s="250">
        <v>171</v>
      </c>
      <c r="H13" s="250">
        <v>102</v>
      </c>
      <c r="I13" s="250"/>
      <c r="J13" s="250">
        <v>5323</v>
      </c>
      <c r="K13" s="250">
        <v>2925</v>
      </c>
      <c r="L13" s="250">
        <v>2398</v>
      </c>
      <c r="M13" s="250"/>
      <c r="N13" s="250">
        <v>56654</v>
      </c>
      <c r="O13" s="250">
        <v>28852</v>
      </c>
      <c r="P13" s="250">
        <v>27802</v>
      </c>
      <c r="Q13" s="250"/>
      <c r="R13" s="250">
        <v>183</v>
      </c>
      <c r="S13" s="250">
        <v>89</v>
      </c>
      <c r="T13" s="250">
        <v>94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9</v>
      </c>
      <c r="B14" s="251">
        <f t="shared" si="7"/>
        <v>65076</v>
      </c>
      <c r="C14" s="251">
        <f t="shared" si="7"/>
        <v>33145</v>
      </c>
      <c r="D14" s="251">
        <f t="shared" si="8"/>
        <v>31931</v>
      </c>
      <c r="E14" s="250"/>
      <c r="F14" s="250">
        <v>83</v>
      </c>
      <c r="G14" s="250">
        <v>46</v>
      </c>
      <c r="H14" s="250">
        <v>37</v>
      </c>
      <c r="I14" s="250"/>
      <c r="J14" s="250">
        <v>616</v>
      </c>
      <c r="K14" s="250">
        <v>338</v>
      </c>
      <c r="L14" s="250">
        <v>278</v>
      </c>
      <c r="M14" s="250"/>
      <c r="N14" s="250">
        <v>5691</v>
      </c>
      <c r="O14" s="250">
        <v>3191</v>
      </c>
      <c r="P14" s="250">
        <v>2500</v>
      </c>
      <c r="Q14" s="250"/>
      <c r="R14" s="250">
        <v>58483</v>
      </c>
      <c r="S14" s="250">
        <v>29468</v>
      </c>
      <c r="T14" s="250">
        <v>29015</v>
      </c>
      <c r="U14" s="250"/>
      <c r="V14" s="250">
        <v>203</v>
      </c>
      <c r="W14" s="250">
        <v>102</v>
      </c>
      <c r="X14" s="250">
        <v>101</v>
      </c>
      <c r="Y14" s="250"/>
      <c r="Z14" s="250">
        <v>0</v>
      </c>
      <c r="AA14" s="250">
        <v>0</v>
      </c>
      <c r="AB14" s="250">
        <v>0</v>
      </c>
    </row>
    <row r="15" spans="1:29" x14ac:dyDescent="0.2">
      <c r="A15" s="120">
        <v>10</v>
      </c>
      <c r="B15" s="251">
        <f t="shared" si="7"/>
        <v>65385</v>
      </c>
      <c r="C15" s="251">
        <f t="shared" si="7"/>
        <v>33500</v>
      </c>
      <c r="D15" s="251">
        <f t="shared" si="8"/>
        <v>31885</v>
      </c>
      <c r="E15" s="250"/>
      <c r="F15" s="250">
        <v>31</v>
      </c>
      <c r="G15" s="250">
        <v>19</v>
      </c>
      <c r="H15" s="250">
        <v>12</v>
      </c>
      <c r="I15" s="250"/>
      <c r="J15" s="250">
        <v>164</v>
      </c>
      <c r="K15" s="250">
        <v>102</v>
      </c>
      <c r="L15" s="250">
        <v>62</v>
      </c>
      <c r="M15" s="250"/>
      <c r="N15" s="250">
        <v>1665</v>
      </c>
      <c r="O15" s="250">
        <v>971</v>
      </c>
      <c r="P15" s="250">
        <v>694</v>
      </c>
      <c r="Q15" s="250"/>
      <c r="R15" s="250">
        <v>15215</v>
      </c>
      <c r="S15" s="250">
        <v>8320</v>
      </c>
      <c r="T15" s="250">
        <v>6895</v>
      </c>
      <c r="U15" s="250"/>
      <c r="V15" s="250">
        <v>48120</v>
      </c>
      <c r="W15" s="250">
        <v>23994</v>
      </c>
      <c r="X15" s="250">
        <v>24126</v>
      </c>
      <c r="Y15" s="250"/>
      <c r="Z15" s="250">
        <v>190</v>
      </c>
      <c r="AA15" s="250">
        <v>94</v>
      </c>
      <c r="AB15" s="250">
        <v>96</v>
      </c>
    </row>
    <row r="16" spans="1:29" x14ac:dyDescent="0.2">
      <c r="A16" s="120">
        <v>11</v>
      </c>
      <c r="B16" s="251">
        <f t="shared" si="7"/>
        <v>62231</v>
      </c>
      <c r="C16" s="251">
        <f t="shared" si="7"/>
        <v>31953</v>
      </c>
      <c r="D16" s="251">
        <f t="shared" si="8"/>
        <v>30278</v>
      </c>
      <c r="E16" s="250"/>
      <c r="F16" s="250">
        <v>13</v>
      </c>
      <c r="G16" s="250">
        <v>6</v>
      </c>
      <c r="H16" s="250">
        <v>7</v>
      </c>
      <c r="I16" s="250"/>
      <c r="J16" s="250">
        <v>56</v>
      </c>
      <c r="K16" s="250">
        <v>30</v>
      </c>
      <c r="L16" s="250">
        <v>26</v>
      </c>
      <c r="M16" s="252"/>
      <c r="N16" s="250">
        <v>371</v>
      </c>
      <c r="O16" s="250">
        <v>228</v>
      </c>
      <c r="P16" s="250">
        <v>143</v>
      </c>
      <c r="Q16" s="252"/>
      <c r="R16" s="250">
        <v>2426</v>
      </c>
      <c r="S16" s="250">
        <v>1436</v>
      </c>
      <c r="T16" s="250">
        <v>990</v>
      </c>
      <c r="U16" s="252"/>
      <c r="V16" s="250">
        <v>18924</v>
      </c>
      <c r="W16" s="250">
        <v>9973</v>
      </c>
      <c r="X16" s="250">
        <v>8951</v>
      </c>
      <c r="Y16" s="252"/>
      <c r="Z16" s="250">
        <v>40441</v>
      </c>
      <c r="AA16" s="250">
        <v>20280</v>
      </c>
      <c r="AB16" s="250">
        <v>20161</v>
      </c>
    </row>
    <row r="17" spans="1:28" x14ac:dyDescent="0.2">
      <c r="A17" s="120">
        <v>12</v>
      </c>
      <c r="B17" s="251">
        <f t="shared" si="7"/>
        <v>24167</v>
      </c>
      <c r="C17" s="251">
        <f t="shared" si="7"/>
        <v>12840</v>
      </c>
      <c r="D17" s="251">
        <f t="shared" si="8"/>
        <v>11327</v>
      </c>
      <c r="E17" s="252"/>
      <c r="F17" s="252">
        <v>7</v>
      </c>
      <c r="G17" s="252">
        <v>3</v>
      </c>
      <c r="H17" s="252">
        <v>4</v>
      </c>
      <c r="I17" s="252"/>
      <c r="J17" s="252">
        <v>25</v>
      </c>
      <c r="K17" s="252">
        <v>17</v>
      </c>
      <c r="L17" s="252">
        <v>8</v>
      </c>
      <c r="M17" s="252"/>
      <c r="N17" s="252">
        <v>80</v>
      </c>
      <c r="O17" s="252">
        <v>39</v>
      </c>
      <c r="P17" s="252">
        <v>41</v>
      </c>
      <c r="Q17" s="252"/>
      <c r="R17" s="252">
        <v>541</v>
      </c>
      <c r="S17" s="252">
        <v>327</v>
      </c>
      <c r="T17" s="252">
        <v>214</v>
      </c>
      <c r="U17" s="252"/>
      <c r="V17" s="252">
        <v>2860</v>
      </c>
      <c r="W17" s="252">
        <v>1680</v>
      </c>
      <c r="X17" s="252">
        <v>1180</v>
      </c>
      <c r="Y17" s="252"/>
      <c r="Z17" s="252">
        <v>20654</v>
      </c>
      <c r="AA17" s="252">
        <v>10774</v>
      </c>
      <c r="AB17" s="252">
        <v>9880</v>
      </c>
    </row>
    <row r="18" spans="1:28" x14ac:dyDescent="0.2">
      <c r="A18" s="120">
        <v>13</v>
      </c>
      <c r="B18" s="251">
        <f t="shared" si="7"/>
        <v>4383</v>
      </c>
      <c r="C18" s="251">
        <f t="shared" si="7"/>
        <v>2668</v>
      </c>
      <c r="D18" s="251">
        <f t="shared" si="8"/>
        <v>1715</v>
      </c>
      <c r="E18" s="252"/>
      <c r="F18" s="250">
        <v>4</v>
      </c>
      <c r="G18" s="250">
        <v>2</v>
      </c>
      <c r="H18" s="250">
        <v>2</v>
      </c>
      <c r="I18" s="252"/>
      <c r="J18" s="250">
        <v>11</v>
      </c>
      <c r="K18" s="250">
        <v>8</v>
      </c>
      <c r="L18" s="250">
        <v>3</v>
      </c>
      <c r="M18" s="252"/>
      <c r="N18" s="250">
        <v>26</v>
      </c>
      <c r="O18" s="250">
        <v>18</v>
      </c>
      <c r="P18" s="250">
        <v>8</v>
      </c>
      <c r="Q18" s="252"/>
      <c r="R18" s="250">
        <v>167</v>
      </c>
      <c r="S18" s="250">
        <v>111</v>
      </c>
      <c r="T18" s="250">
        <v>56</v>
      </c>
      <c r="U18" s="252"/>
      <c r="V18" s="250">
        <v>749</v>
      </c>
      <c r="W18" s="250">
        <v>468</v>
      </c>
      <c r="X18" s="250">
        <v>281</v>
      </c>
      <c r="Y18" s="252"/>
      <c r="Z18" s="250">
        <v>3426</v>
      </c>
      <c r="AA18" s="250">
        <v>2061</v>
      </c>
      <c r="AB18" s="250">
        <v>1365</v>
      </c>
    </row>
    <row r="19" spans="1:28" x14ac:dyDescent="0.2">
      <c r="A19" s="120">
        <v>14</v>
      </c>
      <c r="B19" s="251">
        <f t="shared" si="7"/>
        <v>1016</v>
      </c>
      <c r="C19" s="251">
        <f t="shared" si="7"/>
        <v>617</v>
      </c>
      <c r="D19" s="251">
        <f t="shared" si="8"/>
        <v>399</v>
      </c>
      <c r="E19" s="250"/>
      <c r="F19" s="250">
        <v>1</v>
      </c>
      <c r="G19" s="250">
        <v>1</v>
      </c>
      <c r="H19" s="250">
        <v>0</v>
      </c>
      <c r="I19" s="250"/>
      <c r="J19" s="250">
        <v>2</v>
      </c>
      <c r="K19" s="250">
        <v>1</v>
      </c>
      <c r="L19" s="250">
        <v>1</v>
      </c>
      <c r="M19" s="250"/>
      <c r="N19" s="250">
        <v>9</v>
      </c>
      <c r="O19" s="250">
        <v>4</v>
      </c>
      <c r="P19" s="250">
        <v>5</v>
      </c>
      <c r="Q19" s="250"/>
      <c r="R19" s="250">
        <v>45</v>
      </c>
      <c r="S19" s="250">
        <v>27</v>
      </c>
      <c r="T19" s="250">
        <v>18</v>
      </c>
      <c r="U19" s="250"/>
      <c r="V19" s="250">
        <v>172</v>
      </c>
      <c r="W19" s="250">
        <v>105</v>
      </c>
      <c r="X19" s="250">
        <v>67</v>
      </c>
      <c r="Y19" s="250"/>
      <c r="Z19" s="250">
        <v>787</v>
      </c>
      <c r="AA19" s="250">
        <v>479</v>
      </c>
      <c r="AB19" s="250">
        <v>308</v>
      </c>
    </row>
    <row r="20" spans="1:28" x14ac:dyDescent="0.2">
      <c r="A20" s="120">
        <v>15</v>
      </c>
      <c r="B20" s="251">
        <f t="shared" si="7"/>
        <v>224</v>
      </c>
      <c r="C20" s="251">
        <f t="shared" si="7"/>
        <v>119</v>
      </c>
      <c r="D20" s="251">
        <f t="shared" si="8"/>
        <v>105</v>
      </c>
      <c r="E20" s="252"/>
      <c r="F20" s="252">
        <v>0</v>
      </c>
      <c r="G20" s="252">
        <v>0</v>
      </c>
      <c r="H20" s="252">
        <v>0</v>
      </c>
      <c r="I20" s="252"/>
      <c r="J20" s="252">
        <v>0</v>
      </c>
      <c r="K20" s="252">
        <v>0</v>
      </c>
      <c r="L20" s="252">
        <v>0</v>
      </c>
      <c r="M20" s="252"/>
      <c r="N20" s="252">
        <v>0</v>
      </c>
      <c r="O20" s="252">
        <v>0</v>
      </c>
      <c r="P20" s="252">
        <v>0</v>
      </c>
      <c r="Q20" s="252"/>
      <c r="R20" s="252">
        <v>18</v>
      </c>
      <c r="S20" s="252">
        <v>6</v>
      </c>
      <c r="T20" s="252">
        <v>12</v>
      </c>
      <c r="U20" s="252"/>
      <c r="V20" s="252">
        <v>40</v>
      </c>
      <c r="W20" s="252">
        <v>19</v>
      </c>
      <c r="X20" s="252">
        <v>21</v>
      </c>
      <c r="Y20" s="252"/>
      <c r="Z20" s="252">
        <v>166</v>
      </c>
      <c r="AA20" s="252">
        <v>94</v>
      </c>
      <c r="AB20" s="252">
        <v>72</v>
      </c>
    </row>
    <row r="21" spans="1:28" x14ac:dyDescent="0.2">
      <c r="A21" s="120">
        <v>16</v>
      </c>
      <c r="B21" s="251">
        <f t="shared" si="7"/>
        <v>58</v>
      </c>
      <c r="C21" s="251">
        <f t="shared" si="7"/>
        <v>34</v>
      </c>
      <c r="D21" s="251">
        <f t="shared" si="8"/>
        <v>24</v>
      </c>
      <c r="E21" s="252"/>
      <c r="F21" s="252">
        <v>2</v>
      </c>
      <c r="G21" s="252">
        <v>2</v>
      </c>
      <c r="H21" s="252">
        <v>0</v>
      </c>
      <c r="I21" s="252"/>
      <c r="J21" s="252">
        <v>1</v>
      </c>
      <c r="K21" s="252">
        <v>0</v>
      </c>
      <c r="L21" s="252">
        <v>1</v>
      </c>
      <c r="M21" s="252"/>
      <c r="N21" s="252">
        <v>2</v>
      </c>
      <c r="O21" s="252">
        <v>2</v>
      </c>
      <c r="P21" s="252">
        <v>0</v>
      </c>
      <c r="Q21" s="252"/>
      <c r="R21" s="252">
        <v>3</v>
      </c>
      <c r="S21" s="252">
        <v>0</v>
      </c>
      <c r="T21" s="252">
        <v>3</v>
      </c>
      <c r="U21" s="252"/>
      <c r="V21" s="252">
        <v>11</v>
      </c>
      <c r="W21" s="252">
        <v>6</v>
      </c>
      <c r="X21" s="252">
        <v>5</v>
      </c>
      <c r="Y21" s="252"/>
      <c r="Z21" s="252">
        <v>39</v>
      </c>
      <c r="AA21" s="252">
        <v>24</v>
      </c>
      <c r="AB21" s="252">
        <v>15</v>
      </c>
    </row>
    <row r="22" spans="1:28" x14ac:dyDescent="0.2">
      <c r="A22" s="120">
        <v>17</v>
      </c>
      <c r="B22" s="251">
        <f t="shared" si="7"/>
        <v>26</v>
      </c>
      <c r="C22" s="251">
        <f t="shared" si="7"/>
        <v>15</v>
      </c>
      <c r="D22" s="251">
        <f t="shared" si="8"/>
        <v>11</v>
      </c>
      <c r="F22" s="250">
        <v>0</v>
      </c>
      <c r="G22" s="250">
        <v>0</v>
      </c>
      <c r="H22" s="250">
        <v>0</v>
      </c>
      <c r="J22" s="250">
        <v>3</v>
      </c>
      <c r="K22" s="250">
        <v>2</v>
      </c>
      <c r="L22" s="250">
        <v>1</v>
      </c>
      <c r="N22" s="250">
        <v>0</v>
      </c>
      <c r="O22" s="250">
        <v>0</v>
      </c>
      <c r="P22" s="250">
        <v>0</v>
      </c>
      <c r="R22" s="250">
        <v>2</v>
      </c>
      <c r="S22" s="250">
        <v>2</v>
      </c>
      <c r="T22" s="250">
        <v>0</v>
      </c>
      <c r="V22" s="250">
        <v>6</v>
      </c>
      <c r="W22" s="250">
        <v>4</v>
      </c>
      <c r="X22" s="250">
        <v>2</v>
      </c>
      <c r="Z22" s="250">
        <v>15</v>
      </c>
      <c r="AA22" s="250">
        <v>7</v>
      </c>
      <c r="AB22" s="250">
        <v>8</v>
      </c>
    </row>
    <row r="23" spans="1:28" x14ac:dyDescent="0.2">
      <c r="A23" s="120">
        <v>18</v>
      </c>
      <c r="B23" s="251">
        <f t="shared" si="7"/>
        <v>23</v>
      </c>
      <c r="C23" s="251">
        <f t="shared" si="7"/>
        <v>11</v>
      </c>
      <c r="D23" s="251">
        <f t="shared" si="8"/>
        <v>12</v>
      </c>
      <c r="F23" s="251">
        <v>0</v>
      </c>
      <c r="G23" s="251">
        <v>0</v>
      </c>
      <c r="H23" s="251">
        <v>0</v>
      </c>
      <c r="J23" s="251">
        <v>0</v>
      </c>
      <c r="K23" s="251">
        <v>0</v>
      </c>
      <c r="L23" s="251">
        <v>0</v>
      </c>
      <c r="N23" s="251">
        <v>3</v>
      </c>
      <c r="O23" s="251">
        <v>2</v>
      </c>
      <c r="P23" s="251">
        <v>1</v>
      </c>
      <c r="R23" s="251">
        <v>1</v>
      </c>
      <c r="S23" s="251">
        <v>0</v>
      </c>
      <c r="T23" s="251">
        <v>1</v>
      </c>
      <c r="V23" s="251">
        <v>8</v>
      </c>
      <c r="W23" s="251">
        <v>2</v>
      </c>
      <c r="X23" s="251">
        <v>6</v>
      </c>
      <c r="Z23" s="251">
        <v>11</v>
      </c>
      <c r="AA23" s="251">
        <v>7</v>
      </c>
      <c r="AB23" s="251">
        <v>4</v>
      </c>
    </row>
    <row r="24" spans="1:28" x14ac:dyDescent="0.2">
      <c r="A24" s="120">
        <v>19</v>
      </c>
      <c r="B24" s="251">
        <f t="shared" si="7"/>
        <v>14</v>
      </c>
      <c r="C24" s="251">
        <f t="shared" si="7"/>
        <v>7</v>
      </c>
      <c r="D24" s="251">
        <f t="shared" si="8"/>
        <v>7</v>
      </c>
      <c r="F24" s="251">
        <v>1</v>
      </c>
      <c r="G24" s="251">
        <v>1</v>
      </c>
      <c r="H24" s="251">
        <v>0</v>
      </c>
      <c r="J24" s="251">
        <v>1</v>
      </c>
      <c r="K24" s="251">
        <v>1</v>
      </c>
      <c r="L24" s="251">
        <v>0</v>
      </c>
      <c r="N24" s="251">
        <v>3</v>
      </c>
      <c r="O24" s="251">
        <v>2</v>
      </c>
      <c r="P24" s="251">
        <v>1</v>
      </c>
      <c r="R24" s="251">
        <v>1</v>
      </c>
      <c r="S24" s="251">
        <v>0</v>
      </c>
      <c r="T24" s="251">
        <v>1</v>
      </c>
      <c r="V24" s="251">
        <v>2</v>
      </c>
      <c r="W24" s="251">
        <v>2</v>
      </c>
      <c r="X24" s="251">
        <v>0</v>
      </c>
      <c r="Z24" s="251">
        <v>6</v>
      </c>
      <c r="AA24" s="251">
        <v>1</v>
      </c>
      <c r="AB24" s="251">
        <v>5</v>
      </c>
    </row>
    <row r="25" spans="1:28" x14ac:dyDescent="0.2">
      <c r="A25" s="120">
        <v>20</v>
      </c>
      <c r="B25" s="251">
        <f t="shared" si="7"/>
        <v>7</v>
      </c>
      <c r="C25" s="251">
        <f t="shared" si="7"/>
        <v>5</v>
      </c>
      <c r="D25" s="251">
        <f t="shared" si="8"/>
        <v>2</v>
      </c>
      <c r="F25" s="251">
        <v>1</v>
      </c>
      <c r="G25" s="251">
        <v>1</v>
      </c>
      <c r="H25" s="251">
        <v>0</v>
      </c>
      <c r="J25" s="251">
        <v>1</v>
      </c>
      <c r="K25" s="251">
        <v>1</v>
      </c>
      <c r="L25" s="251">
        <v>0</v>
      </c>
      <c r="N25" s="251">
        <v>2</v>
      </c>
      <c r="O25" s="251">
        <v>1</v>
      </c>
      <c r="P25" s="251">
        <v>1</v>
      </c>
      <c r="R25" s="251">
        <v>0</v>
      </c>
      <c r="S25" s="251">
        <v>0</v>
      </c>
      <c r="T25" s="251">
        <v>0</v>
      </c>
      <c r="V25" s="251">
        <v>2</v>
      </c>
      <c r="W25" s="251">
        <v>1</v>
      </c>
      <c r="X25" s="251">
        <v>1</v>
      </c>
      <c r="Z25" s="251">
        <v>1</v>
      </c>
      <c r="AA25" s="251">
        <v>1</v>
      </c>
      <c r="AB25" s="251">
        <v>0</v>
      </c>
    </row>
    <row r="26" spans="1:28" x14ac:dyDescent="0.2">
      <c r="A26" s="120">
        <v>21</v>
      </c>
      <c r="B26" s="251">
        <f t="shared" si="7"/>
        <v>7</v>
      </c>
      <c r="C26" s="251">
        <f t="shared" si="7"/>
        <v>1</v>
      </c>
      <c r="D26" s="251">
        <f t="shared" si="8"/>
        <v>6</v>
      </c>
      <c r="F26" s="251">
        <v>0</v>
      </c>
      <c r="G26" s="251">
        <v>0</v>
      </c>
      <c r="H26" s="251">
        <v>0</v>
      </c>
      <c r="J26" s="251">
        <v>0</v>
      </c>
      <c r="K26" s="251">
        <v>0</v>
      </c>
      <c r="L26" s="251">
        <v>0</v>
      </c>
      <c r="N26" s="251">
        <v>1</v>
      </c>
      <c r="O26" s="251">
        <v>0</v>
      </c>
      <c r="P26" s="251">
        <v>1</v>
      </c>
      <c r="R26" s="251">
        <v>1</v>
      </c>
      <c r="S26" s="251">
        <v>0</v>
      </c>
      <c r="T26" s="251">
        <v>1</v>
      </c>
      <c r="V26" s="251">
        <v>3</v>
      </c>
      <c r="W26" s="251">
        <v>1</v>
      </c>
      <c r="X26" s="251">
        <v>2</v>
      </c>
      <c r="Z26" s="251">
        <v>2</v>
      </c>
      <c r="AA26" s="251">
        <v>0</v>
      </c>
      <c r="AB26" s="251">
        <v>2</v>
      </c>
    </row>
    <row r="27" spans="1:28" x14ac:dyDescent="0.2">
      <c r="A27" s="120">
        <v>22</v>
      </c>
      <c r="B27" s="251">
        <f t="shared" si="7"/>
        <v>2</v>
      </c>
      <c r="C27" s="251">
        <f t="shared" si="7"/>
        <v>1</v>
      </c>
      <c r="D27" s="251">
        <f t="shared" si="8"/>
        <v>1</v>
      </c>
      <c r="E27" s="252"/>
      <c r="F27" s="250">
        <v>0</v>
      </c>
      <c r="G27" s="250">
        <v>0</v>
      </c>
      <c r="H27" s="250">
        <v>0</v>
      </c>
      <c r="I27" s="252"/>
      <c r="J27" s="250">
        <v>0</v>
      </c>
      <c r="K27" s="250">
        <v>0</v>
      </c>
      <c r="L27" s="250">
        <v>0</v>
      </c>
      <c r="M27" s="252"/>
      <c r="N27" s="250">
        <v>0</v>
      </c>
      <c r="O27" s="250">
        <v>0</v>
      </c>
      <c r="P27" s="250">
        <v>0</v>
      </c>
      <c r="Q27" s="252"/>
      <c r="R27" s="250">
        <v>0</v>
      </c>
      <c r="S27" s="250">
        <v>0</v>
      </c>
      <c r="T27" s="250">
        <v>0</v>
      </c>
      <c r="U27" s="252"/>
      <c r="V27" s="250">
        <v>1</v>
      </c>
      <c r="W27" s="250">
        <v>1</v>
      </c>
      <c r="X27" s="250">
        <v>0</v>
      </c>
      <c r="Y27" s="252"/>
      <c r="Z27" s="250">
        <v>1</v>
      </c>
      <c r="AA27" s="250">
        <v>0</v>
      </c>
      <c r="AB27" s="250">
        <v>1</v>
      </c>
    </row>
    <row r="28" spans="1:28" x14ac:dyDescent="0.2">
      <c r="A28" s="120">
        <v>23</v>
      </c>
      <c r="B28" s="251">
        <f t="shared" si="7"/>
        <v>3</v>
      </c>
      <c r="C28" s="251">
        <f t="shared" si="7"/>
        <v>1</v>
      </c>
      <c r="D28" s="251">
        <f t="shared" si="8"/>
        <v>2</v>
      </c>
      <c r="F28" s="251">
        <v>0</v>
      </c>
      <c r="G28" s="251">
        <v>0</v>
      </c>
      <c r="H28" s="251">
        <v>0</v>
      </c>
      <c r="J28" s="251">
        <v>1</v>
      </c>
      <c r="K28" s="251">
        <v>0</v>
      </c>
      <c r="L28" s="251">
        <v>1</v>
      </c>
      <c r="N28" s="251">
        <v>1</v>
      </c>
      <c r="O28" s="251">
        <v>0</v>
      </c>
      <c r="P28" s="251">
        <v>1</v>
      </c>
      <c r="R28" s="251">
        <v>0</v>
      </c>
      <c r="S28" s="251">
        <v>0</v>
      </c>
      <c r="T28" s="251">
        <v>0</v>
      </c>
      <c r="V28" s="251">
        <v>0</v>
      </c>
      <c r="W28" s="251">
        <v>0</v>
      </c>
      <c r="X28" s="251">
        <v>0</v>
      </c>
      <c r="Z28" s="251">
        <v>1</v>
      </c>
      <c r="AA28" s="251">
        <v>1</v>
      </c>
      <c r="AB28" s="251">
        <v>0</v>
      </c>
    </row>
    <row r="29" spans="1:28" x14ac:dyDescent="0.2">
      <c r="A29" s="120">
        <v>24</v>
      </c>
      <c r="B29" s="251">
        <f t="shared" si="7"/>
        <v>0</v>
      </c>
      <c r="C29" s="251">
        <f t="shared" si="7"/>
        <v>0</v>
      </c>
      <c r="D29" s="251">
        <f t="shared" si="8"/>
        <v>0</v>
      </c>
      <c r="F29" s="251">
        <v>0</v>
      </c>
      <c r="G29" s="251">
        <v>0</v>
      </c>
      <c r="H29" s="251">
        <v>0</v>
      </c>
      <c r="J29" s="251">
        <v>0</v>
      </c>
      <c r="K29" s="251">
        <v>0</v>
      </c>
      <c r="L29" s="251">
        <v>0</v>
      </c>
      <c r="N29" s="251">
        <v>0</v>
      </c>
      <c r="O29" s="251">
        <v>0</v>
      </c>
      <c r="P29" s="251">
        <v>0</v>
      </c>
      <c r="R29" s="251">
        <v>0</v>
      </c>
      <c r="S29" s="251">
        <v>0</v>
      </c>
      <c r="T29" s="251">
        <v>0</v>
      </c>
      <c r="V29" s="251">
        <v>0</v>
      </c>
      <c r="W29" s="251">
        <v>0</v>
      </c>
      <c r="X29" s="251">
        <v>0</v>
      </c>
      <c r="Z29" s="251">
        <v>0</v>
      </c>
      <c r="AA29" s="251">
        <v>0</v>
      </c>
      <c r="AB29" s="251">
        <v>0</v>
      </c>
    </row>
    <row r="30" spans="1:28" x14ac:dyDescent="0.2">
      <c r="A30" s="116" t="s">
        <v>228</v>
      </c>
      <c r="B30" s="251">
        <f t="shared" si="7"/>
        <v>7</v>
      </c>
      <c r="C30" s="251">
        <f t="shared" si="7"/>
        <v>4</v>
      </c>
      <c r="D30" s="251">
        <f t="shared" si="8"/>
        <v>3</v>
      </c>
      <c r="F30" s="251">
        <v>1</v>
      </c>
      <c r="G30" s="251">
        <v>0</v>
      </c>
      <c r="H30" s="251">
        <v>1</v>
      </c>
      <c r="J30" s="251">
        <v>0</v>
      </c>
      <c r="K30" s="251">
        <v>0</v>
      </c>
      <c r="L30" s="251">
        <v>0</v>
      </c>
      <c r="N30" s="251">
        <v>3</v>
      </c>
      <c r="O30" s="251">
        <v>1</v>
      </c>
      <c r="P30" s="251">
        <v>2</v>
      </c>
      <c r="R30" s="251">
        <v>3</v>
      </c>
      <c r="S30" s="251">
        <v>3</v>
      </c>
      <c r="T30" s="251">
        <v>0</v>
      </c>
      <c r="V30" s="251">
        <v>0</v>
      </c>
      <c r="W30" s="251">
        <v>0</v>
      </c>
      <c r="X30" s="251">
        <v>0</v>
      </c>
      <c r="Z30" s="251">
        <v>0</v>
      </c>
      <c r="AA30" s="251">
        <v>0</v>
      </c>
      <c r="AB30" s="251">
        <v>0</v>
      </c>
    </row>
    <row r="31" spans="1:28" x14ac:dyDescent="0.2">
      <c r="A31" s="116" t="s">
        <v>229</v>
      </c>
      <c r="B31" s="251">
        <f t="shared" si="7"/>
        <v>11</v>
      </c>
      <c r="C31" s="251">
        <f t="shared" si="7"/>
        <v>4</v>
      </c>
      <c r="D31" s="251">
        <f t="shared" si="8"/>
        <v>7</v>
      </c>
      <c r="F31" s="251">
        <v>1</v>
      </c>
      <c r="G31" s="251">
        <v>0</v>
      </c>
      <c r="H31" s="251">
        <v>1</v>
      </c>
      <c r="J31" s="251">
        <v>2</v>
      </c>
      <c r="K31" s="251">
        <v>0</v>
      </c>
      <c r="L31" s="251">
        <v>2</v>
      </c>
      <c r="N31" s="251">
        <v>2</v>
      </c>
      <c r="O31" s="251">
        <v>2</v>
      </c>
      <c r="P31" s="251">
        <v>0</v>
      </c>
      <c r="R31" s="251">
        <v>1</v>
      </c>
      <c r="S31" s="251">
        <v>0</v>
      </c>
      <c r="T31" s="251">
        <v>1</v>
      </c>
      <c r="V31" s="251">
        <v>2</v>
      </c>
      <c r="W31" s="251">
        <v>1</v>
      </c>
      <c r="X31" s="251">
        <v>1</v>
      </c>
      <c r="Z31" s="251">
        <v>3</v>
      </c>
      <c r="AA31" s="251">
        <v>1</v>
      </c>
      <c r="AB31" s="251">
        <v>2</v>
      </c>
    </row>
    <row r="32" spans="1:28" x14ac:dyDescent="0.2">
      <c r="A32" s="116" t="s">
        <v>230</v>
      </c>
      <c r="B32" s="251">
        <f t="shared" si="7"/>
        <v>11</v>
      </c>
      <c r="C32" s="251">
        <f t="shared" si="7"/>
        <v>4</v>
      </c>
      <c r="D32" s="251">
        <f t="shared" si="8"/>
        <v>7</v>
      </c>
      <c r="F32" s="251">
        <v>1</v>
      </c>
      <c r="G32" s="251">
        <v>0</v>
      </c>
      <c r="H32" s="251">
        <v>1</v>
      </c>
      <c r="J32" s="251">
        <v>2</v>
      </c>
      <c r="K32" s="251">
        <v>1</v>
      </c>
      <c r="L32" s="251">
        <v>1</v>
      </c>
      <c r="N32" s="251">
        <v>0</v>
      </c>
      <c r="O32" s="251">
        <v>0</v>
      </c>
      <c r="P32" s="251">
        <v>0</v>
      </c>
      <c r="R32" s="251">
        <v>2</v>
      </c>
      <c r="S32" s="251">
        <v>0</v>
      </c>
      <c r="T32" s="251">
        <v>2</v>
      </c>
      <c r="V32" s="251">
        <v>4</v>
      </c>
      <c r="W32" s="251">
        <v>3</v>
      </c>
      <c r="X32" s="251">
        <v>1</v>
      </c>
      <c r="Z32" s="251">
        <v>2</v>
      </c>
      <c r="AA32" s="251">
        <v>0</v>
      </c>
      <c r="AB32" s="251">
        <v>2</v>
      </c>
    </row>
    <row r="33" spans="1:28" x14ac:dyDescent="0.2">
      <c r="A33" s="116" t="s">
        <v>231</v>
      </c>
      <c r="B33" s="251">
        <f t="shared" si="7"/>
        <v>2</v>
      </c>
      <c r="C33" s="251">
        <f t="shared" si="7"/>
        <v>1</v>
      </c>
      <c r="D33" s="251">
        <f t="shared" si="8"/>
        <v>1</v>
      </c>
      <c r="F33" s="251">
        <v>0</v>
      </c>
      <c r="G33" s="251">
        <v>0</v>
      </c>
      <c r="H33" s="251">
        <v>0</v>
      </c>
      <c r="J33" s="251">
        <v>0</v>
      </c>
      <c r="K33" s="251">
        <v>0</v>
      </c>
      <c r="L33" s="251">
        <v>0</v>
      </c>
      <c r="N33" s="251">
        <v>0</v>
      </c>
      <c r="O33" s="251">
        <v>0</v>
      </c>
      <c r="P33" s="251">
        <v>0</v>
      </c>
      <c r="R33" s="251">
        <v>0</v>
      </c>
      <c r="S33" s="251">
        <v>0</v>
      </c>
      <c r="T33" s="251">
        <v>0</v>
      </c>
      <c r="V33" s="251">
        <v>2</v>
      </c>
      <c r="W33" s="251">
        <v>1</v>
      </c>
      <c r="X33" s="251">
        <v>1</v>
      </c>
      <c r="Z33" s="251">
        <v>0</v>
      </c>
      <c r="AA33" s="251">
        <v>0</v>
      </c>
      <c r="AB33" s="251">
        <v>0</v>
      </c>
    </row>
    <row r="34" spans="1:28" x14ac:dyDescent="0.2">
      <c r="A34" s="116" t="s">
        <v>232</v>
      </c>
      <c r="B34" s="251">
        <f t="shared" si="7"/>
        <v>2</v>
      </c>
      <c r="C34" s="251">
        <f t="shared" si="7"/>
        <v>0</v>
      </c>
      <c r="D34" s="251">
        <f t="shared" si="8"/>
        <v>2</v>
      </c>
      <c r="F34" s="251">
        <v>0</v>
      </c>
      <c r="G34" s="251">
        <v>0</v>
      </c>
      <c r="H34" s="251">
        <v>0</v>
      </c>
      <c r="J34" s="251">
        <v>1</v>
      </c>
      <c r="K34" s="251">
        <v>0</v>
      </c>
      <c r="L34" s="251">
        <v>1</v>
      </c>
      <c r="N34" s="251">
        <v>0</v>
      </c>
      <c r="O34" s="251">
        <v>0</v>
      </c>
      <c r="P34" s="251">
        <v>0</v>
      </c>
      <c r="R34" s="251">
        <v>0</v>
      </c>
      <c r="S34" s="251">
        <v>0</v>
      </c>
      <c r="T34" s="251">
        <v>0</v>
      </c>
      <c r="V34" s="251">
        <v>1</v>
      </c>
      <c r="W34" s="251">
        <v>0</v>
      </c>
      <c r="X34" s="251">
        <v>1</v>
      </c>
      <c r="Z34" s="251">
        <v>0</v>
      </c>
      <c r="AA34" s="251">
        <v>0</v>
      </c>
      <c r="AB34" s="251">
        <v>0</v>
      </c>
    </row>
    <row r="35" spans="1:28" ht="13.5" thickBot="1" x14ac:dyDescent="0.25">
      <c r="A35" s="117" t="s">
        <v>233</v>
      </c>
      <c r="B35" s="254">
        <f t="shared" si="7"/>
        <v>7</v>
      </c>
      <c r="C35" s="254">
        <f t="shared" si="7"/>
        <v>1</v>
      </c>
      <c r="D35" s="254">
        <f t="shared" si="8"/>
        <v>6</v>
      </c>
      <c r="E35" s="254"/>
      <c r="F35" s="254">
        <v>2</v>
      </c>
      <c r="G35" s="254">
        <v>1</v>
      </c>
      <c r="H35" s="254">
        <v>1</v>
      </c>
      <c r="I35" s="254"/>
      <c r="J35" s="254">
        <v>1</v>
      </c>
      <c r="K35" s="254">
        <v>0</v>
      </c>
      <c r="L35" s="254">
        <v>1</v>
      </c>
      <c r="M35" s="254"/>
      <c r="N35" s="254">
        <v>1</v>
      </c>
      <c r="O35" s="254">
        <v>0</v>
      </c>
      <c r="P35" s="254">
        <v>1</v>
      </c>
      <c r="Q35" s="254"/>
      <c r="R35" s="254">
        <v>1</v>
      </c>
      <c r="S35" s="254">
        <v>0</v>
      </c>
      <c r="T35" s="254">
        <v>1</v>
      </c>
      <c r="U35" s="254"/>
      <c r="V35" s="254">
        <v>2</v>
      </c>
      <c r="W35" s="254">
        <v>0</v>
      </c>
      <c r="X35" s="254">
        <v>2</v>
      </c>
      <c r="Y35" s="254"/>
      <c r="Z35" s="254">
        <v>0</v>
      </c>
      <c r="AA35" s="254">
        <v>0</v>
      </c>
      <c r="AB35" s="254">
        <v>0</v>
      </c>
    </row>
    <row r="36" spans="1:28" ht="15" customHeight="1" x14ac:dyDescent="0.2">
      <c r="A36" s="377" t="s">
        <v>990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</row>
    <row r="37" spans="1:28" ht="15" customHeight="1" x14ac:dyDescent="0.2">
      <c r="A37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5">
    <cfRule type="cellIs" dxfId="372" priority="29" operator="equal">
      <formula>0</formula>
    </cfRule>
  </conditionalFormatting>
  <hyperlinks>
    <hyperlink ref="AC2" location="Contenido!A1" display="Contenido" xr:uid="{00000000-0004-0000-2600-000000000000}"/>
  </hyperlinks>
  <printOptions horizontalCentered="1"/>
  <pageMargins left="0.59055118110236227" right="0.59055118110236227" top="0.59055118110236227" bottom="0.19685039370078741" header="0" footer="0"/>
  <pageSetup scale="8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-0.249977111117893"/>
  </sheetPr>
  <dimension ref="A2:I17"/>
  <sheetViews>
    <sheetView showGridLines="0" zoomScaleNormal="100" workbookViewId="0">
      <selection activeCell="J11" sqref="J11"/>
    </sheetView>
  </sheetViews>
  <sheetFormatPr baseColWidth="10" defaultColWidth="11" defaultRowHeight="14.25" x14ac:dyDescent="0.25"/>
  <cols>
    <col min="1" max="16384" width="11" style="385"/>
  </cols>
  <sheetData>
    <row r="2" spans="1:9" ht="15" x14ac:dyDescent="0.25">
      <c r="I2" s="506" t="s">
        <v>573</v>
      </c>
    </row>
    <row r="7" spans="1:9" ht="12.75" customHeight="1" x14ac:dyDescent="0.25">
      <c r="A7" s="586" t="s">
        <v>1071</v>
      </c>
      <c r="B7" s="586"/>
      <c r="C7" s="586"/>
      <c r="D7" s="586"/>
      <c r="E7" s="586"/>
      <c r="F7" s="586"/>
      <c r="G7" s="586"/>
      <c r="H7" s="586"/>
    </row>
    <row r="8" spans="1:9" ht="12.75" customHeight="1" x14ac:dyDescent="0.25">
      <c r="A8" s="586"/>
      <c r="B8" s="586"/>
      <c r="C8" s="586"/>
      <c r="D8" s="586"/>
      <c r="E8" s="586"/>
      <c r="F8" s="586"/>
      <c r="G8" s="586"/>
      <c r="H8" s="586"/>
    </row>
    <row r="9" spans="1:9" ht="12.75" customHeight="1" x14ac:dyDescent="0.25">
      <c r="A9" s="586"/>
      <c r="B9" s="586"/>
      <c r="C9" s="586"/>
      <c r="D9" s="586"/>
      <c r="E9" s="586"/>
      <c r="F9" s="586"/>
      <c r="G9" s="586"/>
      <c r="H9" s="586"/>
    </row>
    <row r="10" spans="1:9" ht="12.75" customHeight="1" x14ac:dyDescent="0.25">
      <c r="A10" s="586"/>
      <c r="B10" s="586"/>
      <c r="C10" s="586"/>
      <c r="D10" s="586"/>
      <c r="E10" s="586"/>
      <c r="F10" s="586"/>
      <c r="G10" s="586"/>
      <c r="H10" s="586"/>
    </row>
    <row r="11" spans="1:9" ht="12.75" customHeight="1" x14ac:dyDescent="0.25">
      <c r="A11" s="586"/>
      <c r="B11" s="586"/>
      <c r="C11" s="586"/>
      <c r="D11" s="586"/>
      <c r="E11" s="586"/>
      <c r="F11" s="586"/>
      <c r="G11" s="586"/>
      <c r="H11" s="586"/>
    </row>
    <row r="12" spans="1:9" ht="12.75" customHeight="1" x14ac:dyDescent="0.25">
      <c r="A12" s="586"/>
      <c r="B12" s="586"/>
      <c r="C12" s="586"/>
      <c r="D12" s="586"/>
      <c r="E12" s="586"/>
      <c r="F12" s="586"/>
      <c r="G12" s="586"/>
      <c r="H12" s="586"/>
    </row>
    <row r="13" spans="1:9" ht="12.75" customHeight="1" x14ac:dyDescent="0.25">
      <c r="A13" s="586"/>
      <c r="B13" s="586"/>
      <c r="C13" s="586"/>
      <c r="D13" s="586"/>
      <c r="E13" s="586"/>
      <c r="F13" s="586"/>
      <c r="G13" s="586"/>
      <c r="H13" s="586"/>
    </row>
    <row r="14" spans="1:9" ht="12.75" customHeight="1" x14ac:dyDescent="0.25">
      <c r="A14" s="586"/>
      <c r="B14" s="586"/>
      <c r="C14" s="586"/>
      <c r="D14" s="586"/>
      <c r="E14" s="586"/>
      <c r="F14" s="586"/>
      <c r="G14" s="586"/>
      <c r="H14" s="586"/>
    </row>
    <row r="15" spans="1:9" ht="12.75" customHeight="1" x14ac:dyDescent="0.25">
      <c r="A15" s="586"/>
      <c r="B15" s="586"/>
      <c r="C15" s="586"/>
      <c r="D15" s="586"/>
      <c r="E15" s="586"/>
      <c r="F15" s="586"/>
      <c r="G15" s="586"/>
      <c r="H15" s="586"/>
    </row>
    <row r="16" spans="1:9" x14ac:dyDescent="0.25">
      <c r="A16" s="586"/>
      <c r="B16" s="586"/>
      <c r="C16" s="586"/>
      <c r="D16" s="586"/>
      <c r="E16" s="586"/>
      <c r="F16" s="586"/>
      <c r="G16" s="586"/>
      <c r="H16" s="586"/>
    </row>
    <row r="17" spans="1:8" x14ac:dyDescent="0.25">
      <c r="A17" s="586"/>
      <c r="B17" s="586"/>
      <c r="C17" s="586"/>
      <c r="D17" s="586"/>
      <c r="E17" s="586"/>
      <c r="F17" s="586"/>
      <c r="G17" s="586"/>
      <c r="H17" s="586"/>
    </row>
  </sheetData>
  <mergeCells count="1">
    <mergeCell ref="A7:H17"/>
  </mergeCells>
  <hyperlinks>
    <hyperlink ref="I2" location="Contenido!A1" display="Contenido" xr:uid="{00000000-0004-0000-0300-000000000000}"/>
  </hyperlinks>
  <printOptions horizontalCentered="1" verticalCentered="1"/>
  <pageMargins left="1.1605511811023623" right="0.59055118110236227" top="0.59055118110236227" bottom="0.59055118110236227" header="0.31496062992125984" footer="0.31496062992125984"/>
  <pageSetup paperSize="9" scale="9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>
    <tabColor theme="5" tint="0.59999389629810485"/>
    <pageSetUpPr fitToPage="1"/>
  </sheetPr>
  <dimension ref="A1:AC27"/>
  <sheetViews>
    <sheetView showGridLines="0" zoomScaleNormal="100" zoomScaleSheetLayoutView="100" workbookViewId="0">
      <selection activeCell="M9" sqref="M9"/>
    </sheetView>
  </sheetViews>
  <sheetFormatPr baseColWidth="10" defaultColWidth="11" defaultRowHeight="12.75" x14ac:dyDescent="0.2"/>
  <cols>
    <col min="1" max="1" width="10.125" style="118" customWidth="1"/>
    <col min="2" max="4" width="6.25" style="251" customWidth="1"/>
    <col min="5" max="5" width="0.75" style="251" customWidth="1"/>
    <col min="6" max="8" width="6.25" style="251" customWidth="1"/>
    <col min="9" max="9" width="0.875" style="251" customWidth="1"/>
    <col min="10" max="12" width="6.25" style="251" customWidth="1"/>
    <col min="13" max="13" width="0.875" style="251" customWidth="1"/>
    <col min="14" max="16" width="6.25" style="251" customWidth="1"/>
    <col min="17" max="17" width="0.875" style="251" customWidth="1"/>
    <col min="18" max="20" width="6.25" style="251" customWidth="1"/>
    <col min="21" max="21" width="0.875" style="251" customWidth="1"/>
    <col min="22" max="24" width="6.25" style="251" customWidth="1"/>
    <col min="25" max="25" width="0.875" style="251" customWidth="1"/>
    <col min="26" max="28" width="6.25" style="251" customWidth="1"/>
    <col min="29" max="29" width="9.5" style="1" customWidth="1"/>
    <col min="30" max="16384" width="11" style="102"/>
  </cols>
  <sheetData>
    <row r="1" spans="1:29" ht="15" customHeight="1" x14ac:dyDescent="0.25">
      <c r="A1" s="600" t="s">
        <v>869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12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249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79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549</v>
      </c>
      <c r="G6" s="599"/>
      <c r="H6" s="599"/>
      <c r="I6" s="394"/>
      <c r="J6" s="599" t="s">
        <v>550</v>
      </c>
      <c r="K6" s="599"/>
      <c r="L6" s="599"/>
      <c r="M6" s="394"/>
      <c r="N6" s="599" t="s">
        <v>551</v>
      </c>
      <c r="O6" s="599"/>
      <c r="P6" s="599"/>
      <c r="Q6" s="394"/>
      <c r="R6" s="599" t="s">
        <v>552</v>
      </c>
      <c r="S6" s="599"/>
      <c r="T6" s="599"/>
      <c r="U6" s="394"/>
      <c r="V6" s="599" t="s">
        <v>553</v>
      </c>
      <c r="W6" s="599"/>
      <c r="X6" s="599"/>
      <c r="Y6" s="394"/>
      <c r="Z6" s="599" t="s">
        <v>554</v>
      </c>
      <c r="AA6" s="599"/>
      <c r="AB6" s="599"/>
      <c r="AC6" s="7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  <c r="AC7" s="248"/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1"/>
    </row>
    <row r="9" spans="1:29" s="269" customFormat="1" x14ac:dyDescent="0.2">
      <c r="A9" s="122" t="s">
        <v>0</v>
      </c>
      <c r="B9" s="268">
        <f>SUM(B10:B25)</f>
        <v>44616</v>
      </c>
      <c r="C9" s="268">
        <f>SUM(C10:C25)</f>
        <v>22637</v>
      </c>
      <c r="D9" s="268">
        <f>SUM(D10:D25)</f>
        <v>21979</v>
      </c>
      <c r="E9" s="268"/>
      <c r="F9" s="268">
        <f>SUM(F10:F25)</f>
        <v>8039</v>
      </c>
      <c r="G9" s="268">
        <f>SUM(G10:G25)</f>
        <v>4136</v>
      </c>
      <c r="H9" s="268">
        <f>SUM(H10:H25)</f>
        <v>3903</v>
      </c>
      <c r="I9" s="268"/>
      <c r="J9" s="268">
        <f>SUM(J10:J25)</f>
        <v>7582</v>
      </c>
      <c r="K9" s="268">
        <f>SUM(K10:K25)</f>
        <v>3860</v>
      </c>
      <c r="L9" s="268">
        <f>SUM(L10:L25)</f>
        <v>3722</v>
      </c>
      <c r="M9" s="268"/>
      <c r="N9" s="268">
        <f>SUM(N10:N25)</f>
        <v>7289</v>
      </c>
      <c r="O9" s="268">
        <f>SUM(O10:O25)</f>
        <v>3657</v>
      </c>
      <c r="P9" s="268">
        <f>SUM(P10:P25)</f>
        <v>3632</v>
      </c>
      <c r="Q9" s="268"/>
      <c r="R9" s="268">
        <f>SUM(R10:R25)</f>
        <v>7571</v>
      </c>
      <c r="S9" s="268">
        <f>SUM(S10:S25)</f>
        <v>3870</v>
      </c>
      <c r="T9" s="268">
        <f>SUM(T10:T25)</f>
        <v>3701</v>
      </c>
      <c r="U9" s="268"/>
      <c r="V9" s="268">
        <f>SUM(V10:V25)</f>
        <v>7302</v>
      </c>
      <c r="W9" s="268">
        <f>SUM(W10:W25)</f>
        <v>3665</v>
      </c>
      <c r="X9" s="268">
        <f>SUM(X10:X25)</f>
        <v>3637</v>
      </c>
      <c r="Y9" s="268"/>
      <c r="Z9" s="268">
        <f>SUM(Z10:Z25)</f>
        <v>6833</v>
      </c>
      <c r="AA9" s="268">
        <f>SUM(AA10:AA25)</f>
        <v>3449</v>
      </c>
      <c r="AB9" s="268">
        <f>SUM(AB10:AB25)</f>
        <v>3384</v>
      </c>
      <c r="AC9" s="112"/>
    </row>
    <row r="10" spans="1:29" x14ac:dyDescent="0.2">
      <c r="A10" s="120">
        <v>5</v>
      </c>
      <c r="B10" s="251">
        <f>+F10+J10+N10+R10+V10+Z10</f>
        <v>17</v>
      </c>
      <c r="C10" s="251">
        <f>+G10+K10+O10+S10+W10+AA10</f>
        <v>8</v>
      </c>
      <c r="D10" s="251">
        <f>+B10-C10</f>
        <v>9</v>
      </c>
      <c r="E10" s="250"/>
      <c r="F10" s="250">
        <v>17</v>
      </c>
      <c r="G10" s="250">
        <v>8</v>
      </c>
      <c r="H10" s="250">
        <v>9</v>
      </c>
      <c r="I10" s="250"/>
      <c r="J10" s="250">
        <v>0</v>
      </c>
      <c r="K10" s="250">
        <v>0</v>
      </c>
      <c r="L10" s="250">
        <v>0</v>
      </c>
      <c r="M10" s="250"/>
      <c r="N10" s="250">
        <v>0</v>
      </c>
      <c r="O10" s="250">
        <v>0</v>
      </c>
      <c r="P10" s="250">
        <v>0</v>
      </c>
      <c r="Q10" s="250"/>
      <c r="R10" s="250">
        <v>0</v>
      </c>
      <c r="S10" s="250">
        <v>0</v>
      </c>
      <c r="T10" s="250">
        <v>0</v>
      </c>
      <c r="U10" s="250"/>
      <c r="V10" s="250">
        <v>0</v>
      </c>
      <c r="W10" s="250">
        <v>0</v>
      </c>
      <c r="X10" s="250">
        <v>0</v>
      </c>
      <c r="Y10" s="250"/>
      <c r="Z10" s="250">
        <v>0</v>
      </c>
      <c r="AA10" s="250">
        <v>0</v>
      </c>
      <c r="AB10" s="250">
        <v>0</v>
      </c>
    </row>
    <row r="11" spans="1:29" x14ac:dyDescent="0.2">
      <c r="A11" s="120">
        <v>6</v>
      </c>
      <c r="B11" s="251">
        <f t="shared" ref="B11:C25" si="0">+F11+J11+N11+R11+V11+Z11</f>
        <v>7028</v>
      </c>
      <c r="C11" s="251">
        <f t="shared" si="0"/>
        <v>3580</v>
      </c>
      <c r="D11" s="251">
        <f t="shared" ref="D11:D25" si="1">+B11-C11</f>
        <v>3448</v>
      </c>
      <c r="E11" s="250"/>
      <c r="F11" s="250">
        <v>7004</v>
      </c>
      <c r="G11" s="250">
        <v>3572</v>
      </c>
      <c r="H11" s="250">
        <v>3432</v>
      </c>
      <c r="I11" s="250"/>
      <c r="J11" s="250">
        <v>24</v>
      </c>
      <c r="K11" s="250">
        <v>8</v>
      </c>
      <c r="L11" s="250">
        <v>16</v>
      </c>
      <c r="M11" s="250"/>
      <c r="N11" s="250">
        <v>0</v>
      </c>
      <c r="O11" s="250">
        <v>0</v>
      </c>
      <c r="P11" s="250">
        <v>0</v>
      </c>
      <c r="Q11" s="250"/>
      <c r="R11" s="250">
        <v>0</v>
      </c>
      <c r="S11" s="250">
        <v>0</v>
      </c>
      <c r="T11" s="250">
        <v>0</v>
      </c>
      <c r="U11" s="250"/>
      <c r="V11" s="250">
        <v>0</v>
      </c>
      <c r="W11" s="250">
        <v>0</v>
      </c>
      <c r="X11" s="250">
        <v>0</v>
      </c>
      <c r="Y11" s="250"/>
      <c r="Z11" s="250">
        <v>0</v>
      </c>
      <c r="AA11" s="250">
        <v>0</v>
      </c>
      <c r="AB11" s="250">
        <v>0</v>
      </c>
    </row>
    <row r="12" spans="1:29" x14ac:dyDescent="0.2">
      <c r="A12" s="120">
        <v>7</v>
      </c>
      <c r="B12" s="251">
        <f t="shared" si="0"/>
        <v>7387</v>
      </c>
      <c r="C12" s="251">
        <f t="shared" si="0"/>
        <v>3753</v>
      </c>
      <c r="D12" s="251">
        <f t="shared" si="1"/>
        <v>3634</v>
      </c>
      <c r="E12" s="250"/>
      <c r="F12" s="250">
        <v>976</v>
      </c>
      <c r="G12" s="250">
        <v>534</v>
      </c>
      <c r="H12" s="250">
        <v>442</v>
      </c>
      <c r="I12" s="250"/>
      <c r="J12" s="250">
        <v>6380</v>
      </c>
      <c r="K12" s="250">
        <v>3206</v>
      </c>
      <c r="L12" s="250">
        <v>3174</v>
      </c>
      <c r="M12" s="250"/>
      <c r="N12" s="250">
        <v>31</v>
      </c>
      <c r="O12" s="250">
        <v>13</v>
      </c>
      <c r="P12" s="250">
        <v>18</v>
      </c>
      <c r="Q12" s="250"/>
      <c r="R12" s="250">
        <v>0</v>
      </c>
      <c r="S12" s="250">
        <v>0</v>
      </c>
      <c r="T12" s="250">
        <v>0</v>
      </c>
      <c r="U12" s="250"/>
      <c r="V12" s="250">
        <v>0</v>
      </c>
      <c r="W12" s="250">
        <v>0</v>
      </c>
      <c r="X12" s="250">
        <v>0</v>
      </c>
      <c r="Y12" s="250"/>
      <c r="Z12" s="250">
        <v>0</v>
      </c>
      <c r="AA12" s="250">
        <v>0</v>
      </c>
      <c r="AB12" s="250">
        <v>0</v>
      </c>
    </row>
    <row r="13" spans="1:29" x14ac:dyDescent="0.2">
      <c r="A13" s="120">
        <v>8</v>
      </c>
      <c r="B13" s="251">
        <f t="shared" si="0"/>
        <v>6945</v>
      </c>
      <c r="C13" s="251">
        <f t="shared" si="0"/>
        <v>3502</v>
      </c>
      <c r="D13" s="251">
        <f t="shared" si="1"/>
        <v>3443</v>
      </c>
      <c r="E13" s="250"/>
      <c r="F13" s="250">
        <v>39</v>
      </c>
      <c r="G13" s="250">
        <v>21</v>
      </c>
      <c r="H13" s="250">
        <v>18</v>
      </c>
      <c r="I13" s="250"/>
      <c r="J13" s="250">
        <v>1111</v>
      </c>
      <c r="K13" s="250">
        <v>607</v>
      </c>
      <c r="L13" s="250">
        <v>504</v>
      </c>
      <c r="M13" s="250"/>
      <c r="N13" s="250">
        <v>5764</v>
      </c>
      <c r="O13" s="250">
        <v>2858</v>
      </c>
      <c r="P13" s="250">
        <v>2906</v>
      </c>
      <c r="Q13" s="250"/>
      <c r="R13" s="250">
        <v>31</v>
      </c>
      <c r="S13" s="250">
        <v>16</v>
      </c>
      <c r="T13" s="250">
        <v>15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9</v>
      </c>
      <c r="B14" s="251">
        <f t="shared" si="0"/>
        <v>6911</v>
      </c>
      <c r="C14" s="251">
        <f t="shared" si="0"/>
        <v>3491</v>
      </c>
      <c r="D14" s="251">
        <f t="shared" si="1"/>
        <v>3420</v>
      </c>
      <c r="E14" s="250"/>
      <c r="F14" s="250">
        <v>3</v>
      </c>
      <c r="G14" s="250">
        <v>1</v>
      </c>
      <c r="H14" s="250">
        <v>2</v>
      </c>
      <c r="I14" s="250"/>
      <c r="J14" s="250">
        <v>60</v>
      </c>
      <c r="K14" s="250">
        <v>36</v>
      </c>
      <c r="L14" s="250">
        <v>24</v>
      </c>
      <c r="M14" s="250"/>
      <c r="N14" s="250">
        <v>1406</v>
      </c>
      <c r="O14" s="250">
        <v>731</v>
      </c>
      <c r="P14" s="250">
        <v>675</v>
      </c>
      <c r="Q14" s="250"/>
      <c r="R14" s="250">
        <v>5418</v>
      </c>
      <c r="S14" s="250">
        <v>2715</v>
      </c>
      <c r="T14" s="250">
        <v>2703</v>
      </c>
      <c r="U14" s="250"/>
      <c r="V14" s="250">
        <v>24</v>
      </c>
      <c r="W14" s="250">
        <v>8</v>
      </c>
      <c r="X14" s="250">
        <v>16</v>
      </c>
      <c r="Y14" s="250"/>
      <c r="Z14" s="250">
        <v>0</v>
      </c>
      <c r="AA14" s="250">
        <v>0</v>
      </c>
      <c r="AB14" s="250">
        <v>0</v>
      </c>
    </row>
    <row r="15" spans="1:29" x14ac:dyDescent="0.2">
      <c r="A15" s="120">
        <v>10</v>
      </c>
      <c r="B15" s="251">
        <f t="shared" si="0"/>
        <v>7083</v>
      </c>
      <c r="C15" s="251">
        <f t="shared" si="0"/>
        <v>3592</v>
      </c>
      <c r="D15" s="251">
        <f t="shared" si="1"/>
        <v>3491</v>
      </c>
      <c r="E15" s="250"/>
      <c r="F15" s="250">
        <v>0</v>
      </c>
      <c r="G15" s="250">
        <v>0</v>
      </c>
      <c r="H15" s="250">
        <v>0</v>
      </c>
      <c r="I15" s="250"/>
      <c r="J15" s="250">
        <v>5</v>
      </c>
      <c r="K15" s="250">
        <v>2</v>
      </c>
      <c r="L15" s="250">
        <v>3</v>
      </c>
      <c r="M15" s="250"/>
      <c r="N15" s="250">
        <v>80</v>
      </c>
      <c r="O15" s="250">
        <v>50</v>
      </c>
      <c r="P15" s="250">
        <v>30</v>
      </c>
      <c r="Q15" s="250"/>
      <c r="R15" s="250">
        <v>2016</v>
      </c>
      <c r="S15" s="250">
        <v>1081</v>
      </c>
      <c r="T15" s="250">
        <v>935</v>
      </c>
      <c r="U15" s="250"/>
      <c r="V15" s="250">
        <v>4953</v>
      </c>
      <c r="W15" s="250">
        <v>2446</v>
      </c>
      <c r="X15" s="250">
        <v>2507</v>
      </c>
      <c r="Y15" s="250"/>
      <c r="Z15" s="250">
        <v>29</v>
      </c>
      <c r="AA15" s="250">
        <v>13</v>
      </c>
      <c r="AB15" s="250">
        <v>16</v>
      </c>
    </row>
    <row r="16" spans="1:29" x14ac:dyDescent="0.2">
      <c r="A16" s="120">
        <v>11</v>
      </c>
      <c r="B16" s="251">
        <f t="shared" si="0"/>
        <v>6754</v>
      </c>
      <c r="C16" s="251">
        <f t="shared" si="0"/>
        <v>3417</v>
      </c>
      <c r="D16" s="251">
        <f t="shared" si="1"/>
        <v>3337</v>
      </c>
      <c r="E16" s="250"/>
      <c r="F16" s="250">
        <v>0</v>
      </c>
      <c r="G16" s="250">
        <v>0</v>
      </c>
      <c r="H16" s="250">
        <v>0</v>
      </c>
      <c r="I16" s="250"/>
      <c r="J16" s="250">
        <v>0</v>
      </c>
      <c r="K16" s="250">
        <v>0</v>
      </c>
      <c r="L16" s="250">
        <v>0</v>
      </c>
      <c r="M16" s="252"/>
      <c r="N16" s="250">
        <v>6</v>
      </c>
      <c r="O16" s="250">
        <v>5</v>
      </c>
      <c r="P16" s="250">
        <v>1</v>
      </c>
      <c r="Q16" s="252"/>
      <c r="R16" s="250">
        <v>89</v>
      </c>
      <c r="S16" s="250">
        <v>46</v>
      </c>
      <c r="T16" s="250">
        <v>43</v>
      </c>
      <c r="U16" s="252"/>
      <c r="V16" s="250">
        <v>2202</v>
      </c>
      <c r="W16" s="250">
        <v>1143</v>
      </c>
      <c r="X16" s="250">
        <v>1059</v>
      </c>
      <c r="Y16" s="252"/>
      <c r="Z16" s="250">
        <v>4457</v>
      </c>
      <c r="AA16" s="250">
        <v>2223</v>
      </c>
      <c r="AB16" s="250">
        <v>2234</v>
      </c>
    </row>
    <row r="17" spans="1:28" x14ac:dyDescent="0.2">
      <c r="A17" s="120">
        <v>12</v>
      </c>
      <c r="B17" s="251">
        <f t="shared" si="0"/>
        <v>2354</v>
      </c>
      <c r="C17" s="251">
        <f t="shared" si="0"/>
        <v>1225</v>
      </c>
      <c r="D17" s="251">
        <f t="shared" si="1"/>
        <v>1129</v>
      </c>
      <c r="E17" s="252"/>
      <c r="F17" s="252">
        <v>0</v>
      </c>
      <c r="G17" s="252">
        <v>0</v>
      </c>
      <c r="H17" s="252">
        <v>0</v>
      </c>
      <c r="I17" s="252"/>
      <c r="J17" s="252">
        <v>0</v>
      </c>
      <c r="K17" s="252">
        <v>0</v>
      </c>
      <c r="L17" s="252">
        <v>0</v>
      </c>
      <c r="M17" s="252"/>
      <c r="N17" s="252">
        <v>0</v>
      </c>
      <c r="O17" s="252">
        <v>0</v>
      </c>
      <c r="P17" s="252">
        <v>0</v>
      </c>
      <c r="Q17" s="252"/>
      <c r="R17" s="252">
        <v>9</v>
      </c>
      <c r="S17" s="252">
        <v>7</v>
      </c>
      <c r="T17" s="252">
        <v>2</v>
      </c>
      <c r="U17" s="252"/>
      <c r="V17" s="252">
        <v>103</v>
      </c>
      <c r="W17" s="252">
        <v>60</v>
      </c>
      <c r="X17" s="252">
        <v>43</v>
      </c>
      <c r="Y17" s="252"/>
      <c r="Z17" s="252">
        <v>2242</v>
      </c>
      <c r="AA17" s="252">
        <v>1158</v>
      </c>
      <c r="AB17" s="252">
        <v>1084</v>
      </c>
    </row>
    <row r="18" spans="1:28" x14ac:dyDescent="0.2">
      <c r="A18" s="120">
        <v>13</v>
      </c>
      <c r="B18" s="251">
        <f t="shared" si="0"/>
        <v>108</v>
      </c>
      <c r="C18" s="251">
        <f t="shared" si="0"/>
        <v>58</v>
      </c>
      <c r="D18" s="251">
        <f t="shared" si="1"/>
        <v>50</v>
      </c>
      <c r="E18" s="252"/>
      <c r="F18" s="250">
        <v>0</v>
      </c>
      <c r="G18" s="250">
        <v>0</v>
      </c>
      <c r="H18" s="250">
        <v>0</v>
      </c>
      <c r="I18" s="252"/>
      <c r="J18" s="250">
        <v>0</v>
      </c>
      <c r="K18" s="250">
        <v>0</v>
      </c>
      <c r="L18" s="250">
        <v>0</v>
      </c>
      <c r="M18" s="252"/>
      <c r="N18" s="250">
        <v>0</v>
      </c>
      <c r="O18" s="250">
        <v>0</v>
      </c>
      <c r="P18" s="250">
        <v>0</v>
      </c>
      <c r="Q18" s="252"/>
      <c r="R18" s="250">
        <v>3</v>
      </c>
      <c r="S18" s="250">
        <v>3</v>
      </c>
      <c r="T18" s="250">
        <v>0</v>
      </c>
      <c r="U18" s="252"/>
      <c r="V18" s="250">
        <v>10</v>
      </c>
      <c r="W18" s="250">
        <v>4</v>
      </c>
      <c r="X18" s="250">
        <v>6</v>
      </c>
      <c r="Y18" s="252"/>
      <c r="Z18" s="250">
        <v>95</v>
      </c>
      <c r="AA18" s="250">
        <v>51</v>
      </c>
      <c r="AB18" s="250">
        <v>44</v>
      </c>
    </row>
    <row r="19" spans="1:28" x14ac:dyDescent="0.2">
      <c r="A19" s="120">
        <v>14</v>
      </c>
      <c r="B19" s="251">
        <f t="shared" si="0"/>
        <v>12</v>
      </c>
      <c r="C19" s="251">
        <f t="shared" si="0"/>
        <v>6</v>
      </c>
      <c r="D19" s="251">
        <f t="shared" si="1"/>
        <v>6</v>
      </c>
      <c r="E19" s="250"/>
      <c r="F19" s="250">
        <v>0</v>
      </c>
      <c r="G19" s="250">
        <v>0</v>
      </c>
      <c r="H19" s="250">
        <v>0</v>
      </c>
      <c r="I19" s="250"/>
      <c r="J19" s="250">
        <v>1</v>
      </c>
      <c r="K19" s="250">
        <v>0</v>
      </c>
      <c r="L19" s="250">
        <v>1</v>
      </c>
      <c r="M19" s="250"/>
      <c r="N19" s="250">
        <v>0</v>
      </c>
      <c r="O19" s="250">
        <v>0</v>
      </c>
      <c r="P19" s="250">
        <v>0</v>
      </c>
      <c r="Q19" s="250"/>
      <c r="R19" s="250">
        <v>0</v>
      </c>
      <c r="S19" s="250">
        <v>0</v>
      </c>
      <c r="T19" s="250">
        <v>0</v>
      </c>
      <c r="U19" s="250"/>
      <c r="V19" s="250">
        <v>3</v>
      </c>
      <c r="W19" s="250">
        <v>2</v>
      </c>
      <c r="X19" s="250">
        <v>1</v>
      </c>
      <c r="Y19" s="250"/>
      <c r="Z19" s="250">
        <v>8</v>
      </c>
      <c r="AA19" s="250">
        <v>4</v>
      </c>
      <c r="AB19" s="250">
        <v>4</v>
      </c>
    </row>
    <row r="20" spans="1:28" x14ac:dyDescent="0.2">
      <c r="A20" s="120">
        <v>15</v>
      </c>
      <c r="B20" s="251">
        <f t="shared" si="0"/>
        <v>4</v>
      </c>
      <c r="C20" s="251">
        <f t="shared" si="0"/>
        <v>2</v>
      </c>
      <c r="D20" s="251">
        <f t="shared" si="1"/>
        <v>2</v>
      </c>
      <c r="E20" s="252"/>
      <c r="F20" s="252">
        <v>0</v>
      </c>
      <c r="G20" s="252">
        <v>0</v>
      </c>
      <c r="H20" s="252">
        <v>0</v>
      </c>
      <c r="I20" s="252"/>
      <c r="J20" s="252">
        <v>0</v>
      </c>
      <c r="K20" s="252">
        <v>0</v>
      </c>
      <c r="L20" s="252">
        <v>0</v>
      </c>
      <c r="M20" s="252"/>
      <c r="N20" s="252">
        <v>0</v>
      </c>
      <c r="O20" s="252">
        <v>0</v>
      </c>
      <c r="P20" s="252">
        <v>0</v>
      </c>
      <c r="Q20" s="252"/>
      <c r="R20" s="252">
        <v>2</v>
      </c>
      <c r="S20" s="252">
        <v>1</v>
      </c>
      <c r="T20" s="252">
        <v>1</v>
      </c>
      <c r="U20" s="252"/>
      <c r="V20" s="252">
        <v>2</v>
      </c>
      <c r="W20" s="252">
        <v>1</v>
      </c>
      <c r="X20" s="252">
        <v>1</v>
      </c>
      <c r="Y20" s="252"/>
      <c r="Z20" s="252">
        <v>0</v>
      </c>
      <c r="AA20" s="252">
        <v>0</v>
      </c>
      <c r="AB20" s="252">
        <v>0</v>
      </c>
    </row>
    <row r="21" spans="1:28" x14ac:dyDescent="0.2">
      <c r="A21" s="120">
        <v>16</v>
      </c>
      <c r="B21" s="251">
        <f t="shared" si="0"/>
        <v>10</v>
      </c>
      <c r="C21" s="251">
        <f t="shared" si="0"/>
        <v>1</v>
      </c>
      <c r="D21" s="251">
        <f t="shared" si="1"/>
        <v>9</v>
      </c>
      <c r="E21" s="252"/>
      <c r="F21" s="252">
        <v>0</v>
      </c>
      <c r="G21" s="252">
        <v>0</v>
      </c>
      <c r="H21" s="252">
        <v>0</v>
      </c>
      <c r="I21" s="252"/>
      <c r="J21" s="252">
        <v>0</v>
      </c>
      <c r="K21" s="252">
        <v>0</v>
      </c>
      <c r="L21" s="252">
        <v>0</v>
      </c>
      <c r="M21" s="252"/>
      <c r="N21" s="252">
        <v>2</v>
      </c>
      <c r="O21" s="252">
        <v>0</v>
      </c>
      <c r="P21" s="252">
        <v>2</v>
      </c>
      <c r="Q21" s="252"/>
      <c r="R21" s="252">
        <v>3</v>
      </c>
      <c r="S21" s="252">
        <v>1</v>
      </c>
      <c r="T21" s="252">
        <v>2</v>
      </c>
      <c r="U21" s="252"/>
      <c r="V21" s="252">
        <v>3</v>
      </c>
      <c r="W21" s="252">
        <v>0</v>
      </c>
      <c r="X21" s="252">
        <v>3</v>
      </c>
      <c r="Y21" s="252"/>
      <c r="Z21" s="252">
        <v>2</v>
      </c>
      <c r="AA21" s="252">
        <v>0</v>
      </c>
      <c r="AB21" s="252">
        <v>2</v>
      </c>
    </row>
    <row r="22" spans="1:28" x14ac:dyDescent="0.2">
      <c r="A22" s="120">
        <v>17</v>
      </c>
      <c r="B22" s="251">
        <f t="shared" si="0"/>
        <v>2</v>
      </c>
      <c r="C22" s="251">
        <f t="shared" si="0"/>
        <v>1</v>
      </c>
      <c r="D22" s="251">
        <f t="shared" si="1"/>
        <v>1</v>
      </c>
      <c r="F22" s="250">
        <v>0</v>
      </c>
      <c r="G22" s="250">
        <v>0</v>
      </c>
      <c r="H22" s="250">
        <v>0</v>
      </c>
      <c r="J22" s="250">
        <v>0</v>
      </c>
      <c r="K22" s="250">
        <v>0</v>
      </c>
      <c r="L22" s="250">
        <v>0</v>
      </c>
      <c r="N22" s="250">
        <v>0</v>
      </c>
      <c r="O22" s="250">
        <v>0</v>
      </c>
      <c r="P22" s="250">
        <v>0</v>
      </c>
      <c r="R22" s="250">
        <v>0</v>
      </c>
      <c r="S22" s="250">
        <v>0</v>
      </c>
      <c r="T22" s="250">
        <v>0</v>
      </c>
      <c r="V22" s="250">
        <v>2</v>
      </c>
      <c r="W22" s="250">
        <v>1</v>
      </c>
      <c r="X22" s="250">
        <v>1</v>
      </c>
      <c r="Z22" s="250">
        <v>0</v>
      </c>
      <c r="AA22" s="250">
        <v>0</v>
      </c>
      <c r="AB22" s="250">
        <v>0</v>
      </c>
    </row>
    <row r="23" spans="1:28" x14ac:dyDescent="0.2">
      <c r="A23" s="120">
        <v>18</v>
      </c>
      <c r="B23" s="251">
        <f t="shared" si="0"/>
        <v>0</v>
      </c>
      <c r="C23" s="251">
        <f t="shared" si="0"/>
        <v>0</v>
      </c>
      <c r="D23" s="251">
        <f t="shared" si="1"/>
        <v>0</v>
      </c>
      <c r="F23" s="251">
        <v>0</v>
      </c>
      <c r="G23" s="251">
        <v>0</v>
      </c>
      <c r="H23" s="251">
        <v>0</v>
      </c>
      <c r="J23" s="251">
        <v>0</v>
      </c>
      <c r="K23" s="251">
        <v>0</v>
      </c>
      <c r="L23" s="251">
        <v>0</v>
      </c>
      <c r="N23" s="251">
        <v>0</v>
      </c>
      <c r="O23" s="251">
        <v>0</v>
      </c>
      <c r="P23" s="251">
        <v>0</v>
      </c>
      <c r="R23" s="251">
        <v>0</v>
      </c>
      <c r="S23" s="251">
        <v>0</v>
      </c>
      <c r="T23" s="251">
        <v>0</v>
      </c>
      <c r="V23" s="251">
        <v>0</v>
      </c>
      <c r="W23" s="251">
        <v>0</v>
      </c>
      <c r="X23" s="251">
        <v>0</v>
      </c>
      <c r="Z23" s="251">
        <v>0</v>
      </c>
      <c r="AA23" s="251">
        <v>0</v>
      </c>
      <c r="AB23" s="251">
        <v>0</v>
      </c>
    </row>
    <row r="24" spans="1:28" x14ac:dyDescent="0.2">
      <c r="A24" s="120">
        <v>19</v>
      </c>
      <c r="B24" s="251">
        <f t="shared" si="0"/>
        <v>0</v>
      </c>
      <c r="C24" s="251">
        <f t="shared" si="0"/>
        <v>0</v>
      </c>
      <c r="D24" s="251">
        <f t="shared" si="1"/>
        <v>0</v>
      </c>
      <c r="F24" s="251">
        <v>0</v>
      </c>
      <c r="G24" s="251">
        <v>0</v>
      </c>
      <c r="H24" s="251">
        <v>0</v>
      </c>
      <c r="J24" s="251">
        <v>0</v>
      </c>
      <c r="K24" s="251">
        <v>0</v>
      </c>
      <c r="L24" s="251">
        <v>0</v>
      </c>
      <c r="N24" s="251">
        <v>0</v>
      </c>
      <c r="O24" s="251">
        <v>0</v>
      </c>
      <c r="P24" s="251">
        <v>0</v>
      </c>
      <c r="R24" s="251">
        <v>0</v>
      </c>
      <c r="S24" s="251">
        <v>0</v>
      </c>
      <c r="T24" s="251">
        <v>0</v>
      </c>
      <c r="V24" s="251">
        <v>0</v>
      </c>
      <c r="W24" s="251">
        <v>0</v>
      </c>
      <c r="X24" s="251">
        <v>0</v>
      </c>
      <c r="Z24" s="251">
        <v>0</v>
      </c>
      <c r="AA24" s="251">
        <v>0</v>
      </c>
      <c r="AB24" s="251">
        <v>0</v>
      </c>
    </row>
    <row r="25" spans="1:28" ht="13.5" thickBot="1" x14ac:dyDescent="0.25">
      <c r="A25" s="120">
        <v>20</v>
      </c>
      <c r="B25" s="251">
        <f t="shared" si="0"/>
        <v>1</v>
      </c>
      <c r="C25" s="251">
        <f t="shared" si="0"/>
        <v>1</v>
      </c>
      <c r="D25" s="251">
        <f t="shared" si="1"/>
        <v>0</v>
      </c>
      <c r="F25" s="251">
        <v>0</v>
      </c>
      <c r="G25" s="251">
        <v>0</v>
      </c>
      <c r="H25" s="251">
        <v>0</v>
      </c>
      <c r="J25" s="251">
        <v>1</v>
      </c>
      <c r="K25" s="251">
        <v>1</v>
      </c>
      <c r="L25" s="251">
        <v>0</v>
      </c>
      <c r="N25" s="251">
        <v>0</v>
      </c>
      <c r="O25" s="251">
        <v>0</v>
      </c>
      <c r="P25" s="251">
        <v>0</v>
      </c>
      <c r="R25" s="251">
        <v>0</v>
      </c>
      <c r="S25" s="251">
        <v>0</v>
      </c>
      <c r="T25" s="251">
        <v>0</v>
      </c>
      <c r="V25" s="251">
        <v>0</v>
      </c>
      <c r="W25" s="251">
        <v>0</v>
      </c>
      <c r="X25" s="251">
        <v>0</v>
      </c>
      <c r="Z25" s="251">
        <v>0</v>
      </c>
      <c r="AA25" s="251">
        <v>0</v>
      </c>
      <c r="AB25" s="251">
        <v>0</v>
      </c>
    </row>
    <row r="26" spans="1:28" s="102" customFormat="1" ht="12" x14ac:dyDescent="0.2">
      <c r="A26" s="377" t="s">
        <v>458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</row>
    <row r="27" spans="1:28" s="102" customFormat="1" ht="12" x14ac:dyDescent="0.2">
      <c r="A27" s="28" t="s">
        <v>929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5">
    <cfRule type="cellIs" dxfId="371" priority="29" operator="equal">
      <formula>0</formula>
    </cfRule>
  </conditionalFormatting>
  <hyperlinks>
    <hyperlink ref="AC2" location="Contenido!A1" display="Contenido" xr:uid="{00000000-0004-0000-2700-000000000000}"/>
  </hyperlinks>
  <printOptions horizontalCentered="1"/>
  <pageMargins left="0.59055118110236227" right="0.59055118110236227" top="0.59055118110236227" bottom="0.19685039370078741" header="0" footer="0"/>
  <pageSetup scale="87" fitToHeight="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>
    <tabColor theme="5" tint="-0.249977111117893"/>
  </sheetPr>
  <dimension ref="A2:I17"/>
  <sheetViews>
    <sheetView showGridLines="0" zoomScaleNormal="100" workbookViewId="0">
      <selection activeCell="I19" sqref="I19"/>
    </sheetView>
  </sheetViews>
  <sheetFormatPr baseColWidth="10" defaultColWidth="11" defaultRowHeight="14.25" x14ac:dyDescent="0.25"/>
  <cols>
    <col min="1" max="16384" width="11" style="385"/>
  </cols>
  <sheetData>
    <row r="2" spans="1:9" ht="15" x14ac:dyDescent="0.25">
      <c r="I2" s="506" t="s">
        <v>573</v>
      </c>
    </row>
    <row r="7" spans="1:9" ht="12.75" customHeight="1" x14ac:dyDescent="0.25">
      <c r="A7" s="586" t="s">
        <v>161</v>
      </c>
      <c r="B7" s="586"/>
      <c r="C7" s="586"/>
      <c r="D7" s="586"/>
      <c r="E7" s="586"/>
      <c r="F7" s="586"/>
      <c r="G7" s="586"/>
      <c r="H7" s="586"/>
    </row>
    <row r="8" spans="1:9" ht="12.75" customHeight="1" x14ac:dyDescent="0.25">
      <c r="A8" s="586"/>
      <c r="B8" s="586"/>
      <c r="C8" s="586"/>
      <c r="D8" s="586"/>
      <c r="E8" s="586"/>
      <c r="F8" s="586"/>
      <c r="G8" s="586"/>
      <c r="H8" s="586"/>
    </row>
    <row r="9" spans="1:9" ht="12.75" customHeight="1" x14ac:dyDescent="0.25">
      <c r="A9" s="586"/>
      <c r="B9" s="586"/>
      <c r="C9" s="586"/>
      <c r="D9" s="586"/>
      <c r="E9" s="586"/>
      <c r="F9" s="586"/>
      <c r="G9" s="586"/>
      <c r="H9" s="586"/>
    </row>
    <row r="10" spans="1:9" ht="12.75" customHeight="1" x14ac:dyDescent="0.25">
      <c r="A10" s="586"/>
      <c r="B10" s="586"/>
      <c r="C10" s="586"/>
      <c r="D10" s="586"/>
      <c r="E10" s="586"/>
      <c r="F10" s="586"/>
      <c r="G10" s="586"/>
      <c r="H10" s="586"/>
    </row>
    <row r="11" spans="1:9" ht="12.75" customHeight="1" x14ac:dyDescent="0.25">
      <c r="A11" s="586"/>
      <c r="B11" s="586"/>
      <c r="C11" s="586"/>
      <c r="D11" s="586"/>
      <c r="E11" s="586"/>
      <c r="F11" s="586"/>
      <c r="G11" s="586"/>
      <c r="H11" s="586"/>
    </row>
    <row r="12" spans="1:9" ht="12.75" customHeight="1" x14ac:dyDescent="0.25">
      <c r="A12" s="586"/>
      <c r="B12" s="586"/>
      <c r="C12" s="586"/>
      <c r="D12" s="586"/>
      <c r="E12" s="586"/>
      <c r="F12" s="586"/>
      <c r="G12" s="586"/>
      <c r="H12" s="586"/>
    </row>
    <row r="13" spans="1:9" ht="12.75" customHeight="1" x14ac:dyDescent="0.25">
      <c r="A13" s="586"/>
      <c r="B13" s="586"/>
      <c r="C13" s="586"/>
      <c r="D13" s="586"/>
      <c r="E13" s="586"/>
      <c r="F13" s="586"/>
      <c r="G13" s="586"/>
      <c r="H13" s="586"/>
    </row>
    <row r="14" spans="1:9" ht="12.75" customHeight="1" x14ac:dyDescent="0.25">
      <c r="A14" s="586"/>
      <c r="B14" s="586"/>
      <c r="C14" s="586"/>
      <c r="D14" s="586"/>
      <c r="E14" s="586"/>
      <c r="F14" s="586"/>
      <c r="G14" s="586"/>
      <c r="H14" s="586"/>
    </row>
    <row r="15" spans="1:9" ht="12.75" customHeight="1" x14ac:dyDescent="0.25">
      <c r="A15" s="586"/>
      <c r="B15" s="586"/>
      <c r="C15" s="586"/>
      <c r="D15" s="586"/>
      <c r="E15" s="586"/>
      <c r="F15" s="586"/>
      <c r="G15" s="586"/>
      <c r="H15" s="586"/>
    </row>
    <row r="16" spans="1:9" x14ac:dyDescent="0.25">
      <c r="A16" s="586"/>
      <c r="B16" s="586"/>
      <c r="C16" s="586"/>
      <c r="D16" s="586"/>
      <c r="E16" s="586"/>
      <c r="F16" s="586"/>
      <c r="G16" s="586"/>
      <c r="H16" s="586"/>
    </row>
    <row r="17" spans="1:8" x14ac:dyDescent="0.25">
      <c r="A17" s="586"/>
      <c r="B17" s="586"/>
      <c r="C17" s="586"/>
      <c r="D17" s="586"/>
      <c r="E17" s="586"/>
      <c r="F17" s="586"/>
      <c r="G17" s="586"/>
      <c r="H17" s="586"/>
    </row>
  </sheetData>
  <mergeCells count="1">
    <mergeCell ref="A7:H17"/>
  </mergeCells>
  <hyperlinks>
    <hyperlink ref="I2" location="Contenido!A1" display="Contenido" xr:uid="{00000000-0004-0000-28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>
    <tabColor theme="5" tint="0.59999389629810485"/>
    <pageSetUpPr fitToPage="1"/>
  </sheetPr>
  <dimension ref="A1:U14"/>
  <sheetViews>
    <sheetView showGridLines="0" zoomScaleNormal="100" zoomScaleSheetLayoutView="100" workbookViewId="0">
      <selection activeCell="U16" sqref="U16"/>
    </sheetView>
  </sheetViews>
  <sheetFormatPr baseColWidth="10" defaultColWidth="11" defaultRowHeight="12" x14ac:dyDescent="0.2"/>
  <cols>
    <col min="1" max="1" width="12" style="12" customWidth="1"/>
    <col min="2" max="4" width="6.125" style="12" customWidth="1"/>
    <col min="5" max="5" width="1.375" style="12" customWidth="1"/>
    <col min="6" max="8" width="6.125" style="12" customWidth="1"/>
    <col min="9" max="9" width="1.375" style="12" customWidth="1"/>
    <col min="10" max="12" width="6.125" style="12" customWidth="1"/>
    <col min="13" max="13" width="1.375" style="12" customWidth="1"/>
    <col min="14" max="16" width="6.125" style="12" customWidth="1"/>
    <col min="17" max="17" width="1.375" style="12" customWidth="1"/>
    <col min="18" max="20" width="6.125" style="12" customWidth="1"/>
    <col min="21" max="16384" width="11" style="12"/>
  </cols>
  <sheetData>
    <row r="1" spans="1:21" ht="15" x14ac:dyDescent="0.25">
      <c r="A1" s="614" t="s">
        <v>868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</row>
    <row r="2" spans="1:21" ht="15" x14ac:dyDescent="0.25">
      <c r="A2" s="615" t="s">
        <v>23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506" t="s">
        <v>573</v>
      </c>
    </row>
    <row r="3" spans="1:21" ht="15" x14ac:dyDescent="0.25">
      <c r="A3" s="615" t="s">
        <v>87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</row>
    <row r="4" spans="1:21" ht="15" x14ac:dyDescent="0.25">
      <c r="A4" s="615" t="s">
        <v>88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</row>
    <row r="5" spans="1:21" ht="15" x14ac:dyDescent="0.25">
      <c r="A5" s="615" t="s">
        <v>928</v>
      </c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</row>
    <row r="6" spans="1:21" s="80" customFormat="1" ht="17.25" customHeight="1" x14ac:dyDescent="0.15">
      <c r="A6" s="608" t="s">
        <v>28</v>
      </c>
      <c r="B6" s="613" t="s">
        <v>0</v>
      </c>
      <c r="C6" s="613"/>
      <c r="D6" s="613"/>
      <c r="E6" s="388"/>
      <c r="F6" s="613" t="s">
        <v>24</v>
      </c>
      <c r="G6" s="613"/>
      <c r="H6" s="613"/>
      <c r="I6" s="388"/>
      <c r="J6" s="613" t="s">
        <v>25</v>
      </c>
      <c r="K6" s="613"/>
      <c r="L6" s="613"/>
      <c r="M6" s="388"/>
      <c r="N6" s="613" t="s">
        <v>26</v>
      </c>
      <c r="O6" s="613"/>
      <c r="P6" s="613"/>
      <c r="Q6" s="388"/>
      <c r="R6" s="613" t="s">
        <v>27</v>
      </c>
      <c r="S6" s="613"/>
      <c r="T6" s="613"/>
    </row>
    <row r="7" spans="1:21" s="80" customFormat="1" ht="27" customHeight="1" x14ac:dyDescent="0.15">
      <c r="A7" s="608"/>
      <c r="B7" s="389" t="s">
        <v>0</v>
      </c>
      <c r="C7" s="390" t="s">
        <v>15</v>
      </c>
      <c r="D7" s="390" t="s">
        <v>16</v>
      </c>
      <c r="E7" s="391"/>
      <c r="F7" s="389" t="s">
        <v>0</v>
      </c>
      <c r="G7" s="390" t="s">
        <v>15</v>
      </c>
      <c r="H7" s="390" t="s">
        <v>16</v>
      </c>
      <c r="I7" s="391"/>
      <c r="J7" s="389" t="s">
        <v>0</v>
      </c>
      <c r="K7" s="390" t="s">
        <v>15</v>
      </c>
      <c r="L7" s="390" t="s">
        <v>16</v>
      </c>
      <c r="M7" s="391"/>
      <c r="N7" s="389" t="s">
        <v>0</v>
      </c>
      <c r="O7" s="390" t="s">
        <v>15</v>
      </c>
      <c r="P7" s="390" t="s">
        <v>16</v>
      </c>
      <c r="Q7" s="391"/>
      <c r="R7" s="389" t="s">
        <v>0</v>
      </c>
      <c r="S7" s="390" t="s">
        <v>15</v>
      </c>
      <c r="T7" s="390" t="s">
        <v>16</v>
      </c>
    </row>
    <row r="8" spans="1:21" ht="12.75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1" s="275" customFormat="1" ht="14.25" customHeight="1" x14ac:dyDescent="0.2">
      <c r="A9" s="43" t="s">
        <v>0</v>
      </c>
      <c r="B9" s="274">
        <f>SUM(B11:B13)</f>
        <v>323</v>
      </c>
      <c r="C9" s="274">
        <f>SUM(C11:C13)</f>
        <v>92</v>
      </c>
      <c r="D9" s="274">
        <f>SUM(D11:D13)</f>
        <v>231</v>
      </c>
      <c r="E9" s="274"/>
      <c r="F9" s="274">
        <f>SUM(F11:F13)</f>
        <v>61</v>
      </c>
      <c r="G9" s="274">
        <f>SUM(G11:G13)</f>
        <v>23</v>
      </c>
      <c r="H9" s="274">
        <f>SUM(H11:H13)</f>
        <v>38</v>
      </c>
      <c r="I9" s="274"/>
      <c r="J9" s="274">
        <f>SUM(J11:J13)</f>
        <v>91</v>
      </c>
      <c r="K9" s="274">
        <f>SUM(K11:K13)</f>
        <v>24</v>
      </c>
      <c r="L9" s="274">
        <f>SUM(L11:L13)</f>
        <v>67</v>
      </c>
      <c r="M9" s="274"/>
      <c r="N9" s="274">
        <f>SUM(N11:N13)</f>
        <v>91</v>
      </c>
      <c r="O9" s="274">
        <f>SUM(O11:O13)</f>
        <v>27</v>
      </c>
      <c r="P9" s="274">
        <f>SUM(P11:P13)</f>
        <v>64</v>
      </c>
      <c r="Q9" s="274"/>
      <c r="R9" s="274">
        <f>SUM(R11:R13)</f>
        <v>80</v>
      </c>
      <c r="S9" s="274">
        <f>SUM(S11:S13)</f>
        <v>18</v>
      </c>
      <c r="T9" s="274">
        <f>SUM(T11:T13)</f>
        <v>62</v>
      </c>
    </row>
    <row r="10" spans="1:21" x14ac:dyDescent="0.2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1" ht="14.25" customHeight="1" x14ac:dyDescent="0.2">
      <c r="A11" s="17" t="s">
        <v>29</v>
      </c>
      <c r="B11" s="18">
        <f>+F11+J11+N11+R11</f>
        <v>91</v>
      </c>
      <c r="C11" s="18">
        <f t="shared" ref="C11:D11" si="0">+G11+K11+O11+S11</f>
        <v>25</v>
      </c>
      <c r="D11" s="18">
        <f t="shared" si="0"/>
        <v>66</v>
      </c>
      <c r="E11" s="18"/>
      <c r="F11" s="18">
        <v>25</v>
      </c>
      <c r="G11" s="18">
        <v>8</v>
      </c>
      <c r="H11" s="18">
        <v>17</v>
      </c>
      <c r="I11" s="18"/>
      <c r="J11" s="18">
        <v>24</v>
      </c>
      <c r="K11" s="18">
        <v>7</v>
      </c>
      <c r="L11" s="18">
        <v>17</v>
      </c>
      <c r="M11" s="18"/>
      <c r="N11" s="18">
        <v>24</v>
      </c>
      <c r="O11" s="18">
        <v>6</v>
      </c>
      <c r="P11" s="18">
        <v>18</v>
      </c>
      <c r="Q11" s="18"/>
      <c r="R11" s="18">
        <v>18</v>
      </c>
      <c r="S11" s="18">
        <v>4</v>
      </c>
      <c r="T11" s="18">
        <v>14</v>
      </c>
    </row>
    <row r="12" spans="1:21" ht="14.25" customHeight="1" x14ac:dyDescent="0.2">
      <c r="A12" s="17" t="s">
        <v>30</v>
      </c>
      <c r="B12" s="18">
        <f t="shared" ref="B12:B13" si="1">+F12+J12+N12+R12</f>
        <v>98</v>
      </c>
      <c r="C12" s="18">
        <f t="shared" ref="C12:C13" si="2">+G12+K12+O12+S12</f>
        <v>22</v>
      </c>
      <c r="D12" s="18">
        <f t="shared" ref="D12:D13" si="3">+H12+L12+P12+T12</f>
        <v>76</v>
      </c>
      <c r="E12" s="18"/>
      <c r="F12" s="18">
        <v>16</v>
      </c>
      <c r="G12" s="18">
        <v>4</v>
      </c>
      <c r="H12" s="18">
        <v>12</v>
      </c>
      <c r="I12" s="18"/>
      <c r="J12" s="18">
        <v>26</v>
      </c>
      <c r="K12" s="18">
        <v>4</v>
      </c>
      <c r="L12" s="18">
        <v>22</v>
      </c>
      <c r="M12" s="18"/>
      <c r="N12" s="18">
        <v>34</v>
      </c>
      <c r="O12" s="18">
        <v>9</v>
      </c>
      <c r="P12" s="18">
        <v>25</v>
      </c>
      <c r="Q12" s="18"/>
      <c r="R12" s="18">
        <v>22</v>
      </c>
      <c r="S12" s="18">
        <v>5</v>
      </c>
      <c r="T12" s="18">
        <v>17</v>
      </c>
    </row>
    <row r="13" spans="1:21" ht="14.25" customHeight="1" thickBot="1" x14ac:dyDescent="0.25">
      <c r="A13" s="17" t="s">
        <v>31</v>
      </c>
      <c r="B13" s="18">
        <f t="shared" si="1"/>
        <v>134</v>
      </c>
      <c r="C13" s="18">
        <f t="shared" si="2"/>
        <v>45</v>
      </c>
      <c r="D13" s="18">
        <f t="shared" si="3"/>
        <v>89</v>
      </c>
      <c r="E13" s="18"/>
      <c r="F13" s="18">
        <v>20</v>
      </c>
      <c r="G13" s="18">
        <v>11</v>
      </c>
      <c r="H13" s="18">
        <v>9</v>
      </c>
      <c r="I13" s="18"/>
      <c r="J13" s="18">
        <v>41</v>
      </c>
      <c r="K13" s="18">
        <v>13</v>
      </c>
      <c r="L13" s="18">
        <v>28</v>
      </c>
      <c r="M13" s="18"/>
      <c r="N13" s="18">
        <v>33</v>
      </c>
      <c r="O13" s="18">
        <v>12</v>
      </c>
      <c r="P13" s="18">
        <v>21</v>
      </c>
      <c r="Q13" s="18"/>
      <c r="R13" s="18">
        <v>40</v>
      </c>
      <c r="S13" s="18">
        <v>9</v>
      </c>
      <c r="T13" s="18">
        <v>31</v>
      </c>
    </row>
    <row r="14" spans="1:21" ht="15" customHeight="1" x14ac:dyDescent="0.2">
      <c r="A14" s="203" t="s">
        <v>929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</row>
  </sheetData>
  <mergeCells count="11">
    <mergeCell ref="F6:H6"/>
    <mergeCell ref="J6:L6"/>
    <mergeCell ref="N6:P6"/>
    <mergeCell ref="R6:T6"/>
    <mergeCell ref="A1:T1"/>
    <mergeCell ref="A2:T2"/>
    <mergeCell ref="A3:T3"/>
    <mergeCell ref="A4:T4"/>
    <mergeCell ref="A5:T5"/>
    <mergeCell ref="A6:A7"/>
    <mergeCell ref="B6:D6"/>
  </mergeCells>
  <hyperlinks>
    <hyperlink ref="U2" location="Contenido!A1" display="Contenido" xr:uid="{00000000-0004-0000-29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3">
    <tabColor theme="5" tint="0.59999389629810485"/>
    <pageSetUpPr fitToPage="1"/>
  </sheetPr>
  <dimension ref="A1:U30"/>
  <sheetViews>
    <sheetView showGridLines="0" zoomScaleNormal="100" zoomScaleSheetLayoutView="100" workbookViewId="0">
      <selection activeCell="B30" sqref="B30:G30"/>
    </sheetView>
  </sheetViews>
  <sheetFormatPr baseColWidth="10" defaultColWidth="11" defaultRowHeight="12" x14ac:dyDescent="0.2"/>
  <cols>
    <col min="1" max="1" width="12" style="12" customWidth="1"/>
    <col min="2" max="4" width="6.125" style="12" customWidth="1"/>
    <col min="5" max="5" width="1.375" style="12" customWidth="1"/>
    <col min="6" max="8" width="6.125" style="12" customWidth="1"/>
    <col min="9" max="9" width="1.375" style="12" customWidth="1"/>
    <col min="10" max="12" width="6.125" style="12" customWidth="1"/>
    <col min="13" max="13" width="1.375" style="12" customWidth="1"/>
    <col min="14" max="16" width="6.125" style="12" customWidth="1"/>
    <col min="17" max="17" width="1.375" style="12" customWidth="1"/>
    <col min="18" max="20" width="6.125" style="12" customWidth="1"/>
    <col min="21" max="16384" width="11" style="12"/>
  </cols>
  <sheetData>
    <row r="1" spans="1:21" ht="15" x14ac:dyDescent="0.25">
      <c r="A1" s="614" t="s">
        <v>867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</row>
    <row r="2" spans="1:21" ht="15" x14ac:dyDescent="0.25">
      <c r="A2" s="615" t="s">
        <v>23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506" t="s">
        <v>573</v>
      </c>
    </row>
    <row r="3" spans="1:21" ht="15" x14ac:dyDescent="0.25">
      <c r="A3" s="615" t="s">
        <v>227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</row>
    <row r="4" spans="1:21" ht="15" x14ac:dyDescent="0.25">
      <c r="A4" s="615" t="s">
        <v>88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</row>
    <row r="5" spans="1:21" ht="15" x14ac:dyDescent="0.25">
      <c r="A5" s="615" t="s">
        <v>928</v>
      </c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</row>
    <row r="6" spans="1:21" s="80" customFormat="1" ht="17.25" customHeight="1" x14ac:dyDescent="0.15">
      <c r="A6" s="608" t="s">
        <v>248</v>
      </c>
      <c r="B6" s="613" t="s">
        <v>0</v>
      </c>
      <c r="C6" s="613"/>
      <c r="D6" s="613"/>
      <c r="E6" s="388"/>
      <c r="F6" s="613" t="s">
        <v>24</v>
      </c>
      <c r="G6" s="613"/>
      <c r="H6" s="613"/>
      <c r="I6" s="388"/>
      <c r="J6" s="613" t="s">
        <v>25</v>
      </c>
      <c r="K6" s="613"/>
      <c r="L6" s="613"/>
      <c r="M6" s="388"/>
      <c r="N6" s="613" t="s">
        <v>26</v>
      </c>
      <c r="O6" s="613"/>
      <c r="P6" s="613"/>
      <c r="Q6" s="388"/>
      <c r="R6" s="613" t="s">
        <v>27</v>
      </c>
      <c r="S6" s="613"/>
      <c r="T6" s="613"/>
    </row>
    <row r="7" spans="1:21" s="80" customFormat="1" ht="27" customHeight="1" x14ac:dyDescent="0.15">
      <c r="A7" s="608"/>
      <c r="B7" s="389" t="s">
        <v>0</v>
      </c>
      <c r="C7" s="390" t="s">
        <v>15</v>
      </c>
      <c r="D7" s="390" t="s">
        <v>16</v>
      </c>
      <c r="E7" s="391"/>
      <c r="F7" s="389" t="s">
        <v>0</v>
      </c>
      <c r="G7" s="390" t="s">
        <v>15</v>
      </c>
      <c r="H7" s="390" t="s">
        <v>16</v>
      </c>
      <c r="I7" s="391"/>
      <c r="J7" s="389" t="s">
        <v>0</v>
      </c>
      <c r="K7" s="390" t="s">
        <v>15</v>
      </c>
      <c r="L7" s="390" t="s">
        <v>16</v>
      </c>
      <c r="M7" s="391"/>
      <c r="N7" s="389" t="s">
        <v>0</v>
      </c>
      <c r="O7" s="390" t="s">
        <v>15</v>
      </c>
      <c r="P7" s="390" t="s">
        <v>16</v>
      </c>
      <c r="Q7" s="391"/>
      <c r="R7" s="389" t="s">
        <v>0</v>
      </c>
      <c r="S7" s="390" t="s">
        <v>15</v>
      </c>
      <c r="T7" s="390" t="s">
        <v>16</v>
      </c>
    </row>
    <row r="8" spans="1:21" ht="12.75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1" s="275" customFormat="1" ht="15" customHeight="1" x14ac:dyDescent="0.2">
      <c r="A9" s="14" t="s">
        <v>0</v>
      </c>
      <c r="B9" s="492">
        <f>SUM(B10:B25)</f>
        <v>323</v>
      </c>
      <c r="C9" s="492">
        <f t="shared" ref="C9" si="0">SUM(C10:C25)</f>
        <v>92</v>
      </c>
      <c r="D9" s="492">
        <f t="shared" ref="D9" si="1">SUM(D10:D25)</f>
        <v>231</v>
      </c>
      <c r="E9" s="492"/>
      <c r="F9" s="492">
        <f>SUM(F10:F25)</f>
        <v>61</v>
      </c>
      <c r="G9" s="492">
        <f t="shared" ref="G9:H9" si="2">SUM(G10:G25)</f>
        <v>23</v>
      </c>
      <c r="H9" s="492">
        <f t="shared" si="2"/>
        <v>38</v>
      </c>
      <c r="I9" s="492"/>
      <c r="J9" s="492">
        <f>SUM(J10:J25)</f>
        <v>91</v>
      </c>
      <c r="K9" s="492">
        <f t="shared" ref="K9" si="3">SUM(K10:K25)</f>
        <v>24</v>
      </c>
      <c r="L9" s="492">
        <f t="shared" ref="L9" si="4">SUM(L10:L25)</f>
        <v>67</v>
      </c>
      <c r="M9" s="492"/>
      <c r="N9" s="492">
        <f>SUM(N10:N25)</f>
        <v>91</v>
      </c>
      <c r="O9" s="492">
        <f t="shared" ref="O9" si="5">SUM(O10:O25)</f>
        <v>27</v>
      </c>
      <c r="P9" s="492">
        <f t="shared" ref="P9" si="6">SUM(P10:P25)</f>
        <v>64</v>
      </c>
      <c r="Q9" s="492"/>
      <c r="R9" s="492">
        <f>SUM(R10:R25)</f>
        <v>80</v>
      </c>
      <c r="S9" s="492">
        <f t="shared" ref="S9" si="7">SUM(S10:S25)</f>
        <v>18</v>
      </c>
      <c r="T9" s="492">
        <f t="shared" ref="T9" si="8">SUM(T10:T25)</f>
        <v>62</v>
      </c>
    </row>
    <row r="10" spans="1:21" ht="15" customHeight="1" x14ac:dyDescent="0.2">
      <c r="A10" s="116">
        <v>15</v>
      </c>
      <c r="B10" s="493">
        <f>+F10+J10+N10+R10</f>
        <v>6</v>
      </c>
      <c r="C10" s="493">
        <f t="shared" ref="C10:D10" si="9">+G10+K10+O10+S10</f>
        <v>2</v>
      </c>
      <c r="D10" s="493">
        <f t="shared" si="9"/>
        <v>4</v>
      </c>
      <c r="E10" s="493"/>
      <c r="F10" s="493">
        <v>1</v>
      </c>
      <c r="G10" s="493">
        <v>1</v>
      </c>
      <c r="H10" s="493">
        <v>0</v>
      </c>
      <c r="I10" s="493"/>
      <c r="J10" s="493">
        <v>1</v>
      </c>
      <c r="K10" s="493">
        <v>0</v>
      </c>
      <c r="L10" s="493">
        <v>1</v>
      </c>
      <c r="M10" s="493"/>
      <c r="N10" s="493">
        <v>3</v>
      </c>
      <c r="O10" s="493">
        <v>1</v>
      </c>
      <c r="P10" s="493">
        <v>2</v>
      </c>
      <c r="Q10" s="493"/>
      <c r="R10" s="493">
        <v>1</v>
      </c>
      <c r="S10" s="493">
        <v>0</v>
      </c>
      <c r="T10" s="493">
        <v>1</v>
      </c>
    </row>
    <row r="11" spans="1:21" ht="15" customHeight="1" x14ac:dyDescent="0.2">
      <c r="A11" s="116">
        <v>16</v>
      </c>
      <c r="B11" s="493">
        <f t="shared" ref="B11:B25" si="10">+F11+J11+N11+R11</f>
        <v>7</v>
      </c>
      <c r="C11" s="493">
        <f t="shared" ref="C11:C25" si="11">+G11+K11+O11+S11</f>
        <v>0</v>
      </c>
      <c r="D11" s="493">
        <f t="shared" ref="D11:D25" si="12">+H11+L11+P11+T11</f>
        <v>7</v>
      </c>
      <c r="E11" s="493"/>
      <c r="F11" s="493">
        <v>1</v>
      </c>
      <c r="G11" s="493">
        <v>0</v>
      </c>
      <c r="H11" s="493">
        <v>1</v>
      </c>
      <c r="I11" s="493"/>
      <c r="J11" s="493">
        <v>1</v>
      </c>
      <c r="K11" s="493">
        <v>0</v>
      </c>
      <c r="L11" s="493">
        <v>1</v>
      </c>
      <c r="M11" s="493"/>
      <c r="N11" s="493">
        <v>4</v>
      </c>
      <c r="O11" s="493">
        <v>0</v>
      </c>
      <c r="P11" s="493">
        <v>4</v>
      </c>
      <c r="Q11" s="493"/>
      <c r="R11" s="493">
        <v>1</v>
      </c>
      <c r="S11" s="493">
        <v>0</v>
      </c>
      <c r="T11" s="493">
        <v>1</v>
      </c>
    </row>
    <row r="12" spans="1:21" ht="15" customHeight="1" x14ac:dyDescent="0.2">
      <c r="A12" s="116">
        <v>17</v>
      </c>
      <c r="B12" s="493">
        <f t="shared" si="10"/>
        <v>6</v>
      </c>
      <c r="C12" s="493">
        <f t="shared" si="11"/>
        <v>2</v>
      </c>
      <c r="D12" s="493">
        <f>+H12+L12+P12+T12</f>
        <v>4</v>
      </c>
      <c r="E12" s="493"/>
      <c r="F12" s="493">
        <v>0</v>
      </c>
      <c r="G12" s="493">
        <v>0</v>
      </c>
      <c r="H12" s="493">
        <v>0</v>
      </c>
      <c r="I12" s="493"/>
      <c r="J12" s="493">
        <v>3</v>
      </c>
      <c r="K12" s="493">
        <v>0</v>
      </c>
      <c r="L12" s="493">
        <v>3</v>
      </c>
      <c r="M12" s="493"/>
      <c r="N12" s="493">
        <v>0</v>
      </c>
      <c r="O12" s="493">
        <v>0</v>
      </c>
      <c r="P12" s="493">
        <v>0</v>
      </c>
      <c r="Q12" s="493"/>
      <c r="R12" s="493">
        <v>3</v>
      </c>
      <c r="S12" s="493">
        <v>2</v>
      </c>
      <c r="T12" s="493">
        <v>1</v>
      </c>
    </row>
    <row r="13" spans="1:21" ht="15" customHeight="1" x14ac:dyDescent="0.2">
      <c r="A13" s="116">
        <v>18</v>
      </c>
      <c r="B13" s="493">
        <f t="shared" si="10"/>
        <v>1</v>
      </c>
      <c r="C13" s="493">
        <f t="shared" si="11"/>
        <v>1</v>
      </c>
      <c r="D13" s="493">
        <f t="shared" si="12"/>
        <v>0</v>
      </c>
      <c r="E13" s="493"/>
      <c r="F13" s="493">
        <v>0</v>
      </c>
      <c r="G13" s="493">
        <v>0</v>
      </c>
      <c r="H13" s="493">
        <v>0</v>
      </c>
      <c r="I13" s="493"/>
      <c r="J13" s="493">
        <v>0</v>
      </c>
      <c r="K13" s="493">
        <v>0</v>
      </c>
      <c r="L13" s="493">
        <v>0</v>
      </c>
      <c r="M13" s="493"/>
      <c r="N13" s="493">
        <v>1</v>
      </c>
      <c r="O13" s="493">
        <v>1</v>
      </c>
      <c r="P13" s="493">
        <v>0</v>
      </c>
      <c r="Q13" s="493"/>
      <c r="R13" s="493">
        <v>0</v>
      </c>
      <c r="S13" s="493">
        <v>0</v>
      </c>
      <c r="T13" s="493">
        <v>0</v>
      </c>
    </row>
    <row r="14" spans="1:21" ht="15" customHeight="1" x14ac:dyDescent="0.2">
      <c r="A14" s="116">
        <v>19</v>
      </c>
      <c r="B14" s="493">
        <f t="shared" si="10"/>
        <v>4</v>
      </c>
      <c r="C14" s="493">
        <f t="shared" si="11"/>
        <v>2</v>
      </c>
      <c r="D14" s="493">
        <f t="shared" si="12"/>
        <v>2</v>
      </c>
      <c r="E14" s="493"/>
      <c r="F14" s="493">
        <v>2</v>
      </c>
      <c r="G14" s="493">
        <v>1</v>
      </c>
      <c r="H14" s="493">
        <v>1</v>
      </c>
      <c r="I14" s="493"/>
      <c r="J14" s="493">
        <v>0</v>
      </c>
      <c r="K14" s="493">
        <v>0</v>
      </c>
      <c r="L14" s="493">
        <v>0</v>
      </c>
      <c r="M14" s="493"/>
      <c r="N14" s="493">
        <v>0</v>
      </c>
      <c r="O14" s="493">
        <v>0</v>
      </c>
      <c r="P14" s="493">
        <v>0</v>
      </c>
      <c r="Q14" s="493"/>
      <c r="R14" s="493">
        <v>2</v>
      </c>
      <c r="S14" s="493">
        <v>1</v>
      </c>
      <c r="T14" s="493">
        <v>1</v>
      </c>
    </row>
    <row r="15" spans="1:21" ht="15" customHeight="1" x14ac:dyDescent="0.2">
      <c r="A15" s="116">
        <v>20</v>
      </c>
      <c r="B15" s="493">
        <f t="shared" si="10"/>
        <v>7</v>
      </c>
      <c r="C15" s="493">
        <f t="shared" si="11"/>
        <v>3</v>
      </c>
      <c r="D15" s="493">
        <f t="shared" si="12"/>
        <v>4</v>
      </c>
      <c r="E15" s="493"/>
      <c r="F15" s="493">
        <v>2</v>
      </c>
      <c r="G15" s="493">
        <v>1</v>
      </c>
      <c r="H15" s="493">
        <v>1</v>
      </c>
      <c r="I15" s="493"/>
      <c r="J15" s="493">
        <v>2</v>
      </c>
      <c r="K15" s="493">
        <v>0</v>
      </c>
      <c r="L15" s="493">
        <v>2</v>
      </c>
      <c r="M15" s="493"/>
      <c r="N15" s="493">
        <v>2</v>
      </c>
      <c r="O15" s="493">
        <v>1</v>
      </c>
      <c r="P15" s="493">
        <v>1</v>
      </c>
      <c r="Q15" s="493"/>
      <c r="R15" s="493">
        <v>1</v>
      </c>
      <c r="S15" s="493">
        <v>1</v>
      </c>
      <c r="T15" s="493">
        <v>0</v>
      </c>
    </row>
    <row r="16" spans="1:21" ht="15" customHeight="1" x14ac:dyDescent="0.2">
      <c r="A16" s="116">
        <v>21</v>
      </c>
      <c r="B16" s="493">
        <f t="shared" si="10"/>
        <v>2</v>
      </c>
      <c r="C16" s="493">
        <f t="shared" si="11"/>
        <v>0</v>
      </c>
      <c r="D16" s="493">
        <f t="shared" si="12"/>
        <v>2</v>
      </c>
      <c r="E16" s="493"/>
      <c r="F16" s="493">
        <v>1</v>
      </c>
      <c r="G16" s="493">
        <v>0</v>
      </c>
      <c r="H16" s="493">
        <v>1</v>
      </c>
      <c r="I16" s="493"/>
      <c r="J16" s="493">
        <v>1</v>
      </c>
      <c r="K16" s="493">
        <v>0</v>
      </c>
      <c r="L16" s="493">
        <v>1</v>
      </c>
      <c r="M16" s="493"/>
      <c r="N16" s="493">
        <v>0</v>
      </c>
      <c r="O16" s="493">
        <v>0</v>
      </c>
      <c r="P16" s="493">
        <v>0</v>
      </c>
      <c r="Q16" s="493"/>
      <c r="R16" s="493">
        <v>0</v>
      </c>
      <c r="S16" s="493">
        <v>0</v>
      </c>
      <c r="T16" s="493">
        <v>0</v>
      </c>
    </row>
    <row r="17" spans="1:20" ht="15" customHeight="1" x14ac:dyDescent="0.2">
      <c r="A17" s="116">
        <v>22</v>
      </c>
      <c r="B17" s="493">
        <f t="shared" si="10"/>
        <v>3</v>
      </c>
      <c r="C17" s="493">
        <f t="shared" si="11"/>
        <v>1</v>
      </c>
      <c r="D17" s="493">
        <f t="shared" si="12"/>
        <v>2</v>
      </c>
      <c r="E17" s="493"/>
      <c r="F17" s="493">
        <v>1</v>
      </c>
      <c r="G17" s="493">
        <v>1</v>
      </c>
      <c r="H17" s="493">
        <v>0</v>
      </c>
      <c r="I17" s="493"/>
      <c r="J17" s="493">
        <v>0</v>
      </c>
      <c r="K17" s="493">
        <v>0</v>
      </c>
      <c r="L17" s="493">
        <v>0</v>
      </c>
      <c r="M17" s="493"/>
      <c r="N17" s="493">
        <v>1</v>
      </c>
      <c r="O17" s="493">
        <v>0</v>
      </c>
      <c r="P17" s="493">
        <v>1</v>
      </c>
      <c r="Q17" s="493"/>
      <c r="R17" s="493">
        <v>1</v>
      </c>
      <c r="S17" s="493">
        <v>0</v>
      </c>
      <c r="T17" s="493">
        <v>1</v>
      </c>
    </row>
    <row r="18" spans="1:20" ht="15" customHeight="1" x14ac:dyDescent="0.2">
      <c r="A18" s="116">
        <v>23</v>
      </c>
      <c r="B18" s="493">
        <f t="shared" si="10"/>
        <v>6</v>
      </c>
      <c r="C18" s="493">
        <f t="shared" si="11"/>
        <v>3</v>
      </c>
      <c r="D18" s="493">
        <f t="shared" si="12"/>
        <v>3</v>
      </c>
      <c r="E18" s="493"/>
      <c r="F18" s="493">
        <v>2</v>
      </c>
      <c r="G18" s="493">
        <v>2</v>
      </c>
      <c r="H18" s="493">
        <v>0</v>
      </c>
      <c r="I18" s="493"/>
      <c r="J18" s="493">
        <v>1</v>
      </c>
      <c r="K18" s="493">
        <v>0</v>
      </c>
      <c r="L18" s="493">
        <v>1</v>
      </c>
      <c r="M18" s="493"/>
      <c r="N18" s="493">
        <v>1</v>
      </c>
      <c r="O18" s="493">
        <v>0</v>
      </c>
      <c r="P18" s="493">
        <v>1</v>
      </c>
      <c r="Q18" s="493"/>
      <c r="R18" s="493">
        <v>2</v>
      </c>
      <c r="S18" s="493">
        <v>1</v>
      </c>
      <c r="T18" s="493">
        <v>1</v>
      </c>
    </row>
    <row r="19" spans="1:20" ht="15" customHeight="1" x14ac:dyDescent="0.2">
      <c r="A19" s="116">
        <v>24</v>
      </c>
      <c r="B19" s="493">
        <f t="shared" si="10"/>
        <v>7</v>
      </c>
      <c r="C19" s="493">
        <f t="shared" si="11"/>
        <v>3</v>
      </c>
      <c r="D19" s="493">
        <f t="shared" si="12"/>
        <v>4</v>
      </c>
      <c r="E19" s="493"/>
      <c r="F19" s="493">
        <v>0</v>
      </c>
      <c r="G19" s="493">
        <v>0</v>
      </c>
      <c r="H19" s="493">
        <v>0</v>
      </c>
      <c r="I19" s="493"/>
      <c r="J19" s="493">
        <v>2</v>
      </c>
      <c r="K19" s="493">
        <v>2</v>
      </c>
      <c r="L19" s="493">
        <v>0</v>
      </c>
      <c r="M19" s="493"/>
      <c r="N19" s="493">
        <v>3</v>
      </c>
      <c r="O19" s="493">
        <v>1</v>
      </c>
      <c r="P19" s="493">
        <v>2</v>
      </c>
      <c r="Q19" s="493"/>
      <c r="R19" s="493">
        <v>2</v>
      </c>
      <c r="S19" s="493">
        <v>0</v>
      </c>
      <c r="T19" s="493">
        <v>2</v>
      </c>
    </row>
    <row r="20" spans="1:20" ht="15" customHeight="1" x14ac:dyDescent="0.2">
      <c r="A20" s="116" t="s">
        <v>228</v>
      </c>
      <c r="B20" s="493">
        <f t="shared" si="10"/>
        <v>32</v>
      </c>
      <c r="C20" s="493">
        <f t="shared" si="11"/>
        <v>11</v>
      </c>
      <c r="D20" s="493">
        <f t="shared" si="12"/>
        <v>21</v>
      </c>
      <c r="E20" s="493"/>
      <c r="F20" s="493">
        <v>8</v>
      </c>
      <c r="G20" s="493">
        <v>4</v>
      </c>
      <c r="H20" s="493">
        <v>4</v>
      </c>
      <c r="I20" s="493"/>
      <c r="J20" s="493">
        <v>3</v>
      </c>
      <c r="K20" s="493">
        <v>1</v>
      </c>
      <c r="L20" s="493">
        <v>2</v>
      </c>
      <c r="M20" s="493"/>
      <c r="N20" s="493">
        <v>11</v>
      </c>
      <c r="O20" s="493">
        <v>4</v>
      </c>
      <c r="P20" s="493">
        <v>7</v>
      </c>
      <c r="Q20" s="493"/>
      <c r="R20" s="493">
        <v>10</v>
      </c>
      <c r="S20" s="493">
        <v>2</v>
      </c>
      <c r="T20" s="493">
        <v>8</v>
      </c>
    </row>
    <row r="21" spans="1:20" ht="15" customHeight="1" x14ac:dyDescent="0.2">
      <c r="A21" s="116" t="s">
        <v>229</v>
      </c>
      <c r="B21" s="493">
        <f t="shared" si="10"/>
        <v>41</v>
      </c>
      <c r="C21" s="493">
        <f t="shared" si="11"/>
        <v>7</v>
      </c>
      <c r="D21" s="493">
        <f t="shared" si="12"/>
        <v>34</v>
      </c>
      <c r="E21" s="493"/>
      <c r="F21" s="493">
        <v>5</v>
      </c>
      <c r="G21" s="493">
        <v>1</v>
      </c>
      <c r="H21" s="493">
        <v>4</v>
      </c>
      <c r="I21" s="493"/>
      <c r="J21" s="493">
        <v>10</v>
      </c>
      <c r="K21" s="493">
        <v>2</v>
      </c>
      <c r="L21" s="493">
        <v>8</v>
      </c>
      <c r="M21" s="493"/>
      <c r="N21" s="493">
        <v>17</v>
      </c>
      <c r="O21" s="493">
        <v>3</v>
      </c>
      <c r="P21" s="493">
        <v>14</v>
      </c>
      <c r="Q21" s="493"/>
      <c r="R21" s="493">
        <v>9</v>
      </c>
      <c r="S21" s="493">
        <v>1</v>
      </c>
      <c r="T21" s="493">
        <v>8</v>
      </c>
    </row>
    <row r="22" spans="1:20" ht="15" customHeight="1" x14ac:dyDescent="0.2">
      <c r="A22" s="116" t="s">
        <v>230</v>
      </c>
      <c r="B22" s="493">
        <f t="shared" si="10"/>
        <v>50</v>
      </c>
      <c r="C22" s="493">
        <f t="shared" si="11"/>
        <v>13</v>
      </c>
      <c r="D22" s="493">
        <f t="shared" si="12"/>
        <v>37</v>
      </c>
      <c r="E22" s="493"/>
      <c r="F22" s="493">
        <v>7</v>
      </c>
      <c r="G22" s="493">
        <v>4</v>
      </c>
      <c r="H22" s="493">
        <v>3</v>
      </c>
      <c r="I22" s="493"/>
      <c r="J22" s="493">
        <v>15</v>
      </c>
      <c r="K22" s="493">
        <v>4</v>
      </c>
      <c r="L22" s="493">
        <v>11</v>
      </c>
      <c r="M22" s="493"/>
      <c r="N22" s="493">
        <v>10</v>
      </c>
      <c r="O22" s="493">
        <v>1</v>
      </c>
      <c r="P22" s="493">
        <v>9</v>
      </c>
      <c r="Q22" s="493"/>
      <c r="R22" s="493">
        <v>18</v>
      </c>
      <c r="S22" s="493">
        <v>4</v>
      </c>
      <c r="T22" s="493">
        <v>14</v>
      </c>
    </row>
    <row r="23" spans="1:20" ht="15" customHeight="1" x14ac:dyDescent="0.2">
      <c r="A23" s="116" t="s">
        <v>231</v>
      </c>
      <c r="B23" s="493">
        <f t="shared" si="10"/>
        <v>57</v>
      </c>
      <c r="C23" s="493">
        <f t="shared" si="11"/>
        <v>12</v>
      </c>
      <c r="D23" s="493">
        <f t="shared" si="12"/>
        <v>45</v>
      </c>
      <c r="E23" s="493"/>
      <c r="F23" s="493">
        <v>10</v>
      </c>
      <c r="G23" s="493">
        <v>2</v>
      </c>
      <c r="H23" s="493">
        <v>8</v>
      </c>
      <c r="I23" s="493"/>
      <c r="J23" s="493">
        <v>19</v>
      </c>
      <c r="K23" s="493">
        <v>2</v>
      </c>
      <c r="L23" s="493">
        <v>17</v>
      </c>
      <c r="M23" s="493"/>
      <c r="N23" s="493">
        <v>18</v>
      </c>
      <c r="O23" s="493">
        <v>7</v>
      </c>
      <c r="P23" s="493">
        <v>11</v>
      </c>
      <c r="Q23" s="493"/>
      <c r="R23" s="493">
        <v>10</v>
      </c>
      <c r="S23" s="493">
        <v>1</v>
      </c>
      <c r="T23" s="493">
        <v>9</v>
      </c>
    </row>
    <row r="24" spans="1:20" ht="15" customHeight="1" x14ac:dyDescent="0.2">
      <c r="A24" s="116" t="s">
        <v>232</v>
      </c>
      <c r="B24" s="493">
        <f t="shared" si="10"/>
        <v>31</v>
      </c>
      <c r="C24" s="493">
        <f t="shared" si="11"/>
        <v>10</v>
      </c>
      <c r="D24" s="493">
        <f t="shared" si="12"/>
        <v>21</v>
      </c>
      <c r="E24" s="493"/>
      <c r="F24" s="493">
        <v>8</v>
      </c>
      <c r="G24" s="493">
        <v>2</v>
      </c>
      <c r="H24" s="493">
        <v>6</v>
      </c>
      <c r="I24" s="493"/>
      <c r="J24" s="493">
        <v>8</v>
      </c>
      <c r="K24" s="493">
        <v>4</v>
      </c>
      <c r="L24" s="493">
        <v>4</v>
      </c>
      <c r="M24" s="493"/>
      <c r="N24" s="493">
        <v>7</v>
      </c>
      <c r="O24" s="493">
        <v>2</v>
      </c>
      <c r="P24" s="493">
        <v>5</v>
      </c>
      <c r="Q24" s="493"/>
      <c r="R24" s="493">
        <v>8</v>
      </c>
      <c r="S24" s="493">
        <v>2</v>
      </c>
      <c r="T24" s="493">
        <v>6</v>
      </c>
    </row>
    <row r="25" spans="1:20" ht="15" customHeight="1" thickBot="1" x14ac:dyDescent="0.25">
      <c r="A25" s="117" t="s">
        <v>233</v>
      </c>
      <c r="B25" s="493">
        <f t="shared" si="10"/>
        <v>63</v>
      </c>
      <c r="C25" s="493">
        <f t="shared" si="11"/>
        <v>22</v>
      </c>
      <c r="D25" s="493">
        <f t="shared" si="12"/>
        <v>41</v>
      </c>
      <c r="E25" s="494"/>
      <c r="F25" s="494">
        <v>13</v>
      </c>
      <c r="G25" s="494">
        <v>4</v>
      </c>
      <c r="H25" s="494">
        <v>9</v>
      </c>
      <c r="I25" s="494"/>
      <c r="J25" s="494">
        <v>25</v>
      </c>
      <c r="K25" s="494">
        <v>9</v>
      </c>
      <c r="L25" s="494">
        <v>16</v>
      </c>
      <c r="M25" s="494"/>
      <c r="N25" s="494">
        <v>13</v>
      </c>
      <c r="O25" s="494">
        <v>6</v>
      </c>
      <c r="P25" s="494">
        <v>7</v>
      </c>
      <c r="Q25" s="494"/>
      <c r="R25" s="494">
        <v>12</v>
      </c>
      <c r="S25" s="494">
        <v>3</v>
      </c>
      <c r="T25" s="494">
        <v>9</v>
      </c>
    </row>
    <row r="26" spans="1:20" ht="15" customHeight="1" x14ac:dyDescent="0.2">
      <c r="A26" s="606" t="s">
        <v>930</v>
      </c>
      <c r="B26" s="606"/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  <c r="P26" s="606"/>
      <c r="Q26" s="606"/>
      <c r="R26" s="606"/>
      <c r="S26" s="606"/>
      <c r="T26" s="606"/>
    </row>
    <row r="27" spans="1:20" ht="15" customHeight="1" x14ac:dyDescent="0.2">
      <c r="A27" s="607"/>
      <c r="B27" s="607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607"/>
      <c r="R27" s="607"/>
      <c r="S27" s="607"/>
      <c r="T27" s="607"/>
    </row>
    <row r="28" spans="1:20" ht="15" customHeight="1" x14ac:dyDescent="0.2">
      <c r="A28" s="19" t="s">
        <v>929</v>
      </c>
    </row>
    <row r="30" spans="1:20" x14ac:dyDescent="0.2">
      <c r="B30" s="383"/>
      <c r="C30" s="383"/>
      <c r="D30" s="383"/>
      <c r="E30" s="383"/>
    </row>
  </sheetData>
  <mergeCells count="12">
    <mergeCell ref="A26:T27"/>
    <mergeCell ref="A6:A7"/>
    <mergeCell ref="F6:H6"/>
    <mergeCell ref="J6:L6"/>
    <mergeCell ref="N6:P6"/>
    <mergeCell ref="R6:T6"/>
    <mergeCell ref="B6:D6"/>
    <mergeCell ref="A1:T1"/>
    <mergeCell ref="A2:T2"/>
    <mergeCell ref="A3:T3"/>
    <mergeCell ref="A4:T4"/>
    <mergeCell ref="A5:T5"/>
  </mergeCells>
  <conditionalFormatting sqref="B9:T25">
    <cfRule type="cellIs" dxfId="370" priority="1" operator="equal">
      <formula>0</formula>
    </cfRule>
  </conditionalFormatting>
  <hyperlinks>
    <hyperlink ref="U2" location="Contenido!A1" display="Contenido" xr:uid="{00000000-0004-0000-2A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4">
    <tabColor theme="5" tint="-0.249977111117893"/>
  </sheetPr>
  <dimension ref="A2:I17"/>
  <sheetViews>
    <sheetView showGridLines="0" zoomScaleNormal="100" workbookViewId="0">
      <selection activeCell="A7" sqref="A7:H17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5.75" customHeight="1" x14ac:dyDescent="0.2">
      <c r="A7" s="616" t="s">
        <v>951</v>
      </c>
      <c r="B7" s="616"/>
      <c r="C7" s="616"/>
      <c r="D7" s="616"/>
      <c r="E7" s="616"/>
      <c r="F7" s="616"/>
      <c r="G7" s="616"/>
      <c r="H7" s="616"/>
    </row>
    <row r="8" spans="1:9" ht="15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2B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5">
    <tabColor theme="5" tint="0.59999389629810485"/>
    <pageSetUpPr fitToPage="1"/>
  </sheetPr>
  <dimension ref="A1:AC25"/>
  <sheetViews>
    <sheetView showGridLines="0" zoomScaleNormal="100" zoomScaleSheetLayoutView="100" workbookViewId="0">
      <pane xSplit="1" ySplit="6" topLeftCell="B7" activePane="bottomRight" state="frozen"/>
      <selection activeCell="A5" sqref="A5:AX17"/>
      <selection pane="topRight" activeCell="A5" sqref="A5:AX17"/>
      <selection pane="bottomLeft" activeCell="A5" sqref="A5:AX17"/>
      <selection pane="bottomRight" activeCell="O20" sqref="O20"/>
    </sheetView>
  </sheetViews>
  <sheetFormatPr baseColWidth="10" defaultColWidth="11" defaultRowHeight="12.75" x14ac:dyDescent="0.2"/>
  <cols>
    <col min="1" max="1" width="16.25" style="118" customWidth="1"/>
    <col min="2" max="4" width="6.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866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</row>
    <row r="5" spans="1:29" s="247" customFormat="1" ht="17.25" customHeight="1" x14ac:dyDescent="0.15">
      <c r="A5" s="603" t="s">
        <v>241</v>
      </c>
      <c r="B5" s="599" t="s">
        <v>0</v>
      </c>
      <c r="C5" s="599"/>
      <c r="D5" s="599"/>
      <c r="E5" s="394"/>
      <c r="F5" s="599" t="s">
        <v>558</v>
      </c>
      <c r="G5" s="599"/>
      <c r="H5" s="599"/>
      <c r="I5" s="394"/>
      <c r="J5" s="599" t="s">
        <v>559</v>
      </c>
      <c r="K5" s="599"/>
      <c r="L5" s="599"/>
      <c r="M5" s="394"/>
      <c r="N5" s="599" t="s">
        <v>560</v>
      </c>
      <c r="O5" s="599"/>
      <c r="P5" s="599"/>
      <c r="Q5" s="394"/>
      <c r="R5" s="599" t="s">
        <v>561</v>
      </c>
      <c r="S5" s="599"/>
      <c r="T5" s="599"/>
      <c r="U5" s="394"/>
      <c r="V5" s="599" t="s">
        <v>562</v>
      </c>
      <c r="W5" s="599"/>
      <c r="X5" s="599"/>
      <c r="Y5" s="394"/>
      <c r="Z5" s="599" t="s">
        <v>563</v>
      </c>
      <c r="AA5" s="599"/>
      <c r="AB5" s="599"/>
    </row>
    <row r="6" spans="1:29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  <c r="Q6" s="396"/>
      <c r="R6" s="395" t="s">
        <v>0</v>
      </c>
      <c r="S6" s="395" t="s">
        <v>15</v>
      </c>
      <c r="T6" s="395" t="s">
        <v>16</v>
      </c>
      <c r="U6" s="396"/>
      <c r="V6" s="395" t="s">
        <v>0</v>
      </c>
      <c r="W6" s="395" t="s">
        <v>15</v>
      </c>
      <c r="X6" s="395" t="s">
        <v>16</v>
      </c>
      <c r="Y6" s="396"/>
      <c r="Z6" s="395" t="s">
        <v>0</v>
      </c>
      <c r="AA6" s="395" t="s">
        <v>15</v>
      </c>
      <c r="AB6" s="395" t="s">
        <v>16</v>
      </c>
    </row>
    <row r="7" spans="1:29" s="119" customFormat="1" x14ac:dyDescent="0.2">
      <c r="A7" s="11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</row>
    <row r="8" spans="1:29" s="269" customFormat="1" x14ac:dyDescent="0.2">
      <c r="A8" s="122" t="s">
        <v>0</v>
      </c>
      <c r="B8" s="268">
        <f>SUM(B9:B11)</f>
        <v>405648</v>
      </c>
      <c r="C8" s="268">
        <f t="shared" ref="C8:D8" si="0">SUM(C9:C11)</f>
        <v>199717</v>
      </c>
      <c r="D8" s="268">
        <f t="shared" si="0"/>
        <v>205931</v>
      </c>
      <c r="E8" s="268"/>
      <c r="F8" s="268">
        <f>SUM(F9:F11)</f>
        <v>80932</v>
      </c>
      <c r="G8" s="268">
        <f t="shared" ref="G8:H8" si="1">SUM(G9:G11)</f>
        <v>41507</v>
      </c>
      <c r="H8" s="268">
        <f t="shared" si="1"/>
        <v>39425</v>
      </c>
      <c r="I8" s="268"/>
      <c r="J8" s="268">
        <f t="shared" ref="J8:L8" si="2">SUM(J9:J11)</f>
        <v>76454</v>
      </c>
      <c r="K8" s="268">
        <f t="shared" si="2"/>
        <v>38380</v>
      </c>
      <c r="L8" s="268">
        <f t="shared" si="2"/>
        <v>38074</v>
      </c>
      <c r="M8" s="268"/>
      <c r="N8" s="268">
        <f t="shared" ref="N8:P8" si="3">SUM(N9:N11)</f>
        <v>74559</v>
      </c>
      <c r="O8" s="268">
        <f t="shared" si="3"/>
        <v>37535</v>
      </c>
      <c r="P8" s="268">
        <f t="shared" si="3"/>
        <v>37024</v>
      </c>
      <c r="Q8" s="268"/>
      <c r="R8" s="268">
        <f t="shared" ref="R8:T8" si="4">SUM(R9:R11)</f>
        <v>83177</v>
      </c>
      <c r="S8" s="268">
        <f t="shared" si="4"/>
        <v>40223</v>
      </c>
      <c r="T8" s="268">
        <f t="shared" si="4"/>
        <v>42954</v>
      </c>
      <c r="U8" s="268"/>
      <c r="V8" s="268">
        <f t="shared" ref="V8:X8" si="5">SUM(V9:V11)</f>
        <v>70360</v>
      </c>
      <c r="W8" s="268">
        <f t="shared" si="5"/>
        <v>33085</v>
      </c>
      <c r="X8" s="268">
        <f t="shared" si="5"/>
        <v>37275</v>
      </c>
      <c r="Y8" s="268"/>
      <c r="Z8" s="268">
        <f t="shared" ref="Z8:AA8" si="6">SUM(Z9:Z11)</f>
        <v>20166</v>
      </c>
      <c r="AA8" s="268">
        <f t="shared" si="6"/>
        <v>8987</v>
      </c>
      <c r="AB8" s="268">
        <f>SUM(AB9:AB11)</f>
        <v>11179</v>
      </c>
    </row>
    <row r="9" spans="1:29" x14ac:dyDescent="0.2">
      <c r="A9" s="129" t="s">
        <v>1</v>
      </c>
      <c r="B9" s="251">
        <f>+F9+J9+N9+R9+V9+Z9</f>
        <v>364275</v>
      </c>
      <c r="C9" s="251">
        <f>+G9+K9+O9+S9+W9+AA9</f>
        <v>178732</v>
      </c>
      <c r="D9" s="251">
        <f>+B9-C9</f>
        <v>185543</v>
      </c>
      <c r="E9" s="250"/>
      <c r="F9" s="250">
        <f>+F14+F19</f>
        <v>72155</v>
      </c>
      <c r="G9" s="250">
        <f t="shared" ref="G9:H9" si="7">+G14+G19</f>
        <v>36994</v>
      </c>
      <c r="H9" s="250">
        <f t="shared" si="7"/>
        <v>35161</v>
      </c>
      <c r="I9" s="250"/>
      <c r="J9" s="250">
        <f>+J14+J19</f>
        <v>68262</v>
      </c>
      <c r="K9" s="250">
        <f t="shared" ref="K9:L9" si="8">+K14+K19</f>
        <v>34241</v>
      </c>
      <c r="L9" s="250">
        <f t="shared" si="8"/>
        <v>34021</v>
      </c>
      <c r="M9" s="250"/>
      <c r="N9" s="250">
        <f>+N14+N19</f>
        <v>66773</v>
      </c>
      <c r="O9" s="250">
        <f t="shared" ref="O9:P9" si="9">+O14+O19</f>
        <v>33618</v>
      </c>
      <c r="P9" s="250">
        <f t="shared" si="9"/>
        <v>33155</v>
      </c>
      <c r="Q9" s="250"/>
      <c r="R9" s="250">
        <f>+R14+R19</f>
        <v>75345</v>
      </c>
      <c r="S9" s="250">
        <f t="shared" ref="S9:T9" si="10">+S14+S19</f>
        <v>36210</v>
      </c>
      <c r="T9" s="250">
        <f t="shared" si="10"/>
        <v>39135</v>
      </c>
      <c r="U9" s="250"/>
      <c r="V9" s="250">
        <f>+V14+V19</f>
        <v>62773</v>
      </c>
      <c r="W9" s="250">
        <f t="shared" ref="W9:X9" si="11">+W14+W19</f>
        <v>29310</v>
      </c>
      <c r="X9" s="250">
        <f t="shared" si="11"/>
        <v>33463</v>
      </c>
      <c r="Y9" s="250"/>
      <c r="Z9" s="250">
        <f>+Z14+Z19</f>
        <v>18967</v>
      </c>
      <c r="AA9" s="250">
        <f t="shared" ref="AA9:AB9" si="12">+AA14+AA19</f>
        <v>8359</v>
      </c>
      <c r="AB9" s="250">
        <f t="shared" si="12"/>
        <v>10608</v>
      </c>
    </row>
    <row r="10" spans="1:29" x14ac:dyDescent="0.2">
      <c r="A10" s="129" t="s">
        <v>2</v>
      </c>
      <c r="B10" s="251">
        <f t="shared" ref="B10:C11" si="13">+F10+J10+N10+R10+V10+Z10</f>
        <v>28380</v>
      </c>
      <c r="C10" s="251">
        <f t="shared" si="13"/>
        <v>14455</v>
      </c>
      <c r="D10" s="251">
        <f t="shared" ref="D10:D11" si="14">+B10-C10</f>
        <v>13925</v>
      </c>
      <c r="E10" s="250"/>
      <c r="F10" s="250">
        <f t="shared" ref="F10:H10" si="15">+F15+F20</f>
        <v>6229</v>
      </c>
      <c r="G10" s="250">
        <f t="shared" si="15"/>
        <v>3232</v>
      </c>
      <c r="H10" s="250">
        <f t="shared" si="15"/>
        <v>2997</v>
      </c>
      <c r="I10" s="250"/>
      <c r="J10" s="250">
        <f t="shared" ref="J10:AB10" si="16">+J15+J20</f>
        <v>5771</v>
      </c>
      <c r="K10" s="250">
        <f t="shared" si="16"/>
        <v>2934</v>
      </c>
      <c r="L10" s="250">
        <f t="shared" si="16"/>
        <v>2837</v>
      </c>
      <c r="M10" s="250"/>
      <c r="N10" s="250">
        <f t="shared" si="16"/>
        <v>5466</v>
      </c>
      <c r="O10" s="250">
        <f t="shared" si="16"/>
        <v>2756</v>
      </c>
      <c r="P10" s="250">
        <f t="shared" si="16"/>
        <v>2710</v>
      </c>
      <c r="Q10" s="250"/>
      <c r="R10" s="250">
        <f t="shared" ref="R10:T10" si="17">+R15+R20</f>
        <v>5159</v>
      </c>
      <c r="S10" s="250">
        <f t="shared" si="17"/>
        <v>2660</v>
      </c>
      <c r="T10" s="250">
        <f t="shared" si="17"/>
        <v>2499</v>
      </c>
      <c r="U10" s="250"/>
      <c r="V10" s="250">
        <f t="shared" si="16"/>
        <v>5177</v>
      </c>
      <c r="W10" s="250">
        <f t="shared" si="16"/>
        <v>2602</v>
      </c>
      <c r="X10" s="250">
        <f t="shared" si="16"/>
        <v>2575</v>
      </c>
      <c r="Y10" s="250"/>
      <c r="Z10" s="250">
        <f>+Z15+Z20</f>
        <v>578</v>
      </c>
      <c r="AA10" s="250">
        <f t="shared" si="16"/>
        <v>271</v>
      </c>
      <c r="AB10" s="250">
        <f t="shared" si="16"/>
        <v>307</v>
      </c>
    </row>
    <row r="11" spans="1:29" x14ac:dyDescent="0.2">
      <c r="A11" s="129" t="s">
        <v>203</v>
      </c>
      <c r="B11" s="251">
        <f t="shared" si="13"/>
        <v>12993</v>
      </c>
      <c r="C11" s="251">
        <f t="shared" si="13"/>
        <v>6530</v>
      </c>
      <c r="D11" s="251">
        <f t="shared" si="14"/>
        <v>6463</v>
      </c>
      <c r="E11" s="250"/>
      <c r="F11" s="250">
        <f>+F16</f>
        <v>2548</v>
      </c>
      <c r="G11" s="250">
        <f t="shared" ref="G11:H11" si="18">+G16</f>
        <v>1281</v>
      </c>
      <c r="H11" s="250">
        <f t="shared" si="18"/>
        <v>1267</v>
      </c>
      <c r="I11" s="250"/>
      <c r="J11" s="250">
        <f>+J16</f>
        <v>2421</v>
      </c>
      <c r="K11" s="250">
        <f t="shared" ref="K11:L11" si="19">+K16</f>
        <v>1205</v>
      </c>
      <c r="L11" s="250">
        <f t="shared" si="19"/>
        <v>1216</v>
      </c>
      <c r="M11" s="250"/>
      <c r="N11" s="250">
        <f>+N16</f>
        <v>2320</v>
      </c>
      <c r="O11" s="250">
        <f t="shared" ref="O11:P11" si="20">+O16</f>
        <v>1161</v>
      </c>
      <c r="P11" s="250">
        <f t="shared" si="20"/>
        <v>1159</v>
      </c>
      <c r="Q11" s="250"/>
      <c r="R11" s="250">
        <f>+R16</f>
        <v>2673</v>
      </c>
      <c r="S11" s="250">
        <f t="shared" ref="S11:T11" si="21">+S16</f>
        <v>1353</v>
      </c>
      <c r="T11" s="250">
        <f t="shared" si="21"/>
        <v>1320</v>
      </c>
      <c r="U11" s="250"/>
      <c r="V11" s="250">
        <f>+V16</f>
        <v>2410</v>
      </c>
      <c r="W11" s="250">
        <f t="shared" ref="W11:X11" si="22">+W16</f>
        <v>1173</v>
      </c>
      <c r="X11" s="250">
        <f t="shared" si="22"/>
        <v>1237</v>
      </c>
      <c r="Y11" s="250"/>
      <c r="Z11" s="250">
        <f>+Z16</f>
        <v>621</v>
      </c>
      <c r="AA11" s="250">
        <f t="shared" ref="AA11:AB11" si="23">+AA16</f>
        <v>357</v>
      </c>
      <c r="AB11" s="250">
        <f t="shared" si="23"/>
        <v>264</v>
      </c>
    </row>
    <row r="12" spans="1:29" x14ac:dyDescent="0.2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</row>
    <row r="13" spans="1:29" s="269" customFormat="1" x14ac:dyDescent="0.2">
      <c r="A13" s="122" t="s">
        <v>206</v>
      </c>
      <c r="B13" s="268">
        <f>SUM(B14:B16)</f>
        <v>304688</v>
      </c>
      <c r="C13" s="268">
        <f t="shared" ref="C13:D13" si="24">SUM(C14:C16)</f>
        <v>149775</v>
      </c>
      <c r="D13" s="268">
        <f t="shared" si="24"/>
        <v>154913</v>
      </c>
      <c r="E13" s="268"/>
      <c r="F13" s="268">
        <f>SUM(F14:F16)</f>
        <v>60045</v>
      </c>
      <c r="G13" s="268">
        <f t="shared" ref="G13:H13" si="25">SUM(G14:G16)</f>
        <v>30639</v>
      </c>
      <c r="H13" s="268">
        <f t="shared" si="25"/>
        <v>29406</v>
      </c>
      <c r="I13" s="268"/>
      <c r="J13" s="268">
        <f>SUM(J14:J16)</f>
        <v>56799</v>
      </c>
      <c r="K13" s="268">
        <f t="shared" ref="K13:L13" si="26">SUM(K14:K16)</f>
        <v>28515</v>
      </c>
      <c r="L13" s="268">
        <f t="shared" si="26"/>
        <v>28284</v>
      </c>
      <c r="M13" s="268"/>
      <c r="N13" s="268">
        <f>SUM(N14:N16)</f>
        <v>55846</v>
      </c>
      <c r="O13" s="268">
        <f t="shared" ref="O13:P13" si="27">SUM(O14:O16)</f>
        <v>28072</v>
      </c>
      <c r="P13" s="268">
        <f t="shared" si="27"/>
        <v>27774</v>
      </c>
      <c r="Q13" s="268"/>
      <c r="R13" s="268">
        <f>SUM(R14:R16)</f>
        <v>63032</v>
      </c>
      <c r="S13" s="268">
        <f t="shared" ref="S13:T13" si="28">SUM(S14:S16)</f>
        <v>30530</v>
      </c>
      <c r="T13" s="268">
        <f t="shared" si="28"/>
        <v>32502</v>
      </c>
      <c r="U13" s="268"/>
      <c r="V13" s="268">
        <f>SUM(V14:V16)</f>
        <v>54089</v>
      </c>
      <c r="W13" s="268">
        <f t="shared" ref="W13:X13" si="29">SUM(W14:W16)</f>
        <v>25403</v>
      </c>
      <c r="X13" s="268">
        <f t="shared" si="29"/>
        <v>28686</v>
      </c>
      <c r="Y13" s="268"/>
      <c r="Z13" s="268">
        <f>SUM(Z14:Z16)</f>
        <v>14877</v>
      </c>
      <c r="AA13" s="268">
        <f t="shared" ref="AA13:AB13" si="30">SUM(AA14:AA16)</f>
        <v>6616</v>
      </c>
      <c r="AB13" s="268">
        <f t="shared" si="30"/>
        <v>8261</v>
      </c>
    </row>
    <row r="14" spans="1:29" x14ac:dyDescent="0.2">
      <c r="A14" s="129" t="s">
        <v>1</v>
      </c>
      <c r="B14" s="251">
        <f>+F14+J14+N14+R14+V14+Z14</f>
        <v>264334</v>
      </c>
      <c r="C14" s="251">
        <f>+G14+K14+O14+S14+W14+AA14</f>
        <v>129300</v>
      </c>
      <c r="D14" s="251">
        <f t="shared" ref="D14:D16" si="31">+B14-C14</f>
        <v>135034</v>
      </c>
      <c r="E14" s="252"/>
      <c r="F14" s="252">
        <v>51532</v>
      </c>
      <c r="G14" s="252">
        <v>26261</v>
      </c>
      <c r="H14" s="252">
        <v>25271</v>
      </c>
      <c r="I14" s="252"/>
      <c r="J14" s="250">
        <v>48833</v>
      </c>
      <c r="K14" s="250">
        <v>24488</v>
      </c>
      <c r="L14" s="250">
        <v>24345</v>
      </c>
      <c r="M14" s="250"/>
      <c r="N14" s="250">
        <v>48273</v>
      </c>
      <c r="O14" s="250">
        <v>24262</v>
      </c>
      <c r="P14" s="250">
        <v>24011</v>
      </c>
      <c r="Q14" s="250"/>
      <c r="R14" s="250">
        <v>55344</v>
      </c>
      <c r="S14" s="250">
        <v>26580</v>
      </c>
      <c r="T14" s="250">
        <v>28764</v>
      </c>
      <c r="U14" s="250"/>
      <c r="V14" s="250">
        <v>46660</v>
      </c>
      <c r="W14" s="250">
        <v>21714</v>
      </c>
      <c r="X14" s="250">
        <v>24946</v>
      </c>
      <c r="Y14" s="250"/>
      <c r="Z14" s="250">
        <v>13692</v>
      </c>
      <c r="AA14" s="250">
        <v>5995</v>
      </c>
      <c r="AB14" s="250">
        <v>7697</v>
      </c>
    </row>
    <row r="15" spans="1:29" x14ac:dyDescent="0.2">
      <c r="A15" s="129" t="s">
        <v>2</v>
      </c>
      <c r="B15" s="251">
        <f t="shared" ref="B15:C16" si="32">+F15+J15+N15+R15+V15+Z15</f>
        <v>27361</v>
      </c>
      <c r="C15" s="251">
        <f t="shared" si="32"/>
        <v>13945</v>
      </c>
      <c r="D15" s="251">
        <f t="shared" si="31"/>
        <v>13416</v>
      </c>
      <c r="E15" s="252"/>
      <c r="F15" s="252">
        <v>5965</v>
      </c>
      <c r="G15" s="252">
        <v>3097</v>
      </c>
      <c r="H15" s="252">
        <v>2868</v>
      </c>
      <c r="I15" s="252"/>
      <c r="J15" s="252">
        <v>5545</v>
      </c>
      <c r="K15" s="252">
        <v>2822</v>
      </c>
      <c r="L15" s="252">
        <v>2723</v>
      </c>
      <c r="M15" s="252"/>
      <c r="N15" s="252">
        <v>5253</v>
      </c>
      <c r="O15" s="252">
        <v>2649</v>
      </c>
      <c r="P15" s="252">
        <v>2604</v>
      </c>
      <c r="Q15" s="252"/>
      <c r="R15" s="252">
        <v>5015</v>
      </c>
      <c r="S15" s="252">
        <v>2597</v>
      </c>
      <c r="T15" s="252">
        <v>2418</v>
      </c>
      <c r="U15" s="252"/>
      <c r="V15" s="252">
        <v>5019</v>
      </c>
      <c r="W15" s="252">
        <v>2516</v>
      </c>
      <c r="X15" s="252">
        <v>2503</v>
      </c>
      <c r="Y15" s="252"/>
      <c r="Z15" s="252">
        <v>564</v>
      </c>
      <c r="AA15" s="252">
        <v>264</v>
      </c>
      <c r="AB15" s="252">
        <v>300</v>
      </c>
    </row>
    <row r="16" spans="1:29" x14ac:dyDescent="0.2">
      <c r="A16" s="129" t="s">
        <v>203</v>
      </c>
      <c r="B16" s="251">
        <f t="shared" si="32"/>
        <v>12993</v>
      </c>
      <c r="C16" s="251">
        <f t="shared" si="32"/>
        <v>6530</v>
      </c>
      <c r="D16" s="251">
        <f t="shared" si="31"/>
        <v>6463</v>
      </c>
      <c r="E16" s="252"/>
      <c r="F16" s="252">
        <v>2548</v>
      </c>
      <c r="G16" s="252">
        <v>1281</v>
      </c>
      <c r="H16" s="252">
        <v>1267</v>
      </c>
      <c r="I16" s="252"/>
      <c r="J16" s="252">
        <v>2421</v>
      </c>
      <c r="K16" s="252">
        <v>1205</v>
      </c>
      <c r="L16" s="252">
        <v>1216</v>
      </c>
      <c r="M16" s="252"/>
      <c r="N16" s="252">
        <v>2320</v>
      </c>
      <c r="O16" s="252">
        <v>1161</v>
      </c>
      <c r="P16" s="252">
        <v>1159</v>
      </c>
      <c r="Q16" s="252"/>
      <c r="R16" s="252">
        <v>2673</v>
      </c>
      <c r="S16" s="252">
        <v>1353</v>
      </c>
      <c r="T16" s="252">
        <v>1320</v>
      </c>
      <c r="U16" s="252"/>
      <c r="V16" s="252">
        <v>2410</v>
      </c>
      <c r="W16" s="252">
        <v>1173</v>
      </c>
      <c r="X16" s="252">
        <v>1237</v>
      </c>
      <c r="Y16" s="252"/>
      <c r="Z16" s="252">
        <v>621</v>
      </c>
      <c r="AA16" s="252">
        <v>357</v>
      </c>
      <c r="AB16" s="252">
        <v>264</v>
      </c>
    </row>
    <row r="17" spans="1:28" x14ac:dyDescent="0.2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269" customFormat="1" x14ac:dyDescent="0.2">
      <c r="A18" s="124" t="s">
        <v>205</v>
      </c>
      <c r="B18" s="268">
        <f>SUM(B19:B21)</f>
        <v>100960</v>
      </c>
      <c r="C18" s="268">
        <f t="shared" ref="C18:D18" si="33">SUM(C19:C21)</f>
        <v>49942</v>
      </c>
      <c r="D18" s="268">
        <f t="shared" si="33"/>
        <v>51018</v>
      </c>
      <c r="E18" s="268"/>
      <c r="F18" s="268">
        <f>SUM(F19:F21)</f>
        <v>20887</v>
      </c>
      <c r="G18" s="268">
        <f t="shared" ref="G18:H18" si="34">SUM(G19:G21)</f>
        <v>10868</v>
      </c>
      <c r="H18" s="268">
        <f t="shared" si="34"/>
        <v>10019</v>
      </c>
      <c r="I18" s="268"/>
      <c r="J18" s="268">
        <f>SUM(J19:J21)</f>
        <v>19655</v>
      </c>
      <c r="K18" s="268">
        <f t="shared" ref="K18:L18" si="35">SUM(K19:K21)</f>
        <v>9865</v>
      </c>
      <c r="L18" s="268">
        <f t="shared" si="35"/>
        <v>9790</v>
      </c>
      <c r="M18" s="268"/>
      <c r="N18" s="268">
        <f>SUM(N19:N21)</f>
        <v>18713</v>
      </c>
      <c r="O18" s="268">
        <f t="shared" ref="O18:P18" si="36">SUM(O19:O21)</f>
        <v>9463</v>
      </c>
      <c r="P18" s="268">
        <f t="shared" si="36"/>
        <v>9250</v>
      </c>
      <c r="Q18" s="268"/>
      <c r="R18" s="268">
        <f>SUM(R19:R21)</f>
        <v>20145</v>
      </c>
      <c r="S18" s="268">
        <f t="shared" ref="S18:T18" si="37">SUM(S19:S21)</f>
        <v>9693</v>
      </c>
      <c r="T18" s="268">
        <f t="shared" si="37"/>
        <v>10452</v>
      </c>
      <c r="U18" s="268"/>
      <c r="V18" s="268">
        <f>SUM(V19:V21)</f>
        <v>16271</v>
      </c>
      <c r="W18" s="268">
        <f t="shared" ref="W18:X18" si="38">SUM(W19:W21)</f>
        <v>7682</v>
      </c>
      <c r="X18" s="268">
        <f t="shared" si="38"/>
        <v>8589</v>
      </c>
      <c r="Y18" s="268"/>
      <c r="Z18" s="268">
        <f>SUM(Z19:Z21)</f>
        <v>5289</v>
      </c>
      <c r="AA18" s="268">
        <f t="shared" ref="AA18:AB18" si="39">SUM(AA19:AA21)</f>
        <v>2371</v>
      </c>
      <c r="AB18" s="268">
        <f t="shared" si="39"/>
        <v>2918</v>
      </c>
    </row>
    <row r="19" spans="1:28" x14ac:dyDescent="0.2">
      <c r="A19" s="129" t="s">
        <v>1</v>
      </c>
      <c r="B19" s="251">
        <f>+F19+J19+N19+R19+V19+Z19</f>
        <v>99941</v>
      </c>
      <c r="C19" s="251">
        <f>+G19+K19+O19+S19+W19+AA19</f>
        <v>49432</v>
      </c>
      <c r="D19" s="251">
        <f t="shared" ref="D19:D20" si="40">+B19-C19</f>
        <v>50509</v>
      </c>
      <c r="E19" s="252"/>
      <c r="F19" s="252">
        <v>20623</v>
      </c>
      <c r="G19" s="252">
        <v>10733</v>
      </c>
      <c r="H19" s="252">
        <v>9890</v>
      </c>
      <c r="I19" s="252"/>
      <c r="J19" s="252">
        <v>19429</v>
      </c>
      <c r="K19" s="252">
        <v>9753</v>
      </c>
      <c r="L19" s="252">
        <v>9676</v>
      </c>
      <c r="M19" s="252"/>
      <c r="N19" s="252">
        <v>18500</v>
      </c>
      <c r="O19" s="252">
        <v>9356</v>
      </c>
      <c r="P19" s="252">
        <v>9144</v>
      </c>
      <c r="Q19" s="252"/>
      <c r="R19" s="252">
        <v>20001</v>
      </c>
      <c r="S19" s="252">
        <v>9630</v>
      </c>
      <c r="T19" s="252">
        <v>10371</v>
      </c>
      <c r="U19" s="252"/>
      <c r="V19" s="252">
        <v>16113</v>
      </c>
      <c r="W19" s="252">
        <v>7596</v>
      </c>
      <c r="X19" s="252">
        <v>8517</v>
      </c>
      <c r="Y19" s="252"/>
      <c r="Z19" s="252">
        <v>5275</v>
      </c>
      <c r="AA19" s="252">
        <v>2364</v>
      </c>
      <c r="AB19" s="252">
        <v>2911</v>
      </c>
    </row>
    <row r="20" spans="1:28" x14ac:dyDescent="0.2">
      <c r="A20" s="129" t="s">
        <v>2</v>
      </c>
      <c r="B20" s="251">
        <f t="shared" ref="B20:C20" si="41">+F20+J20+N20+R20+V20+Z20</f>
        <v>1019</v>
      </c>
      <c r="C20" s="251">
        <f t="shared" si="41"/>
        <v>510</v>
      </c>
      <c r="D20" s="251">
        <f t="shared" si="40"/>
        <v>509</v>
      </c>
      <c r="E20" s="252"/>
      <c r="F20" s="252">
        <v>264</v>
      </c>
      <c r="G20" s="252">
        <v>135</v>
      </c>
      <c r="H20" s="252">
        <v>129</v>
      </c>
      <c r="I20" s="252"/>
      <c r="J20" s="252">
        <v>226</v>
      </c>
      <c r="K20" s="252">
        <v>112</v>
      </c>
      <c r="L20" s="252">
        <v>114</v>
      </c>
      <c r="M20" s="252"/>
      <c r="N20" s="252">
        <v>213</v>
      </c>
      <c r="O20" s="252">
        <v>107</v>
      </c>
      <c r="P20" s="252">
        <v>106</v>
      </c>
      <c r="Q20" s="252"/>
      <c r="R20" s="252">
        <v>144</v>
      </c>
      <c r="S20" s="252">
        <v>63</v>
      </c>
      <c r="T20" s="252">
        <v>81</v>
      </c>
      <c r="U20" s="252"/>
      <c r="V20" s="252">
        <v>158</v>
      </c>
      <c r="W20" s="252">
        <v>86</v>
      </c>
      <c r="X20" s="252">
        <v>72</v>
      </c>
      <c r="Y20" s="252"/>
      <c r="Z20" s="252">
        <v>14</v>
      </c>
      <c r="AA20" s="252">
        <v>7</v>
      </c>
      <c r="AB20" s="252">
        <v>7</v>
      </c>
    </row>
    <row r="21" spans="1:28" ht="13.5" thickBot="1" x14ac:dyDescent="0.25">
      <c r="A21" s="130" t="s">
        <v>203</v>
      </c>
      <c r="B21" s="261" t="s">
        <v>8</v>
      </c>
      <c r="C21" s="261" t="s">
        <v>8</v>
      </c>
      <c r="D21" s="261" t="s">
        <v>8</v>
      </c>
      <c r="E21" s="254"/>
      <c r="F21" s="261" t="s">
        <v>8</v>
      </c>
      <c r="G21" s="261" t="s">
        <v>8</v>
      </c>
      <c r="H21" s="261" t="s">
        <v>8</v>
      </c>
      <c r="I21" s="254"/>
      <c r="J21" s="261" t="s">
        <v>8</v>
      </c>
      <c r="K21" s="261" t="s">
        <v>8</v>
      </c>
      <c r="L21" s="261" t="s">
        <v>8</v>
      </c>
      <c r="M21" s="254"/>
      <c r="N21" s="261" t="s">
        <v>8</v>
      </c>
      <c r="O21" s="261" t="s">
        <v>8</v>
      </c>
      <c r="P21" s="261" t="s">
        <v>8</v>
      </c>
      <c r="Q21" s="254"/>
      <c r="R21" s="261" t="s">
        <v>8</v>
      </c>
      <c r="S21" s="261" t="s">
        <v>8</v>
      </c>
      <c r="T21" s="261" t="s">
        <v>8</v>
      </c>
      <c r="U21" s="254"/>
      <c r="V21" s="261" t="s">
        <v>8</v>
      </c>
      <c r="W21" s="261" t="s">
        <v>8</v>
      </c>
      <c r="X21" s="261" t="s">
        <v>8</v>
      </c>
      <c r="Y21" s="254"/>
      <c r="Z21" s="261" t="s">
        <v>8</v>
      </c>
      <c r="AA21" s="261" t="s">
        <v>8</v>
      </c>
      <c r="AB21" s="261" t="s">
        <v>8</v>
      </c>
    </row>
    <row r="22" spans="1:28" ht="15" customHeight="1" x14ac:dyDescent="0.2">
      <c r="A22" s="28" t="s">
        <v>929</v>
      </c>
    </row>
    <row r="24" spans="1:28" ht="12" x14ac:dyDescent="0.2">
      <c r="A24" s="251"/>
    </row>
    <row r="25" spans="1:28" ht="12" x14ac:dyDescent="0.2">
      <c r="A25" s="251"/>
    </row>
  </sheetData>
  <mergeCells count="12"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B8:P21 U8:AB21">
    <cfRule type="cellIs" dxfId="369" priority="3" operator="equal">
      <formula>0</formula>
    </cfRule>
  </conditionalFormatting>
  <conditionalFormatting sqref="Q8:Q16">
    <cfRule type="cellIs" dxfId="368" priority="7" operator="equal">
      <formula>0</formula>
    </cfRule>
  </conditionalFormatting>
  <conditionalFormatting sqref="Q16:T21">
    <cfRule type="cellIs" dxfId="367" priority="1" operator="equal">
      <formula>0</formula>
    </cfRule>
  </conditionalFormatting>
  <conditionalFormatting sqref="R8:T15">
    <cfRule type="cellIs" dxfId="366" priority="4" operator="equal">
      <formula>0</formula>
    </cfRule>
  </conditionalFormatting>
  <hyperlinks>
    <hyperlink ref="AC2" location="Contenido!A1" display="Contenido" xr:uid="{00000000-0004-0000-2C00-000000000000}"/>
  </hyperlinks>
  <printOptions horizontalCentered="1"/>
  <pageMargins left="0.59055118110236227" right="0.59055118110236227" top="0.59055118110236227" bottom="0.19685039370078741" header="0" footer="0"/>
  <pageSetup scale="92" fitToHeight="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6">
    <tabColor theme="5" tint="0.59999389629810485"/>
    <pageSetUpPr fitToPage="1"/>
  </sheetPr>
  <dimension ref="A1:AF38"/>
  <sheetViews>
    <sheetView showGridLines="0" zoomScaleNormal="100" zoomScaleSheetLayoutView="100" workbookViewId="0">
      <selection activeCell="N20" sqref="N20"/>
    </sheetView>
  </sheetViews>
  <sheetFormatPr baseColWidth="10" defaultColWidth="11" defaultRowHeight="12.75" x14ac:dyDescent="0.2"/>
  <cols>
    <col min="1" max="1" width="16.25" style="118" customWidth="1"/>
    <col min="2" max="4" width="6.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32" ht="15" customHeight="1" x14ac:dyDescent="0.25">
      <c r="A1" s="600" t="s">
        <v>865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32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32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32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32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32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32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32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32" s="269" customFormat="1" x14ac:dyDescent="0.2">
      <c r="A9" s="43" t="s">
        <v>0</v>
      </c>
      <c r="B9" s="268">
        <f>SUM(B11:B37)</f>
        <v>405648</v>
      </c>
      <c r="C9" s="268">
        <f>SUM(C11:C37)</f>
        <v>199717</v>
      </c>
      <c r="D9" s="268">
        <f>SUM(D11:D37)</f>
        <v>205931</v>
      </c>
      <c r="E9" s="268"/>
      <c r="F9" s="268">
        <f>SUM(F11:F37)</f>
        <v>80932</v>
      </c>
      <c r="G9" s="268">
        <f>SUM(G11:G37)</f>
        <v>41507</v>
      </c>
      <c r="H9" s="268">
        <f>SUM(H11:H37)</f>
        <v>39425</v>
      </c>
      <c r="I9" s="268"/>
      <c r="J9" s="268">
        <f>SUM(J11:J37)</f>
        <v>76454</v>
      </c>
      <c r="K9" s="268">
        <f>SUM(K11:K37)</f>
        <v>38380</v>
      </c>
      <c r="L9" s="268">
        <f>SUM(L11:L37)</f>
        <v>38074</v>
      </c>
      <c r="M9" s="268"/>
      <c r="N9" s="268">
        <f>SUM(N11:N37)</f>
        <v>74559</v>
      </c>
      <c r="O9" s="268">
        <f>SUM(O11:O37)</f>
        <v>37535</v>
      </c>
      <c r="P9" s="268">
        <f>SUM(P11:P37)</f>
        <v>37024</v>
      </c>
      <c r="Q9" s="268"/>
      <c r="R9" s="268">
        <f>SUM(R11:R37)</f>
        <v>83177</v>
      </c>
      <c r="S9" s="268">
        <f>SUM(S11:S37)</f>
        <v>40223</v>
      </c>
      <c r="T9" s="268">
        <f>SUM(T11:T37)</f>
        <v>42954</v>
      </c>
      <c r="U9" s="268"/>
      <c r="V9" s="268">
        <f>SUM(V11:V37)</f>
        <v>70360</v>
      </c>
      <c r="W9" s="268">
        <f>SUM(W11:W37)</f>
        <v>33085</v>
      </c>
      <c r="X9" s="268">
        <f>SUM(X11:X37)</f>
        <v>37275</v>
      </c>
      <c r="Y9" s="268"/>
      <c r="Z9" s="268">
        <f>SUM(Z11:Z37)</f>
        <v>20166</v>
      </c>
      <c r="AA9" s="268">
        <f>SUM(AA11:AA37)</f>
        <v>8987</v>
      </c>
      <c r="AB9" s="268">
        <f>SUM(AB11:AB37)</f>
        <v>11179</v>
      </c>
    </row>
    <row r="10" spans="1:32" ht="15" x14ac:dyDescent="0.25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D10" s="513"/>
      <c r="AE10" s="513"/>
      <c r="AF10" s="513"/>
    </row>
    <row r="11" spans="1:32" ht="15" x14ac:dyDescent="0.25">
      <c r="A11" s="42" t="s">
        <v>51</v>
      </c>
      <c r="B11" s="251">
        <f>+F11+J11+N11+R11+V11+Z11</f>
        <v>22831</v>
      </c>
      <c r="C11" s="251">
        <f>+G11+K11+O11+S11+W11+AA11</f>
        <v>11417</v>
      </c>
      <c r="D11" s="251">
        <f>+B11-C11</f>
        <v>11414</v>
      </c>
      <c r="E11" s="250"/>
      <c r="F11" s="250">
        <v>4814</v>
      </c>
      <c r="G11" s="250">
        <v>2427</v>
      </c>
      <c r="H11" s="250">
        <v>2387</v>
      </c>
      <c r="I11" s="250"/>
      <c r="J11" s="250">
        <v>4489</v>
      </c>
      <c r="K11" s="250">
        <v>2209</v>
      </c>
      <c r="L11" s="250">
        <v>2280</v>
      </c>
      <c r="M11" s="250"/>
      <c r="N11" s="250">
        <v>4274</v>
      </c>
      <c r="O11" s="250">
        <v>2156</v>
      </c>
      <c r="P11" s="250">
        <v>2118</v>
      </c>
      <c r="Q11" s="250"/>
      <c r="R11" s="250">
        <v>4270</v>
      </c>
      <c r="S11" s="250">
        <v>2156</v>
      </c>
      <c r="T11" s="250">
        <v>2114</v>
      </c>
      <c r="U11" s="250"/>
      <c r="V11" s="250">
        <v>3897</v>
      </c>
      <c r="W11" s="250">
        <v>1940</v>
      </c>
      <c r="X11" s="250">
        <v>1957</v>
      </c>
      <c r="Y11" s="250"/>
      <c r="Z11" s="250">
        <v>1087</v>
      </c>
      <c r="AA11" s="250">
        <v>529</v>
      </c>
      <c r="AB11" s="250">
        <v>558</v>
      </c>
      <c r="AD11" s="513"/>
      <c r="AE11" s="513"/>
      <c r="AF11" s="513"/>
    </row>
    <row r="12" spans="1:32" ht="15" x14ac:dyDescent="0.25">
      <c r="A12" s="42" t="s">
        <v>58</v>
      </c>
      <c r="B12" s="251">
        <f t="shared" ref="B12:B37" si="0">+F12+J12+N12+R12+V12+Z12</f>
        <v>25062</v>
      </c>
      <c r="C12" s="251">
        <f t="shared" ref="C12:C37" si="1">+G12+K12+O12+S12+W12+AA12</f>
        <v>12468</v>
      </c>
      <c r="D12" s="251">
        <f t="shared" ref="D12:D37" si="2">+B12-C12</f>
        <v>12594</v>
      </c>
      <c r="E12" s="250"/>
      <c r="F12" s="250">
        <v>5261</v>
      </c>
      <c r="G12" s="250">
        <v>2679</v>
      </c>
      <c r="H12" s="250">
        <v>2582</v>
      </c>
      <c r="I12" s="250"/>
      <c r="J12" s="250">
        <v>4714</v>
      </c>
      <c r="K12" s="250">
        <v>2413</v>
      </c>
      <c r="L12" s="250">
        <v>2301</v>
      </c>
      <c r="M12" s="250"/>
      <c r="N12" s="250">
        <v>4775</v>
      </c>
      <c r="O12" s="250">
        <v>2433</v>
      </c>
      <c r="P12" s="250">
        <v>2342</v>
      </c>
      <c r="Q12" s="250"/>
      <c r="R12" s="250">
        <v>5042</v>
      </c>
      <c r="S12" s="250">
        <v>2472</v>
      </c>
      <c r="T12" s="250">
        <v>2570</v>
      </c>
      <c r="U12" s="250"/>
      <c r="V12" s="250">
        <v>4381</v>
      </c>
      <c r="W12" s="250">
        <v>2096</v>
      </c>
      <c r="X12" s="250">
        <v>2285</v>
      </c>
      <c r="Y12" s="250"/>
      <c r="Z12" s="250">
        <v>889</v>
      </c>
      <c r="AA12" s="250">
        <v>375</v>
      </c>
      <c r="AB12" s="250">
        <v>514</v>
      </c>
      <c r="AD12" s="513"/>
      <c r="AE12" s="513"/>
      <c r="AF12" s="513"/>
    </row>
    <row r="13" spans="1:32" ht="15" x14ac:dyDescent="0.25">
      <c r="A13" s="42" t="s">
        <v>29</v>
      </c>
      <c r="B13" s="251">
        <f t="shared" si="0"/>
        <v>19601</v>
      </c>
      <c r="C13" s="251">
        <f t="shared" si="1"/>
        <v>9517</v>
      </c>
      <c r="D13" s="251">
        <f t="shared" si="2"/>
        <v>10084</v>
      </c>
      <c r="E13" s="250"/>
      <c r="F13" s="250">
        <v>4291</v>
      </c>
      <c r="G13" s="250">
        <v>2209</v>
      </c>
      <c r="H13" s="250">
        <v>2082</v>
      </c>
      <c r="I13" s="250"/>
      <c r="J13" s="250">
        <v>3826</v>
      </c>
      <c r="K13" s="250">
        <v>1958</v>
      </c>
      <c r="L13" s="250">
        <v>1868</v>
      </c>
      <c r="M13" s="250"/>
      <c r="N13" s="250">
        <v>3585</v>
      </c>
      <c r="O13" s="250">
        <v>1806</v>
      </c>
      <c r="P13" s="250">
        <v>1779</v>
      </c>
      <c r="Q13" s="250"/>
      <c r="R13" s="250">
        <v>3922</v>
      </c>
      <c r="S13" s="250">
        <v>1818</v>
      </c>
      <c r="T13" s="250">
        <v>2104</v>
      </c>
      <c r="U13" s="250"/>
      <c r="V13" s="250">
        <v>3089</v>
      </c>
      <c r="W13" s="250">
        <v>1393</v>
      </c>
      <c r="X13" s="250">
        <v>1696</v>
      </c>
      <c r="Y13" s="250"/>
      <c r="Z13" s="250">
        <v>888</v>
      </c>
      <c r="AA13" s="250">
        <v>333</v>
      </c>
      <c r="AB13" s="250">
        <v>555</v>
      </c>
      <c r="AD13" s="513"/>
      <c r="AE13" s="513"/>
      <c r="AF13" s="513"/>
    </row>
    <row r="14" spans="1:32" ht="15" x14ac:dyDescent="0.25">
      <c r="A14" s="42" t="s">
        <v>59</v>
      </c>
      <c r="B14" s="251">
        <f t="shared" si="0"/>
        <v>25920</v>
      </c>
      <c r="C14" s="251">
        <f t="shared" si="1"/>
        <v>12738</v>
      </c>
      <c r="D14" s="251">
        <f t="shared" si="2"/>
        <v>13182</v>
      </c>
      <c r="E14" s="250"/>
      <c r="F14" s="250">
        <v>4789</v>
      </c>
      <c r="G14" s="250">
        <v>2429</v>
      </c>
      <c r="H14" s="250">
        <v>2360</v>
      </c>
      <c r="I14" s="250"/>
      <c r="J14" s="250">
        <v>4641</v>
      </c>
      <c r="K14" s="250">
        <v>2376</v>
      </c>
      <c r="L14" s="250">
        <v>2265</v>
      </c>
      <c r="M14" s="250"/>
      <c r="N14" s="250">
        <v>4707</v>
      </c>
      <c r="O14" s="250">
        <v>2353</v>
      </c>
      <c r="P14" s="250">
        <v>2354</v>
      </c>
      <c r="Q14" s="250"/>
      <c r="R14" s="250">
        <v>5025</v>
      </c>
      <c r="S14" s="250">
        <v>2451</v>
      </c>
      <c r="T14" s="250">
        <v>2574</v>
      </c>
      <c r="U14" s="250"/>
      <c r="V14" s="250">
        <v>4467</v>
      </c>
      <c r="W14" s="250">
        <v>2094</v>
      </c>
      <c r="X14" s="250">
        <v>2373</v>
      </c>
      <c r="Y14" s="250"/>
      <c r="Z14" s="250">
        <v>2291</v>
      </c>
      <c r="AA14" s="250">
        <v>1035</v>
      </c>
      <c r="AB14" s="250">
        <v>1256</v>
      </c>
      <c r="AD14" s="513"/>
      <c r="AE14" s="513"/>
      <c r="AF14" s="513"/>
    </row>
    <row r="15" spans="1:32" ht="15" x14ac:dyDescent="0.25">
      <c r="A15" s="42" t="s">
        <v>60</v>
      </c>
      <c r="B15" s="251">
        <f t="shared" si="0"/>
        <v>6373</v>
      </c>
      <c r="C15" s="251">
        <f t="shared" si="1"/>
        <v>3275</v>
      </c>
      <c r="D15" s="251">
        <f t="shared" si="2"/>
        <v>3098</v>
      </c>
      <c r="E15" s="252"/>
      <c r="F15" s="252">
        <v>1151</v>
      </c>
      <c r="G15" s="252">
        <v>628</v>
      </c>
      <c r="H15" s="252">
        <v>523</v>
      </c>
      <c r="I15" s="252"/>
      <c r="J15" s="250">
        <v>1199</v>
      </c>
      <c r="K15" s="250">
        <v>624</v>
      </c>
      <c r="L15" s="250">
        <v>575</v>
      </c>
      <c r="M15" s="250"/>
      <c r="N15" s="250">
        <v>1104</v>
      </c>
      <c r="O15" s="250">
        <v>581</v>
      </c>
      <c r="P15" s="250">
        <v>523</v>
      </c>
      <c r="Q15" s="250"/>
      <c r="R15" s="250">
        <v>1338</v>
      </c>
      <c r="S15" s="250">
        <v>675</v>
      </c>
      <c r="T15" s="250">
        <v>663</v>
      </c>
      <c r="U15" s="250"/>
      <c r="V15" s="250">
        <v>1131</v>
      </c>
      <c r="W15" s="250">
        <v>561</v>
      </c>
      <c r="X15" s="250">
        <v>570</v>
      </c>
      <c r="Y15" s="250"/>
      <c r="Z15" s="250">
        <v>450</v>
      </c>
      <c r="AA15" s="250">
        <v>206</v>
      </c>
      <c r="AB15" s="250">
        <v>244</v>
      </c>
      <c r="AD15" s="513"/>
      <c r="AE15" s="513"/>
      <c r="AF15" s="513"/>
    </row>
    <row r="16" spans="1:32" ht="15" x14ac:dyDescent="0.25">
      <c r="A16" s="42" t="s">
        <v>61</v>
      </c>
      <c r="B16" s="251">
        <f t="shared" si="0"/>
        <v>14985</v>
      </c>
      <c r="C16" s="251">
        <f t="shared" si="1"/>
        <v>7297</v>
      </c>
      <c r="D16" s="251">
        <f t="shared" si="2"/>
        <v>7688</v>
      </c>
      <c r="E16" s="252"/>
      <c r="F16" s="252">
        <v>2733</v>
      </c>
      <c r="G16" s="252">
        <v>1421</v>
      </c>
      <c r="H16" s="252">
        <v>1312</v>
      </c>
      <c r="I16" s="252"/>
      <c r="J16" s="252">
        <v>2663</v>
      </c>
      <c r="K16" s="252">
        <v>1303</v>
      </c>
      <c r="L16" s="252">
        <v>1360</v>
      </c>
      <c r="M16" s="252"/>
      <c r="N16" s="252">
        <v>2776</v>
      </c>
      <c r="O16" s="252">
        <v>1388</v>
      </c>
      <c r="P16" s="252">
        <v>1388</v>
      </c>
      <c r="Q16" s="252"/>
      <c r="R16" s="252">
        <v>3255</v>
      </c>
      <c r="S16" s="252">
        <v>1575</v>
      </c>
      <c r="T16" s="252">
        <v>1680</v>
      </c>
      <c r="U16" s="252"/>
      <c r="V16" s="252">
        <v>2884</v>
      </c>
      <c r="W16" s="252">
        <v>1344</v>
      </c>
      <c r="X16" s="252">
        <v>1540</v>
      </c>
      <c r="Y16" s="252"/>
      <c r="Z16" s="252">
        <v>674</v>
      </c>
      <c r="AA16" s="252">
        <v>266</v>
      </c>
      <c r="AB16" s="252">
        <v>408</v>
      </c>
      <c r="AD16" s="513"/>
      <c r="AE16" s="513"/>
      <c r="AF16" s="513"/>
    </row>
    <row r="17" spans="1:32" ht="15" x14ac:dyDescent="0.25">
      <c r="A17" s="42" t="s">
        <v>81</v>
      </c>
      <c r="B17" s="251">
        <f t="shared" si="0"/>
        <v>3126</v>
      </c>
      <c r="C17" s="251">
        <f t="shared" si="1"/>
        <v>1554</v>
      </c>
      <c r="D17" s="251">
        <f t="shared" si="2"/>
        <v>1572</v>
      </c>
      <c r="E17" s="252"/>
      <c r="F17" s="252">
        <v>609</v>
      </c>
      <c r="G17" s="252">
        <v>320</v>
      </c>
      <c r="H17" s="252">
        <v>289</v>
      </c>
      <c r="I17" s="252"/>
      <c r="J17" s="252">
        <v>519</v>
      </c>
      <c r="K17" s="252">
        <v>257</v>
      </c>
      <c r="L17" s="252">
        <v>262</v>
      </c>
      <c r="M17" s="252"/>
      <c r="N17" s="252">
        <v>494</v>
      </c>
      <c r="O17" s="252">
        <v>283</v>
      </c>
      <c r="P17" s="252">
        <v>211</v>
      </c>
      <c r="Q17" s="252"/>
      <c r="R17" s="252">
        <v>713</v>
      </c>
      <c r="S17" s="252">
        <v>362</v>
      </c>
      <c r="T17" s="252">
        <v>351</v>
      </c>
      <c r="U17" s="252"/>
      <c r="V17" s="252">
        <v>543</v>
      </c>
      <c r="W17" s="252">
        <v>231</v>
      </c>
      <c r="X17" s="252">
        <v>312</v>
      </c>
      <c r="Y17" s="252"/>
      <c r="Z17" s="252">
        <v>248</v>
      </c>
      <c r="AA17" s="252">
        <v>101</v>
      </c>
      <c r="AB17" s="252">
        <v>147</v>
      </c>
      <c r="AD17" s="513"/>
      <c r="AE17" s="513"/>
      <c r="AF17" s="513"/>
    </row>
    <row r="18" spans="1:32" ht="15" x14ac:dyDescent="0.25">
      <c r="A18" s="42" t="s">
        <v>52</v>
      </c>
      <c r="B18" s="251">
        <f t="shared" si="0"/>
        <v>38045</v>
      </c>
      <c r="C18" s="251">
        <f t="shared" si="1"/>
        <v>18876</v>
      </c>
      <c r="D18" s="251">
        <f t="shared" si="2"/>
        <v>19169</v>
      </c>
      <c r="E18" s="252"/>
      <c r="F18" s="252">
        <v>7822</v>
      </c>
      <c r="G18" s="252">
        <v>3974</v>
      </c>
      <c r="H18" s="252">
        <v>3848</v>
      </c>
      <c r="I18" s="252"/>
      <c r="J18" s="252">
        <v>7191</v>
      </c>
      <c r="K18" s="252">
        <v>3601</v>
      </c>
      <c r="L18" s="252">
        <v>3590</v>
      </c>
      <c r="M18" s="252"/>
      <c r="N18" s="252">
        <v>6803</v>
      </c>
      <c r="O18" s="252">
        <v>3428</v>
      </c>
      <c r="P18" s="252">
        <v>3375</v>
      </c>
      <c r="Q18" s="252"/>
      <c r="R18" s="252">
        <v>8091</v>
      </c>
      <c r="S18" s="252">
        <v>3937</v>
      </c>
      <c r="T18" s="252">
        <v>4154</v>
      </c>
      <c r="U18" s="252"/>
      <c r="V18" s="252">
        <v>6357</v>
      </c>
      <c r="W18" s="252">
        <v>3078</v>
      </c>
      <c r="X18" s="252">
        <v>3279</v>
      </c>
      <c r="Y18" s="252"/>
      <c r="Z18" s="252">
        <v>1781</v>
      </c>
      <c r="AA18" s="252">
        <v>858</v>
      </c>
      <c r="AB18" s="252">
        <v>923</v>
      </c>
      <c r="AD18" s="513"/>
      <c r="AE18" s="513"/>
      <c r="AF18" s="513"/>
    </row>
    <row r="19" spans="1:32" ht="15" x14ac:dyDescent="0.25">
      <c r="A19" s="42" t="s">
        <v>62</v>
      </c>
      <c r="B19" s="251">
        <f t="shared" si="0"/>
        <v>17391</v>
      </c>
      <c r="C19" s="251">
        <f t="shared" si="1"/>
        <v>8685</v>
      </c>
      <c r="D19" s="251">
        <f t="shared" si="2"/>
        <v>8706</v>
      </c>
      <c r="E19" s="250"/>
      <c r="F19" s="250">
        <v>3411</v>
      </c>
      <c r="G19" s="250">
        <v>1774</v>
      </c>
      <c r="H19" s="250">
        <v>1637</v>
      </c>
      <c r="I19" s="250"/>
      <c r="J19" s="250">
        <v>3403</v>
      </c>
      <c r="K19" s="250">
        <v>1704</v>
      </c>
      <c r="L19" s="250">
        <v>1699</v>
      </c>
      <c r="M19" s="250"/>
      <c r="N19" s="250">
        <v>3244</v>
      </c>
      <c r="O19" s="250">
        <v>1660</v>
      </c>
      <c r="P19" s="250">
        <v>1584</v>
      </c>
      <c r="Q19" s="250"/>
      <c r="R19" s="250">
        <v>3529</v>
      </c>
      <c r="S19" s="250">
        <v>1764</v>
      </c>
      <c r="T19" s="250">
        <v>1765</v>
      </c>
      <c r="U19" s="250"/>
      <c r="V19" s="250">
        <v>3141</v>
      </c>
      <c r="W19" s="250">
        <v>1465</v>
      </c>
      <c r="X19" s="250">
        <v>1676</v>
      </c>
      <c r="Y19" s="250"/>
      <c r="Z19" s="250">
        <v>663</v>
      </c>
      <c r="AA19" s="250">
        <v>318</v>
      </c>
      <c r="AB19" s="250">
        <v>345</v>
      </c>
      <c r="AD19" s="513"/>
      <c r="AE19" s="513"/>
      <c r="AF19" s="513"/>
    </row>
    <row r="20" spans="1:32" ht="15" x14ac:dyDescent="0.25">
      <c r="A20" s="42" t="s">
        <v>63</v>
      </c>
      <c r="B20" s="251">
        <f t="shared" si="0"/>
        <v>21071</v>
      </c>
      <c r="C20" s="251">
        <f t="shared" si="1"/>
        <v>10275</v>
      </c>
      <c r="D20" s="251">
        <f t="shared" si="2"/>
        <v>10796</v>
      </c>
      <c r="E20" s="252"/>
      <c r="F20" s="252">
        <v>4483</v>
      </c>
      <c r="G20" s="252">
        <v>2320</v>
      </c>
      <c r="H20" s="252">
        <v>2163</v>
      </c>
      <c r="I20" s="252"/>
      <c r="J20" s="252">
        <v>4016</v>
      </c>
      <c r="K20" s="252">
        <v>2042</v>
      </c>
      <c r="L20" s="252">
        <v>1974</v>
      </c>
      <c r="M20" s="252"/>
      <c r="N20" s="252">
        <v>3851</v>
      </c>
      <c r="O20" s="252">
        <v>1944</v>
      </c>
      <c r="P20" s="252">
        <v>1907</v>
      </c>
      <c r="Q20" s="252"/>
      <c r="R20" s="252">
        <v>4122</v>
      </c>
      <c r="S20" s="252">
        <v>1886</v>
      </c>
      <c r="T20" s="252">
        <v>2236</v>
      </c>
      <c r="U20" s="252"/>
      <c r="V20" s="252">
        <v>3371</v>
      </c>
      <c r="W20" s="252">
        <v>1536</v>
      </c>
      <c r="X20" s="252">
        <v>1835</v>
      </c>
      <c r="Y20" s="252"/>
      <c r="Z20" s="252">
        <v>1228</v>
      </c>
      <c r="AA20" s="252">
        <v>547</v>
      </c>
      <c r="AB20" s="252">
        <v>681</v>
      </c>
      <c r="AD20" s="513"/>
      <c r="AE20" s="513"/>
      <c r="AF20" s="513"/>
    </row>
    <row r="21" spans="1:32" ht="15" x14ac:dyDescent="0.25">
      <c r="A21" s="42" t="s">
        <v>64</v>
      </c>
      <c r="B21" s="251">
        <f t="shared" si="0"/>
        <v>6376</v>
      </c>
      <c r="C21" s="251">
        <f t="shared" si="1"/>
        <v>3126</v>
      </c>
      <c r="D21" s="251">
        <f t="shared" si="2"/>
        <v>3250</v>
      </c>
      <c r="E21" s="252"/>
      <c r="F21" s="252">
        <v>1485</v>
      </c>
      <c r="G21" s="252">
        <v>785</v>
      </c>
      <c r="H21" s="252">
        <v>700</v>
      </c>
      <c r="I21" s="252"/>
      <c r="J21" s="252">
        <v>1319</v>
      </c>
      <c r="K21" s="252">
        <v>640</v>
      </c>
      <c r="L21" s="252">
        <v>679</v>
      </c>
      <c r="M21" s="252"/>
      <c r="N21" s="252">
        <v>1201</v>
      </c>
      <c r="O21" s="252">
        <v>616</v>
      </c>
      <c r="P21" s="252">
        <v>585</v>
      </c>
      <c r="Q21" s="252"/>
      <c r="R21" s="252">
        <v>1146</v>
      </c>
      <c r="S21" s="252">
        <v>548</v>
      </c>
      <c r="T21" s="252">
        <v>598</v>
      </c>
      <c r="U21" s="252"/>
      <c r="V21" s="252">
        <v>929</v>
      </c>
      <c r="W21" s="252">
        <v>422</v>
      </c>
      <c r="X21" s="252">
        <v>507</v>
      </c>
      <c r="Y21" s="252"/>
      <c r="Z21" s="252">
        <v>296</v>
      </c>
      <c r="AA21" s="252">
        <v>115</v>
      </c>
      <c r="AB21" s="252">
        <v>181</v>
      </c>
      <c r="AD21" s="513"/>
      <c r="AE21" s="513"/>
      <c r="AF21" s="513"/>
    </row>
    <row r="22" spans="1:32" ht="15" x14ac:dyDescent="0.25">
      <c r="A22" s="41" t="s">
        <v>30</v>
      </c>
      <c r="B22" s="251">
        <f t="shared" si="0"/>
        <v>34194</v>
      </c>
      <c r="C22" s="251">
        <f t="shared" si="1"/>
        <v>17064</v>
      </c>
      <c r="D22" s="251">
        <f t="shared" si="2"/>
        <v>17130</v>
      </c>
      <c r="F22" s="250">
        <v>6585</v>
      </c>
      <c r="G22" s="250">
        <v>3424</v>
      </c>
      <c r="H22" s="250">
        <v>3161</v>
      </c>
      <c r="J22" s="250">
        <v>6351</v>
      </c>
      <c r="K22" s="250">
        <v>3157</v>
      </c>
      <c r="L22" s="250">
        <v>3194</v>
      </c>
      <c r="N22" s="250">
        <v>6429</v>
      </c>
      <c r="O22" s="250">
        <v>3266</v>
      </c>
      <c r="P22" s="250">
        <v>3163</v>
      </c>
      <c r="R22" s="250">
        <v>7181</v>
      </c>
      <c r="S22" s="250">
        <v>3518</v>
      </c>
      <c r="T22" s="250">
        <v>3663</v>
      </c>
      <c r="V22" s="250">
        <v>6051</v>
      </c>
      <c r="W22" s="250">
        <v>2946</v>
      </c>
      <c r="X22" s="250">
        <v>3105</v>
      </c>
      <c r="Z22" s="250">
        <v>1597</v>
      </c>
      <c r="AA22" s="250">
        <v>753</v>
      </c>
      <c r="AB22" s="250">
        <v>844</v>
      </c>
      <c r="AD22" s="513"/>
      <c r="AE22" s="513"/>
      <c r="AF22" s="513"/>
    </row>
    <row r="23" spans="1:32" ht="15" x14ac:dyDescent="0.25">
      <c r="A23" s="42" t="s">
        <v>65</v>
      </c>
      <c r="B23" s="251">
        <f t="shared" si="0"/>
        <v>8177</v>
      </c>
      <c r="C23" s="251">
        <f t="shared" si="1"/>
        <v>4030</v>
      </c>
      <c r="D23" s="251">
        <f t="shared" si="2"/>
        <v>4147</v>
      </c>
      <c r="F23" s="251">
        <v>1646</v>
      </c>
      <c r="G23" s="251">
        <v>813</v>
      </c>
      <c r="H23" s="251">
        <v>833</v>
      </c>
      <c r="J23" s="251">
        <v>1598</v>
      </c>
      <c r="K23" s="251">
        <v>809</v>
      </c>
      <c r="L23" s="251">
        <v>789</v>
      </c>
      <c r="N23" s="251">
        <v>1572</v>
      </c>
      <c r="O23" s="251">
        <v>742</v>
      </c>
      <c r="P23" s="251">
        <v>830</v>
      </c>
      <c r="R23" s="251">
        <v>1617</v>
      </c>
      <c r="S23" s="251">
        <v>822</v>
      </c>
      <c r="T23" s="251">
        <v>795</v>
      </c>
      <c r="V23" s="251">
        <v>1545</v>
      </c>
      <c r="W23" s="251">
        <v>754</v>
      </c>
      <c r="X23" s="251">
        <v>791</v>
      </c>
      <c r="Z23" s="251">
        <v>199</v>
      </c>
      <c r="AA23" s="251">
        <v>90</v>
      </c>
      <c r="AB23" s="251">
        <v>109</v>
      </c>
      <c r="AD23" s="513"/>
      <c r="AE23" s="513"/>
      <c r="AF23" s="513"/>
    </row>
    <row r="24" spans="1:32" ht="15" x14ac:dyDescent="0.25">
      <c r="A24" s="42" t="s">
        <v>31</v>
      </c>
      <c r="B24" s="251">
        <f t="shared" si="0"/>
        <v>32470</v>
      </c>
      <c r="C24" s="251">
        <f t="shared" si="1"/>
        <v>16075</v>
      </c>
      <c r="D24" s="251">
        <f t="shared" si="2"/>
        <v>16395</v>
      </c>
      <c r="F24" s="251">
        <v>6398</v>
      </c>
      <c r="G24" s="251">
        <v>3231</v>
      </c>
      <c r="H24" s="251">
        <v>3167</v>
      </c>
      <c r="J24" s="251">
        <v>5881</v>
      </c>
      <c r="K24" s="251">
        <v>2954</v>
      </c>
      <c r="L24" s="251">
        <v>2927</v>
      </c>
      <c r="N24" s="251">
        <v>6055</v>
      </c>
      <c r="O24" s="251">
        <v>3005</v>
      </c>
      <c r="P24" s="251">
        <v>3050</v>
      </c>
      <c r="R24" s="251">
        <v>6735</v>
      </c>
      <c r="S24" s="251">
        <v>3329</v>
      </c>
      <c r="T24" s="251">
        <v>3406</v>
      </c>
      <c r="V24" s="251">
        <v>5813</v>
      </c>
      <c r="W24" s="251">
        <v>2818</v>
      </c>
      <c r="X24" s="251">
        <v>2995</v>
      </c>
      <c r="Z24" s="251">
        <v>1588</v>
      </c>
      <c r="AA24" s="251">
        <v>738</v>
      </c>
      <c r="AB24" s="251">
        <v>850</v>
      </c>
      <c r="AD24" s="513"/>
      <c r="AE24" s="513"/>
      <c r="AF24" s="513"/>
    </row>
    <row r="25" spans="1:32" ht="15" x14ac:dyDescent="0.25">
      <c r="A25" s="42" t="s">
        <v>210</v>
      </c>
      <c r="B25" s="251">
        <f t="shared" si="0"/>
        <v>6946</v>
      </c>
      <c r="C25" s="251">
        <f t="shared" si="1"/>
        <v>3268</v>
      </c>
      <c r="D25" s="251">
        <f t="shared" si="2"/>
        <v>3678</v>
      </c>
      <c r="F25" s="251">
        <v>1532</v>
      </c>
      <c r="G25" s="251">
        <v>777</v>
      </c>
      <c r="H25" s="251">
        <v>755</v>
      </c>
      <c r="J25" s="251">
        <v>1319</v>
      </c>
      <c r="K25" s="251">
        <v>602</v>
      </c>
      <c r="L25" s="251">
        <v>717</v>
      </c>
      <c r="N25" s="251">
        <v>1343</v>
      </c>
      <c r="O25" s="251">
        <v>632</v>
      </c>
      <c r="P25" s="251">
        <v>711</v>
      </c>
      <c r="R25" s="251">
        <v>1460</v>
      </c>
      <c r="S25" s="251">
        <v>683</v>
      </c>
      <c r="T25" s="251">
        <v>777</v>
      </c>
      <c r="V25" s="251">
        <v>1187</v>
      </c>
      <c r="W25" s="251">
        <v>531</v>
      </c>
      <c r="X25" s="251">
        <v>656</v>
      </c>
      <c r="Z25" s="251">
        <v>105</v>
      </c>
      <c r="AA25" s="251">
        <v>43</v>
      </c>
      <c r="AB25" s="251">
        <v>62</v>
      </c>
      <c r="AD25" s="513"/>
      <c r="AE25" s="513"/>
      <c r="AF25" s="513"/>
    </row>
    <row r="26" spans="1:32" ht="15" x14ac:dyDescent="0.25">
      <c r="A26" s="42" t="s">
        <v>53</v>
      </c>
      <c r="B26" s="251">
        <f t="shared" si="0"/>
        <v>12289</v>
      </c>
      <c r="C26" s="251">
        <f t="shared" si="1"/>
        <v>5909</v>
      </c>
      <c r="D26" s="251">
        <f t="shared" si="2"/>
        <v>6380</v>
      </c>
      <c r="F26" s="251">
        <v>2480</v>
      </c>
      <c r="G26" s="251">
        <v>1271</v>
      </c>
      <c r="H26" s="251">
        <v>1209</v>
      </c>
      <c r="J26" s="251">
        <v>2497</v>
      </c>
      <c r="K26" s="251">
        <v>1215</v>
      </c>
      <c r="L26" s="251">
        <v>1282</v>
      </c>
      <c r="N26" s="251">
        <v>2303</v>
      </c>
      <c r="O26" s="251">
        <v>1097</v>
      </c>
      <c r="P26" s="251">
        <v>1206</v>
      </c>
      <c r="R26" s="251">
        <v>2438</v>
      </c>
      <c r="S26" s="251">
        <v>1170</v>
      </c>
      <c r="T26" s="251">
        <v>1268</v>
      </c>
      <c r="V26" s="251">
        <v>2122</v>
      </c>
      <c r="W26" s="251">
        <v>955</v>
      </c>
      <c r="X26" s="251">
        <v>1167</v>
      </c>
      <c r="Z26" s="251">
        <v>449</v>
      </c>
      <c r="AA26" s="251">
        <v>201</v>
      </c>
      <c r="AB26" s="251">
        <v>248</v>
      </c>
      <c r="AD26" s="513"/>
      <c r="AE26" s="513"/>
      <c r="AF26" s="513"/>
    </row>
    <row r="27" spans="1:32" ht="15" x14ac:dyDescent="0.25">
      <c r="A27" s="42" t="s">
        <v>67</v>
      </c>
      <c r="B27" s="251">
        <f t="shared" si="0"/>
        <v>7246</v>
      </c>
      <c r="C27" s="251">
        <f t="shared" si="1"/>
        <v>3586</v>
      </c>
      <c r="D27" s="251">
        <f t="shared" si="2"/>
        <v>3660</v>
      </c>
      <c r="F27" s="251">
        <v>1233</v>
      </c>
      <c r="G27" s="251">
        <v>642</v>
      </c>
      <c r="H27" s="251">
        <v>591</v>
      </c>
      <c r="J27" s="251">
        <v>1219</v>
      </c>
      <c r="K27" s="251">
        <v>612</v>
      </c>
      <c r="L27" s="251">
        <v>607</v>
      </c>
      <c r="N27" s="251">
        <v>1157</v>
      </c>
      <c r="O27" s="251">
        <v>597</v>
      </c>
      <c r="P27" s="251">
        <v>560</v>
      </c>
      <c r="R27" s="251">
        <v>1721</v>
      </c>
      <c r="S27" s="251">
        <v>856</v>
      </c>
      <c r="T27" s="251">
        <v>865</v>
      </c>
      <c r="V27" s="251">
        <v>1319</v>
      </c>
      <c r="W27" s="251">
        <v>592</v>
      </c>
      <c r="X27" s="251">
        <v>727</v>
      </c>
      <c r="Z27" s="251">
        <v>597</v>
      </c>
      <c r="AA27" s="251">
        <v>287</v>
      </c>
      <c r="AB27" s="251">
        <v>310</v>
      </c>
      <c r="AD27" s="513"/>
      <c r="AE27" s="513"/>
      <c r="AF27" s="513"/>
    </row>
    <row r="28" spans="1:32" ht="15" x14ac:dyDescent="0.25">
      <c r="A28" s="42" t="s">
        <v>68</v>
      </c>
      <c r="B28" s="251">
        <f t="shared" si="0"/>
        <v>10099</v>
      </c>
      <c r="C28" s="251">
        <f t="shared" si="1"/>
        <v>4894</v>
      </c>
      <c r="D28" s="251">
        <f t="shared" si="2"/>
        <v>5205</v>
      </c>
      <c r="F28" s="251">
        <v>1880</v>
      </c>
      <c r="G28" s="251">
        <v>998</v>
      </c>
      <c r="H28" s="251">
        <v>882</v>
      </c>
      <c r="J28" s="251">
        <v>1826</v>
      </c>
      <c r="K28" s="251">
        <v>894</v>
      </c>
      <c r="L28" s="251">
        <v>932</v>
      </c>
      <c r="N28" s="251">
        <v>1798</v>
      </c>
      <c r="O28" s="251">
        <v>898</v>
      </c>
      <c r="P28" s="251">
        <v>900</v>
      </c>
      <c r="R28" s="251">
        <v>2172</v>
      </c>
      <c r="S28" s="251">
        <v>1036</v>
      </c>
      <c r="T28" s="251">
        <v>1136</v>
      </c>
      <c r="V28" s="251">
        <v>1739</v>
      </c>
      <c r="W28" s="251">
        <v>793</v>
      </c>
      <c r="X28" s="251">
        <v>946</v>
      </c>
      <c r="Z28" s="251">
        <v>684</v>
      </c>
      <c r="AA28" s="251">
        <v>275</v>
      </c>
      <c r="AB28" s="251">
        <v>409</v>
      </c>
      <c r="AD28" s="513"/>
      <c r="AE28" s="513"/>
      <c r="AF28" s="513"/>
    </row>
    <row r="29" spans="1:32" ht="15" x14ac:dyDescent="0.25">
      <c r="A29" s="42" t="s">
        <v>54</v>
      </c>
      <c r="B29" s="251">
        <f t="shared" si="0"/>
        <v>6089</v>
      </c>
      <c r="C29" s="251">
        <f t="shared" si="1"/>
        <v>3074</v>
      </c>
      <c r="D29" s="251">
        <f t="shared" si="2"/>
        <v>3015</v>
      </c>
      <c r="F29" s="251">
        <v>1194</v>
      </c>
      <c r="G29" s="251">
        <v>606</v>
      </c>
      <c r="H29" s="251">
        <v>588</v>
      </c>
      <c r="J29" s="251">
        <v>1112</v>
      </c>
      <c r="K29" s="251">
        <v>582</v>
      </c>
      <c r="L29" s="251">
        <v>530</v>
      </c>
      <c r="N29" s="251">
        <v>1115</v>
      </c>
      <c r="O29" s="251">
        <v>592</v>
      </c>
      <c r="P29" s="251">
        <v>523</v>
      </c>
      <c r="R29" s="251">
        <v>1311</v>
      </c>
      <c r="S29" s="251">
        <v>659</v>
      </c>
      <c r="T29" s="251">
        <v>652</v>
      </c>
      <c r="V29" s="251">
        <v>1052</v>
      </c>
      <c r="W29" s="251">
        <v>506</v>
      </c>
      <c r="X29" s="251">
        <v>546</v>
      </c>
      <c r="Z29" s="251">
        <v>305</v>
      </c>
      <c r="AA29" s="251">
        <v>129</v>
      </c>
      <c r="AB29" s="251">
        <v>176</v>
      </c>
      <c r="AD29" s="513"/>
      <c r="AE29" s="513"/>
      <c r="AF29" s="513"/>
    </row>
    <row r="30" spans="1:32" ht="15" x14ac:dyDescent="0.25">
      <c r="A30" s="42" t="s">
        <v>55</v>
      </c>
      <c r="B30" s="251">
        <f t="shared" si="0"/>
        <v>12061</v>
      </c>
      <c r="C30" s="251">
        <f t="shared" si="1"/>
        <v>5981</v>
      </c>
      <c r="D30" s="251">
        <f t="shared" si="2"/>
        <v>6080</v>
      </c>
      <c r="F30" s="251">
        <v>2490</v>
      </c>
      <c r="G30" s="251">
        <v>1253</v>
      </c>
      <c r="H30" s="251">
        <v>1237</v>
      </c>
      <c r="J30" s="251">
        <v>2461</v>
      </c>
      <c r="K30" s="251">
        <v>1230</v>
      </c>
      <c r="L30" s="251">
        <v>1231</v>
      </c>
      <c r="N30" s="251">
        <v>2216</v>
      </c>
      <c r="O30" s="251">
        <v>1131</v>
      </c>
      <c r="P30" s="251">
        <v>1085</v>
      </c>
      <c r="R30" s="251">
        <v>2452</v>
      </c>
      <c r="S30" s="251">
        <v>1196</v>
      </c>
      <c r="T30" s="251">
        <v>1256</v>
      </c>
      <c r="V30" s="251">
        <v>2080</v>
      </c>
      <c r="W30" s="251">
        <v>1007</v>
      </c>
      <c r="X30" s="251">
        <v>1073</v>
      </c>
      <c r="Z30" s="251">
        <v>362</v>
      </c>
      <c r="AA30" s="251">
        <v>164</v>
      </c>
      <c r="AB30" s="251">
        <v>198</v>
      </c>
      <c r="AD30" s="513"/>
      <c r="AE30" s="513"/>
      <c r="AF30" s="513"/>
    </row>
    <row r="31" spans="1:32" ht="15" x14ac:dyDescent="0.25">
      <c r="A31" s="42" t="s">
        <v>56</v>
      </c>
      <c r="B31" s="251">
        <f t="shared" si="0"/>
        <v>14554</v>
      </c>
      <c r="C31" s="251">
        <f t="shared" si="1"/>
        <v>7100</v>
      </c>
      <c r="D31" s="251">
        <f t="shared" si="2"/>
        <v>7454</v>
      </c>
      <c r="F31" s="251">
        <v>2620</v>
      </c>
      <c r="G31" s="251">
        <v>1356</v>
      </c>
      <c r="H31" s="251">
        <v>1264</v>
      </c>
      <c r="J31" s="251">
        <v>2598</v>
      </c>
      <c r="K31" s="251">
        <v>1320</v>
      </c>
      <c r="L31" s="251">
        <v>1278</v>
      </c>
      <c r="N31" s="251">
        <v>2504</v>
      </c>
      <c r="O31" s="251">
        <v>1254</v>
      </c>
      <c r="P31" s="251">
        <v>1250</v>
      </c>
      <c r="R31" s="251">
        <v>3355</v>
      </c>
      <c r="S31" s="251">
        <v>1562</v>
      </c>
      <c r="T31" s="251">
        <v>1793</v>
      </c>
      <c r="V31" s="251">
        <v>2752</v>
      </c>
      <c r="W31" s="251">
        <v>1290</v>
      </c>
      <c r="X31" s="251">
        <v>1462</v>
      </c>
      <c r="Z31" s="251">
        <v>725</v>
      </c>
      <c r="AA31" s="251">
        <v>318</v>
      </c>
      <c r="AB31" s="251">
        <v>407</v>
      </c>
      <c r="AD31" s="513"/>
      <c r="AE31" s="513"/>
      <c r="AF31" s="513"/>
    </row>
    <row r="32" spans="1:32" ht="15" x14ac:dyDescent="0.25">
      <c r="A32" s="42" t="s">
        <v>82</v>
      </c>
      <c r="B32" s="251">
        <f t="shared" si="0"/>
        <v>8496</v>
      </c>
      <c r="C32" s="251">
        <f t="shared" si="1"/>
        <v>4050</v>
      </c>
      <c r="D32" s="251">
        <f t="shared" si="2"/>
        <v>4446</v>
      </c>
      <c r="F32" s="251">
        <v>1507</v>
      </c>
      <c r="G32" s="251">
        <v>762</v>
      </c>
      <c r="H32" s="251">
        <v>745</v>
      </c>
      <c r="J32" s="251">
        <v>1546</v>
      </c>
      <c r="K32" s="251">
        <v>790</v>
      </c>
      <c r="L32" s="251">
        <v>756</v>
      </c>
      <c r="N32" s="251">
        <v>1544</v>
      </c>
      <c r="O32" s="251">
        <v>760</v>
      </c>
      <c r="P32" s="251">
        <v>784</v>
      </c>
      <c r="R32" s="251">
        <v>1913</v>
      </c>
      <c r="S32" s="251">
        <v>876</v>
      </c>
      <c r="T32" s="251">
        <v>1037</v>
      </c>
      <c r="V32" s="251">
        <v>1427</v>
      </c>
      <c r="W32" s="251">
        <v>620</v>
      </c>
      <c r="X32" s="251">
        <v>807</v>
      </c>
      <c r="Z32" s="251">
        <v>559</v>
      </c>
      <c r="AA32" s="251">
        <v>242</v>
      </c>
      <c r="AB32" s="251">
        <v>317</v>
      </c>
      <c r="AD32" s="513"/>
      <c r="AE32" s="513"/>
      <c r="AF32" s="513"/>
    </row>
    <row r="33" spans="1:32" ht="15" x14ac:dyDescent="0.25">
      <c r="A33" s="42" t="s">
        <v>69</v>
      </c>
      <c r="B33" s="251">
        <f t="shared" si="0"/>
        <v>7973</v>
      </c>
      <c r="C33" s="251">
        <f t="shared" si="1"/>
        <v>3968</v>
      </c>
      <c r="D33" s="251">
        <f t="shared" si="2"/>
        <v>4005</v>
      </c>
      <c r="F33" s="251">
        <v>1493</v>
      </c>
      <c r="G33" s="251">
        <v>768</v>
      </c>
      <c r="H33" s="251">
        <v>725</v>
      </c>
      <c r="J33" s="251">
        <v>1479</v>
      </c>
      <c r="K33" s="251">
        <v>758</v>
      </c>
      <c r="L33" s="251">
        <v>721</v>
      </c>
      <c r="N33" s="251">
        <v>1440</v>
      </c>
      <c r="O33" s="251">
        <v>747</v>
      </c>
      <c r="P33" s="251">
        <v>693</v>
      </c>
      <c r="R33" s="251">
        <v>1768</v>
      </c>
      <c r="S33" s="251">
        <v>861</v>
      </c>
      <c r="T33" s="251">
        <v>907</v>
      </c>
      <c r="V33" s="251">
        <v>1466</v>
      </c>
      <c r="W33" s="251">
        <v>704</v>
      </c>
      <c r="X33" s="251">
        <v>762</v>
      </c>
      <c r="Z33" s="251">
        <v>327</v>
      </c>
      <c r="AA33" s="251">
        <v>130</v>
      </c>
      <c r="AB33" s="251">
        <v>197</v>
      </c>
      <c r="AD33" s="513"/>
      <c r="AE33" s="513"/>
      <c r="AF33" s="513"/>
    </row>
    <row r="34" spans="1:32" ht="15" x14ac:dyDescent="0.25">
      <c r="A34" s="42" t="s">
        <v>70</v>
      </c>
      <c r="B34" s="251">
        <f t="shared" si="0"/>
        <v>3001</v>
      </c>
      <c r="C34" s="251">
        <f t="shared" si="1"/>
        <v>1477</v>
      </c>
      <c r="D34" s="251">
        <f t="shared" si="2"/>
        <v>1524</v>
      </c>
      <c r="F34" s="251">
        <v>520</v>
      </c>
      <c r="G34" s="251">
        <v>276</v>
      </c>
      <c r="H34" s="251">
        <v>244</v>
      </c>
      <c r="J34" s="251">
        <v>536</v>
      </c>
      <c r="K34" s="251">
        <v>287</v>
      </c>
      <c r="L34" s="251">
        <v>249</v>
      </c>
      <c r="N34" s="251">
        <v>532</v>
      </c>
      <c r="O34" s="251">
        <v>293</v>
      </c>
      <c r="P34" s="251">
        <v>239</v>
      </c>
      <c r="R34" s="251">
        <v>630</v>
      </c>
      <c r="S34" s="251">
        <v>264</v>
      </c>
      <c r="T34" s="251">
        <v>366</v>
      </c>
      <c r="V34" s="251">
        <v>507</v>
      </c>
      <c r="W34" s="251">
        <v>236</v>
      </c>
      <c r="X34" s="251">
        <v>271</v>
      </c>
      <c r="Z34" s="251">
        <v>276</v>
      </c>
      <c r="AA34" s="251">
        <v>121</v>
      </c>
      <c r="AB34" s="251">
        <v>155</v>
      </c>
      <c r="AD34" s="513"/>
      <c r="AE34" s="513"/>
      <c r="AF34" s="513"/>
    </row>
    <row r="35" spans="1:32" ht="15" x14ac:dyDescent="0.25">
      <c r="A35" s="42" t="s">
        <v>71</v>
      </c>
      <c r="B35" s="251">
        <f t="shared" si="0"/>
        <v>20951</v>
      </c>
      <c r="C35" s="251">
        <f t="shared" si="1"/>
        <v>9971</v>
      </c>
      <c r="D35" s="251">
        <f t="shared" si="2"/>
        <v>10980</v>
      </c>
      <c r="F35" s="251">
        <v>4177</v>
      </c>
      <c r="G35" s="251">
        <v>2149</v>
      </c>
      <c r="H35" s="251">
        <v>2028</v>
      </c>
      <c r="J35" s="251">
        <v>3946</v>
      </c>
      <c r="K35" s="251">
        <v>1987</v>
      </c>
      <c r="L35" s="251">
        <v>1959</v>
      </c>
      <c r="N35" s="251">
        <v>3817</v>
      </c>
      <c r="O35" s="251">
        <v>1900</v>
      </c>
      <c r="P35" s="251">
        <v>1917</v>
      </c>
      <c r="R35" s="251">
        <v>4206</v>
      </c>
      <c r="S35" s="251">
        <v>1909</v>
      </c>
      <c r="T35" s="251">
        <v>2297</v>
      </c>
      <c r="V35" s="251">
        <v>3707</v>
      </c>
      <c r="W35" s="251">
        <v>1578</v>
      </c>
      <c r="X35" s="251">
        <v>2129</v>
      </c>
      <c r="Z35" s="251">
        <v>1098</v>
      </c>
      <c r="AA35" s="251">
        <v>448</v>
      </c>
      <c r="AB35" s="251">
        <v>650</v>
      </c>
      <c r="AD35" s="513"/>
      <c r="AE35" s="513"/>
      <c r="AF35" s="513"/>
    </row>
    <row r="36" spans="1:32" ht="15" x14ac:dyDescent="0.25">
      <c r="A36" s="42" t="s">
        <v>72</v>
      </c>
      <c r="B36" s="251">
        <f t="shared" si="0"/>
        <v>17133</v>
      </c>
      <c r="C36" s="251">
        <f t="shared" si="1"/>
        <v>8445</v>
      </c>
      <c r="D36" s="251">
        <f t="shared" si="2"/>
        <v>8688</v>
      </c>
      <c r="F36" s="251">
        <v>3587</v>
      </c>
      <c r="G36" s="251">
        <v>1855</v>
      </c>
      <c r="H36" s="251">
        <v>1732</v>
      </c>
      <c r="J36" s="251">
        <v>3429</v>
      </c>
      <c r="K36" s="251">
        <v>1736</v>
      </c>
      <c r="L36" s="251">
        <v>1693</v>
      </c>
      <c r="N36" s="251">
        <v>3276</v>
      </c>
      <c r="O36" s="251">
        <v>1642</v>
      </c>
      <c r="P36" s="251">
        <v>1634</v>
      </c>
      <c r="R36" s="251">
        <v>3214</v>
      </c>
      <c r="S36" s="251">
        <v>1557</v>
      </c>
      <c r="T36" s="251">
        <v>1657</v>
      </c>
      <c r="V36" s="251">
        <v>2960</v>
      </c>
      <c r="W36" s="251">
        <v>1356</v>
      </c>
      <c r="X36" s="251">
        <v>1604</v>
      </c>
      <c r="Z36" s="251">
        <v>667</v>
      </c>
      <c r="AA36" s="251">
        <v>299</v>
      </c>
      <c r="AB36" s="251">
        <v>368</v>
      </c>
      <c r="AD36" s="513"/>
      <c r="AE36" s="513"/>
      <c r="AF36" s="513"/>
    </row>
    <row r="37" spans="1:32" ht="13.5" thickBot="1" x14ac:dyDescent="0.25">
      <c r="A37" s="46" t="s">
        <v>73</v>
      </c>
      <c r="B37" s="254">
        <f t="shared" si="0"/>
        <v>3188</v>
      </c>
      <c r="C37" s="254">
        <f t="shared" si="1"/>
        <v>1597</v>
      </c>
      <c r="D37" s="254">
        <f t="shared" si="2"/>
        <v>1591</v>
      </c>
      <c r="E37" s="254"/>
      <c r="F37" s="254">
        <v>741</v>
      </c>
      <c r="G37" s="254">
        <v>360</v>
      </c>
      <c r="H37" s="254">
        <v>381</v>
      </c>
      <c r="I37" s="254"/>
      <c r="J37" s="254">
        <v>676</v>
      </c>
      <c r="K37" s="254">
        <v>320</v>
      </c>
      <c r="L37" s="254">
        <v>356</v>
      </c>
      <c r="M37" s="254"/>
      <c r="N37" s="254">
        <v>644</v>
      </c>
      <c r="O37" s="254">
        <v>331</v>
      </c>
      <c r="P37" s="254">
        <v>313</v>
      </c>
      <c r="Q37" s="254"/>
      <c r="R37" s="254">
        <v>551</v>
      </c>
      <c r="S37" s="254">
        <v>281</v>
      </c>
      <c r="T37" s="254">
        <v>270</v>
      </c>
      <c r="U37" s="254"/>
      <c r="V37" s="254">
        <v>443</v>
      </c>
      <c r="W37" s="254">
        <v>239</v>
      </c>
      <c r="X37" s="254">
        <v>204</v>
      </c>
      <c r="Y37" s="254"/>
      <c r="Z37" s="254">
        <v>133</v>
      </c>
      <c r="AA37" s="254">
        <v>66</v>
      </c>
      <c r="AB37" s="254">
        <v>67</v>
      </c>
    </row>
    <row r="38" spans="1:32" ht="15" customHeight="1" x14ac:dyDescent="0.2">
      <c r="A38" s="11" t="s">
        <v>929</v>
      </c>
    </row>
  </sheetData>
  <mergeCells count="13">
    <mergeCell ref="V6:X6"/>
    <mergeCell ref="Z6:AB6"/>
    <mergeCell ref="A4:AB4"/>
    <mergeCell ref="A1:AB1"/>
    <mergeCell ref="A2:AB2"/>
    <mergeCell ref="A3:AB3"/>
    <mergeCell ref="A5:AB5"/>
    <mergeCell ref="A6:A7"/>
    <mergeCell ref="B6:D6"/>
    <mergeCell ref="F6:H6"/>
    <mergeCell ref="J6:L6"/>
    <mergeCell ref="N6:P6"/>
    <mergeCell ref="R6:T6"/>
  </mergeCells>
  <conditionalFormatting sqref="B9:D37">
    <cfRule type="cellIs" dxfId="365" priority="7" operator="equal">
      <formula>0</formula>
    </cfRule>
  </conditionalFormatting>
  <conditionalFormatting sqref="E9:P22">
    <cfRule type="cellIs" dxfId="364" priority="4" operator="equal">
      <formula>0</formula>
    </cfRule>
  </conditionalFormatting>
  <conditionalFormatting sqref="Q9:Q17">
    <cfRule type="cellIs" dxfId="363" priority="12" operator="equal">
      <formula>0</formula>
    </cfRule>
  </conditionalFormatting>
  <conditionalFormatting sqref="Q17:T22">
    <cfRule type="cellIs" dxfId="362" priority="10" operator="equal">
      <formula>0</formula>
    </cfRule>
  </conditionalFormatting>
  <conditionalFormatting sqref="R9:T16">
    <cfRule type="cellIs" dxfId="361" priority="3" operator="equal">
      <formula>0</formula>
    </cfRule>
  </conditionalFormatting>
  <conditionalFormatting sqref="U9:AB22">
    <cfRule type="cellIs" dxfId="360" priority="1" operator="equal">
      <formula>0</formula>
    </cfRule>
  </conditionalFormatting>
  <hyperlinks>
    <hyperlink ref="AC2" location="Contenido!A1" display="Contenido" xr:uid="{00000000-0004-0000-2D00-000000000000}"/>
  </hyperlinks>
  <printOptions horizontalCentered="1"/>
  <pageMargins left="0.59055118110236227" right="0.59055118110236227" top="0.59055118110236227" bottom="0.19685039370078741" header="0" footer="0"/>
  <pageSetup scale="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7">
    <tabColor theme="5" tint="0.59999389629810485"/>
    <pageSetUpPr fitToPage="1"/>
  </sheetPr>
  <dimension ref="A1:AC38"/>
  <sheetViews>
    <sheetView showGridLines="0" zoomScaleNormal="100" zoomScaleSheetLayoutView="100" workbookViewId="0">
      <selection activeCell="K13" sqref="K13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864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SUM(B11:B37)</f>
        <v>364275</v>
      </c>
      <c r="C9" s="268">
        <f>SUM(C11:C37)</f>
        <v>178732</v>
      </c>
      <c r="D9" s="268">
        <f>SUM(D11:D37)</f>
        <v>185543</v>
      </c>
      <c r="E9" s="268"/>
      <c r="F9" s="268">
        <f>SUM(F11:F37)</f>
        <v>72155</v>
      </c>
      <c r="G9" s="268">
        <f>SUM(G11:G37)</f>
        <v>36994</v>
      </c>
      <c r="H9" s="268">
        <f>SUM(H11:H37)</f>
        <v>35161</v>
      </c>
      <c r="I9" s="268"/>
      <c r="J9" s="268">
        <f>SUM(J11:J37)</f>
        <v>68262</v>
      </c>
      <c r="K9" s="268">
        <f>SUM(K11:K37)</f>
        <v>34241</v>
      </c>
      <c r="L9" s="268">
        <f>SUM(L11:L37)</f>
        <v>34021</v>
      </c>
      <c r="M9" s="268"/>
      <c r="N9" s="268">
        <f>SUM(N11:N37)</f>
        <v>66773</v>
      </c>
      <c r="O9" s="268">
        <f>SUM(O11:O37)</f>
        <v>33618</v>
      </c>
      <c r="P9" s="268">
        <f>SUM(P11:P37)</f>
        <v>33155</v>
      </c>
      <c r="Q9" s="268"/>
      <c r="R9" s="268">
        <f>SUM(R11:R37)</f>
        <v>75345</v>
      </c>
      <c r="S9" s="268">
        <f>SUM(S11:S37)</f>
        <v>36210</v>
      </c>
      <c r="T9" s="268">
        <f>SUM(T11:T37)</f>
        <v>39135</v>
      </c>
      <c r="U9" s="268"/>
      <c r="V9" s="268">
        <f>SUM(V11:V37)</f>
        <v>62773</v>
      </c>
      <c r="W9" s="268">
        <f>SUM(W11:W37)</f>
        <v>29310</v>
      </c>
      <c r="X9" s="268">
        <f>SUM(X11:X37)</f>
        <v>33463</v>
      </c>
      <c r="Y9" s="268"/>
      <c r="Z9" s="268">
        <f>SUM(Z11:Z37)</f>
        <v>18967</v>
      </c>
      <c r="AA9" s="268">
        <f>SUM(AA11:AA37)</f>
        <v>8359</v>
      </c>
      <c r="AB9" s="268">
        <f>SUM(AB11:AB37)</f>
        <v>10608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17786</v>
      </c>
      <c r="C11" s="251">
        <f>+G11+K11+O11+S11+W11+AA11</f>
        <v>8770</v>
      </c>
      <c r="D11" s="251">
        <f>+B11-C11</f>
        <v>9016</v>
      </c>
      <c r="E11" s="250"/>
      <c r="F11" s="250">
        <v>3785</v>
      </c>
      <c r="G11" s="250">
        <v>1885</v>
      </c>
      <c r="H11" s="250">
        <v>1900</v>
      </c>
      <c r="I11" s="250"/>
      <c r="J11" s="250">
        <v>3445</v>
      </c>
      <c r="K11" s="250">
        <v>1661</v>
      </c>
      <c r="L11" s="250">
        <v>1784</v>
      </c>
      <c r="M11" s="250"/>
      <c r="N11" s="250">
        <v>3353</v>
      </c>
      <c r="O11" s="250">
        <v>1684</v>
      </c>
      <c r="P11" s="250">
        <v>1669</v>
      </c>
      <c r="Q11" s="250"/>
      <c r="R11" s="250">
        <v>3378</v>
      </c>
      <c r="S11" s="250">
        <v>1663</v>
      </c>
      <c r="T11" s="250">
        <v>1715</v>
      </c>
      <c r="U11" s="250"/>
      <c r="V11" s="250">
        <v>2949</v>
      </c>
      <c r="W11" s="250">
        <v>1459</v>
      </c>
      <c r="X11" s="250">
        <v>1490</v>
      </c>
      <c r="Y11" s="250"/>
      <c r="Z11" s="250">
        <v>876</v>
      </c>
      <c r="AA11" s="250">
        <v>418</v>
      </c>
      <c r="AB11" s="250">
        <v>458</v>
      </c>
    </row>
    <row r="12" spans="1:29" x14ac:dyDescent="0.2">
      <c r="A12" s="42" t="s">
        <v>58</v>
      </c>
      <c r="B12" s="251">
        <f t="shared" ref="B12:C37" si="0">+F12+J12+N12+R12+V12+Z12</f>
        <v>18227</v>
      </c>
      <c r="C12" s="251">
        <f t="shared" si="0"/>
        <v>8983</v>
      </c>
      <c r="D12" s="251">
        <f t="shared" ref="D12:D37" si="1">+B12-C12</f>
        <v>9244</v>
      </c>
      <c r="E12" s="250"/>
      <c r="F12" s="250">
        <v>3755</v>
      </c>
      <c r="G12" s="250">
        <v>1925</v>
      </c>
      <c r="H12" s="250">
        <v>1830</v>
      </c>
      <c r="I12" s="250"/>
      <c r="J12" s="250">
        <v>3403</v>
      </c>
      <c r="K12" s="250">
        <v>1745</v>
      </c>
      <c r="L12" s="250">
        <v>1658</v>
      </c>
      <c r="M12" s="250"/>
      <c r="N12" s="250">
        <v>3453</v>
      </c>
      <c r="O12" s="250">
        <v>1742</v>
      </c>
      <c r="P12" s="250">
        <v>1711</v>
      </c>
      <c r="Q12" s="250"/>
      <c r="R12" s="250">
        <v>3733</v>
      </c>
      <c r="S12" s="250">
        <v>1798</v>
      </c>
      <c r="T12" s="250">
        <v>1935</v>
      </c>
      <c r="U12" s="250"/>
      <c r="V12" s="250">
        <v>3099</v>
      </c>
      <c r="W12" s="250">
        <v>1451</v>
      </c>
      <c r="X12" s="250">
        <v>1648</v>
      </c>
      <c r="Y12" s="250"/>
      <c r="Z12" s="250">
        <v>784</v>
      </c>
      <c r="AA12" s="250">
        <v>322</v>
      </c>
      <c r="AB12" s="250">
        <v>462</v>
      </c>
    </row>
    <row r="13" spans="1:29" x14ac:dyDescent="0.2">
      <c r="A13" s="42" t="s">
        <v>29</v>
      </c>
      <c r="B13" s="251">
        <f t="shared" si="0"/>
        <v>14694</v>
      </c>
      <c r="C13" s="251">
        <f t="shared" si="0"/>
        <v>7171</v>
      </c>
      <c r="D13" s="251">
        <f t="shared" si="1"/>
        <v>7523</v>
      </c>
      <c r="E13" s="250"/>
      <c r="F13" s="250">
        <v>3323</v>
      </c>
      <c r="G13" s="250">
        <v>1721</v>
      </c>
      <c r="H13" s="250">
        <v>1602</v>
      </c>
      <c r="I13" s="250"/>
      <c r="J13" s="250">
        <v>2847</v>
      </c>
      <c r="K13" s="250">
        <v>1461</v>
      </c>
      <c r="L13" s="250">
        <v>1386</v>
      </c>
      <c r="M13" s="250"/>
      <c r="N13" s="250">
        <v>2658</v>
      </c>
      <c r="O13" s="250">
        <v>1362</v>
      </c>
      <c r="P13" s="250">
        <v>1296</v>
      </c>
      <c r="Q13" s="250"/>
      <c r="R13" s="250">
        <v>3032</v>
      </c>
      <c r="S13" s="250">
        <v>1409</v>
      </c>
      <c r="T13" s="250">
        <v>1623</v>
      </c>
      <c r="U13" s="250"/>
      <c r="V13" s="250">
        <v>2178</v>
      </c>
      <c r="W13" s="250">
        <v>974</v>
      </c>
      <c r="X13" s="250">
        <v>1204</v>
      </c>
      <c r="Y13" s="250"/>
      <c r="Z13" s="250">
        <v>656</v>
      </c>
      <c r="AA13" s="250">
        <v>244</v>
      </c>
      <c r="AB13" s="250">
        <v>412</v>
      </c>
    </row>
    <row r="14" spans="1:29" x14ac:dyDescent="0.2">
      <c r="A14" s="42" t="s">
        <v>59</v>
      </c>
      <c r="B14" s="251">
        <f t="shared" si="0"/>
        <v>24760</v>
      </c>
      <c r="C14" s="251">
        <f t="shared" si="0"/>
        <v>12224</v>
      </c>
      <c r="D14" s="251">
        <f t="shared" si="1"/>
        <v>12536</v>
      </c>
      <c r="E14" s="250"/>
      <c r="F14" s="250">
        <v>4514</v>
      </c>
      <c r="G14" s="250">
        <v>2301</v>
      </c>
      <c r="H14" s="250">
        <v>2213</v>
      </c>
      <c r="I14" s="250"/>
      <c r="J14" s="250">
        <v>4387</v>
      </c>
      <c r="K14" s="250">
        <v>2249</v>
      </c>
      <c r="L14" s="250">
        <v>2138</v>
      </c>
      <c r="M14" s="250"/>
      <c r="N14" s="250">
        <v>4473</v>
      </c>
      <c r="O14" s="250">
        <v>2249</v>
      </c>
      <c r="P14" s="250">
        <v>2224</v>
      </c>
      <c r="Q14" s="250"/>
      <c r="R14" s="250">
        <v>4841</v>
      </c>
      <c r="S14" s="250">
        <v>2382</v>
      </c>
      <c r="T14" s="250">
        <v>2459</v>
      </c>
      <c r="U14" s="250"/>
      <c r="V14" s="250">
        <v>4254</v>
      </c>
      <c r="W14" s="250">
        <v>2008</v>
      </c>
      <c r="X14" s="250">
        <v>2246</v>
      </c>
      <c r="Y14" s="250"/>
      <c r="Z14" s="250">
        <v>2291</v>
      </c>
      <c r="AA14" s="250">
        <v>1035</v>
      </c>
      <c r="AB14" s="250">
        <v>1256</v>
      </c>
    </row>
    <row r="15" spans="1:29" x14ac:dyDescent="0.2">
      <c r="A15" s="42" t="s">
        <v>60</v>
      </c>
      <c r="B15" s="251">
        <f t="shared" si="0"/>
        <v>6175</v>
      </c>
      <c r="C15" s="251">
        <f t="shared" si="0"/>
        <v>3170</v>
      </c>
      <c r="D15" s="251">
        <f t="shared" si="1"/>
        <v>3005</v>
      </c>
      <c r="E15" s="252"/>
      <c r="F15" s="252">
        <v>1105</v>
      </c>
      <c r="G15" s="252">
        <v>602</v>
      </c>
      <c r="H15" s="252">
        <v>503</v>
      </c>
      <c r="I15" s="252"/>
      <c r="J15" s="250">
        <v>1148</v>
      </c>
      <c r="K15" s="250">
        <v>599</v>
      </c>
      <c r="L15" s="250">
        <v>549</v>
      </c>
      <c r="M15" s="250"/>
      <c r="N15" s="250">
        <v>1055</v>
      </c>
      <c r="O15" s="250">
        <v>556</v>
      </c>
      <c r="P15" s="250">
        <v>499</v>
      </c>
      <c r="Q15" s="250"/>
      <c r="R15" s="250">
        <v>1313</v>
      </c>
      <c r="S15" s="250">
        <v>663</v>
      </c>
      <c r="T15" s="250">
        <v>650</v>
      </c>
      <c r="U15" s="250"/>
      <c r="V15" s="250">
        <v>1104</v>
      </c>
      <c r="W15" s="250">
        <v>544</v>
      </c>
      <c r="X15" s="250">
        <v>560</v>
      </c>
      <c r="Y15" s="250"/>
      <c r="Z15" s="250">
        <v>450</v>
      </c>
      <c r="AA15" s="250">
        <v>206</v>
      </c>
      <c r="AB15" s="250">
        <v>244</v>
      </c>
    </row>
    <row r="16" spans="1:29" x14ac:dyDescent="0.2">
      <c r="A16" s="42" t="s">
        <v>61</v>
      </c>
      <c r="B16" s="251">
        <f t="shared" si="0"/>
        <v>14483</v>
      </c>
      <c r="C16" s="251">
        <f t="shared" si="0"/>
        <v>7046</v>
      </c>
      <c r="D16" s="251">
        <f t="shared" si="1"/>
        <v>7437</v>
      </c>
      <c r="E16" s="252"/>
      <c r="F16" s="252">
        <v>2605</v>
      </c>
      <c r="G16" s="252">
        <v>1363</v>
      </c>
      <c r="H16" s="252">
        <v>1242</v>
      </c>
      <c r="I16" s="252"/>
      <c r="J16" s="252">
        <v>2577</v>
      </c>
      <c r="K16" s="252">
        <v>1255</v>
      </c>
      <c r="L16" s="252">
        <v>1322</v>
      </c>
      <c r="M16" s="252"/>
      <c r="N16" s="252">
        <v>2659</v>
      </c>
      <c r="O16" s="252">
        <v>1326</v>
      </c>
      <c r="P16" s="252">
        <v>1333</v>
      </c>
      <c r="Q16" s="252"/>
      <c r="R16" s="252">
        <v>3162</v>
      </c>
      <c r="S16" s="252">
        <v>1527</v>
      </c>
      <c r="T16" s="252">
        <v>1635</v>
      </c>
      <c r="U16" s="252"/>
      <c r="V16" s="252">
        <v>2806</v>
      </c>
      <c r="W16" s="252">
        <v>1309</v>
      </c>
      <c r="X16" s="252">
        <v>1497</v>
      </c>
      <c r="Y16" s="252"/>
      <c r="Z16" s="252">
        <v>674</v>
      </c>
      <c r="AA16" s="252">
        <v>266</v>
      </c>
      <c r="AB16" s="252">
        <v>408</v>
      </c>
    </row>
    <row r="17" spans="1:28" x14ac:dyDescent="0.2">
      <c r="A17" s="42" t="s">
        <v>81</v>
      </c>
      <c r="B17" s="251">
        <f t="shared" si="0"/>
        <v>3126</v>
      </c>
      <c r="C17" s="251">
        <f t="shared" si="0"/>
        <v>1554</v>
      </c>
      <c r="D17" s="251">
        <f t="shared" si="1"/>
        <v>1572</v>
      </c>
      <c r="E17" s="252"/>
      <c r="F17" s="252">
        <v>609</v>
      </c>
      <c r="G17" s="252">
        <v>320</v>
      </c>
      <c r="H17" s="252">
        <v>289</v>
      </c>
      <c r="I17" s="252"/>
      <c r="J17" s="252">
        <v>519</v>
      </c>
      <c r="K17" s="252">
        <v>257</v>
      </c>
      <c r="L17" s="252">
        <v>262</v>
      </c>
      <c r="M17" s="252"/>
      <c r="N17" s="252">
        <v>494</v>
      </c>
      <c r="O17" s="252">
        <v>283</v>
      </c>
      <c r="P17" s="252">
        <v>211</v>
      </c>
      <c r="Q17" s="252"/>
      <c r="R17" s="252">
        <v>713</v>
      </c>
      <c r="S17" s="252">
        <v>362</v>
      </c>
      <c r="T17" s="252">
        <v>351</v>
      </c>
      <c r="U17" s="252"/>
      <c r="V17" s="252">
        <v>543</v>
      </c>
      <c r="W17" s="252">
        <v>231</v>
      </c>
      <c r="X17" s="252">
        <v>312</v>
      </c>
      <c r="Y17" s="252"/>
      <c r="Z17" s="252">
        <v>248</v>
      </c>
      <c r="AA17" s="252">
        <v>101</v>
      </c>
      <c r="AB17" s="252">
        <v>147</v>
      </c>
    </row>
    <row r="18" spans="1:28" x14ac:dyDescent="0.2">
      <c r="A18" s="42" t="s">
        <v>52</v>
      </c>
      <c r="B18" s="251">
        <f t="shared" si="0"/>
        <v>34570</v>
      </c>
      <c r="C18" s="251">
        <f t="shared" si="0"/>
        <v>17170</v>
      </c>
      <c r="D18" s="251">
        <f t="shared" si="1"/>
        <v>17400</v>
      </c>
      <c r="E18" s="252"/>
      <c r="F18" s="252">
        <v>7041</v>
      </c>
      <c r="G18" s="252">
        <v>3586</v>
      </c>
      <c r="H18" s="252">
        <v>3455</v>
      </c>
      <c r="I18" s="252"/>
      <c r="J18" s="252">
        <v>6449</v>
      </c>
      <c r="K18" s="252">
        <v>3247</v>
      </c>
      <c r="L18" s="252">
        <v>3202</v>
      </c>
      <c r="M18" s="252"/>
      <c r="N18" s="252">
        <v>6129</v>
      </c>
      <c r="O18" s="252">
        <v>3117</v>
      </c>
      <c r="P18" s="252">
        <v>3012</v>
      </c>
      <c r="Q18" s="252"/>
      <c r="R18" s="252">
        <v>7454</v>
      </c>
      <c r="S18" s="252">
        <v>3603</v>
      </c>
      <c r="T18" s="252">
        <v>3851</v>
      </c>
      <c r="U18" s="252"/>
      <c r="V18" s="252">
        <v>5754</v>
      </c>
      <c r="W18" s="252">
        <v>2780</v>
      </c>
      <c r="X18" s="252">
        <v>2974</v>
      </c>
      <c r="Y18" s="252"/>
      <c r="Z18" s="252">
        <v>1743</v>
      </c>
      <c r="AA18" s="252">
        <v>837</v>
      </c>
      <c r="AB18" s="252">
        <v>906</v>
      </c>
    </row>
    <row r="19" spans="1:28" x14ac:dyDescent="0.2">
      <c r="A19" s="42" t="s">
        <v>62</v>
      </c>
      <c r="B19" s="251">
        <f t="shared" si="0"/>
        <v>16716</v>
      </c>
      <c r="C19" s="251">
        <f t="shared" si="0"/>
        <v>8344</v>
      </c>
      <c r="D19" s="251">
        <f t="shared" si="1"/>
        <v>8372</v>
      </c>
      <c r="E19" s="250"/>
      <c r="F19" s="250">
        <v>3274</v>
      </c>
      <c r="G19" s="250">
        <v>1704</v>
      </c>
      <c r="H19" s="250">
        <v>1570</v>
      </c>
      <c r="I19" s="250"/>
      <c r="J19" s="250">
        <v>3253</v>
      </c>
      <c r="K19" s="250">
        <v>1633</v>
      </c>
      <c r="L19" s="250">
        <v>1620</v>
      </c>
      <c r="M19" s="250"/>
      <c r="N19" s="250">
        <v>3109</v>
      </c>
      <c r="O19" s="250">
        <v>1591</v>
      </c>
      <c r="P19" s="250">
        <v>1518</v>
      </c>
      <c r="Q19" s="250"/>
      <c r="R19" s="250">
        <v>3404</v>
      </c>
      <c r="S19" s="250">
        <v>1702</v>
      </c>
      <c r="T19" s="250">
        <v>1702</v>
      </c>
      <c r="U19" s="250"/>
      <c r="V19" s="250">
        <v>3013</v>
      </c>
      <c r="W19" s="250">
        <v>1396</v>
      </c>
      <c r="X19" s="250">
        <v>1617</v>
      </c>
      <c r="Y19" s="250"/>
      <c r="Z19" s="250">
        <v>663</v>
      </c>
      <c r="AA19" s="250">
        <v>318</v>
      </c>
      <c r="AB19" s="250">
        <v>345</v>
      </c>
    </row>
    <row r="20" spans="1:28" x14ac:dyDescent="0.2">
      <c r="A20" s="42" t="s">
        <v>63</v>
      </c>
      <c r="B20" s="251">
        <f t="shared" si="0"/>
        <v>19886</v>
      </c>
      <c r="C20" s="251">
        <f t="shared" si="0"/>
        <v>9691</v>
      </c>
      <c r="D20" s="251">
        <f t="shared" si="1"/>
        <v>10195</v>
      </c>
      <c r="E20" s="252"/>
      <c r="F20" s="252">
        <v>4208</v>
      </c>
      <c r="G20" s="252">
        <v>2173</v>
      </c>
      <c r="H20" s="252">
        <v>2035</v>
      </c>
      <c r="I20" s="252"/>
      <c r="J20" s="252">
        <v>3775</v>
      </c>
      <c r="K20" s="252">
        <v>1921</v>
      </c>
      <c r="L20" s="252">
        <v>1854</v>
      </c>
      <c r="M20" s="252"/>
      <c r="N20" s="252">
        <v>3623</v>
      </c>
      <c r="O20" s="252">
        <v>1833</v>
      </c>
      <c r="P20" s="252">
        <v>1790</v>
      </c>
      <c r="Q20" s="252"/>
      <c r="R20" s="252">
        <v>3913</v>
      </c>
      <c r="S20" s="252">
        <v>1789</v>
      </c>
      <c r="T20" s="252">
        <v>2124</v>
      </c>
      <c r="U20" s="252"/>
      <c r="V20" s="252">
        <v>3180</v>
      </c>
      <c r="W20" s="252">
        <v>1450</v>
      </c>
      <c r="X20" s="252">
        <v>1730</v>
      </c>
      <c r="Y20" s="252"/>
      <c r="Z20" s="252">
        <v>1187</v>
      </c>
      <c r="AA20" s="252">
        <v>525</v>
      </c>
      <c r="AB20" s="252">
        <v>662</v>
      </c>
    </row>
    <row r="21" spans="1:28" x14ac:dyDescent="0.2">
      <c r="A21" s="42" t="s">
        <v>64</v>
      </c>
      <c r="B21" s="251">
        <f t="shared" si="0"/>
        <v>6376</v>
      </c>
      <c r="C21" s="251">
        <f t="shared" si="0"/>
        <v>3126</v>
      </c>
      <c r="D21" s="251">
        <f t="shared" si="1"/>
        <v>3250</v>
      </c>
      <c r="E21" s="252"/>
      <c r="F21" s="252">
        <v>1485</v>
      </c>
      <c r="G21" s="252">
        <v>785</v>
      </c>
      <c r="H21" s="252">
        <v>700</v>
      </c>
      <c r="I21" s="252"/>
      <c r="J21" s="252">
        <v>1319</v>
      </c>
      <c r="K21" s="252">
        <v>640</v>
      </c>
      <c r="L21" s="252">
        <v>679</v>
      </c>
      <c r="M21" s="252"/>
      <c r="N21" s="252">
        <v>1201</v>
      </c>
      <c r="O21" s="252">
        <v>616</v>
      </c>
      <c r="P21" s="252">
        <v>585</v>
      </c>
      <c r="Q21" s="252"/>
      <c r="R21" s="252">
        <v>1146</v>
      </c>
      <c r="S21" s="252">
        <v>548</v>
      </c>
      <c r="T21" s="252">
        <v>598</v>
      </c>
      <c r="U21" s="252"/>
      <c r="V21" s="252">
        <v>929</v>
      </c>
      <c r="W21" s="252">
        <v>422</v>
      </c>
      <c r="X21" s="252">
        <v>507</v>
      </c>
      <c r="Y21" s="252"/>
      <c r="Z21" s="252">
        <v>296</v>
      </c>
      <c r="AA21" s="252">
        <v>115</v>
      </c>
      <c r="AB21" s="252">
        <v>181</v>
      </c>
    </row>
    <row r="22" spans="1:28" x14ac:dyDescent="0.2">
      <c r="A22" s="41" t="s">
        <v>30</v>
      </c>
      <c r="B22" s="251">
        <f t="shared" si="0"/>
        <v>28569</v>
      </c>
      <c r="C22" s="251">
        <f t="shared" si="0"/>
        <v>13936</v>
      </c>
      <c r="D22" s="251">
        <f t="shared" si="1"/>
        <v>14633</v>
      </c>
      <c r="F22" s="250">
        <v>5621</v>
      </c>
      <c r="G22" s="250">
        <v>2849</v>
      </c>
      <c r="H22" s="250">
        <v>2772</v>
      </c>
      <c r="J22" s="250">
        <v>5453</v>
      </c>
      <c r="K22" s="250">
        <v>2662</v>
      </c>
      <c r="L22" s="250">
        <v>2791</v>
      </c>
      <c r="N22" s="250">
        <v>5577</v>
      </c>
      <c r="O22" s="250">
        <v>2794</v>
      </c>
      <c r="P22" s="250">
        <v>2783</v>
      </c>
      <c r="R22" s="250">
        <v>5814</v>
      </c>
      <c r="S22" s="250">
        <v>2795</v>
      </c>
      <c r="T22" s="250">
        <v>3019</v>
      </c>
      <c r="V22" s="250">
        <v>4936</v>
      </c>
      <c r="W22" s="250">
        <v>2333</v>
      </c>
      <c r="X22" s="250">
        <v>2603</v>
      </c>
      <c r="Z22" s="250">
        <v>1168</v>
      </c>
      <c r="AA22" s="250">
        <v>503</v>
      </c>
      <c r="AB22" s="250">
        <v>665</v>
      </c>
    </row>
    <row r="23" spans="1:28" x14ac:dyDescent="0.2">
      <c r="A23" s="42" t="s">
        <v>65</v>
      </c>
      <c r="B23" s="251">
        <f t="shared" si="0"/>
        <v>7941</v>
      </c>
      <c r="C23" s="251">
        <f t="shared" si="0"/>
        <v>3922</v>
      </c>
      <c r="D23" s="251">
        <f t="shared" si="1"/>
        <v>4019</v>
      </c>
      <c r="F23" s="251">
        <v>1589</v>
      </c>
      <c r="G23" s="251">
        <v>787</v>
      </c>
      <c r="H23" s="251">
        <v>802</v>
      </c>
      <c r="J23" s="251">
        <v>1544</v>
      </c>
      <c r="K23" s="251">
        <v>783</v>
      </c>
      <c r="L23" s="251">
        <v>761</v>
      </c>
      <c r="N23" s="251">
        <v>1528</v>
      </c>
      <c r="O23" s="251">
        <v>724</v>
      </c>
      <c r="P23" s="251">
        <v>804</v>
      </c>
      <c r="R23" s="251">
        <v>1570</v>
      </c>
      <c r="S23" s="251">
        <v>799</v>
      </c>
      <c r="T23" s="251">
        <v>771</v>
      </c>
      <c r="V23" s="251">
        <v>1511</v>
      </c>
      <c r="W23" s="251">
        <v>739</v>
      </c>
      <c r="X23" s="251">
        <v>772</v>
      </c>
      <c r="Z23" s="251">
        <v>199</v>
      </c>
      <c r="AA23" s="251">
        <v>90</v>
      </c>
      <c r="AB23" s="251">
        <v>109</v>
      </c>
    </row>
    <row r="24" spans="1:28" x14ac:dyDescent="0.2">
      <c r="A24" s="42" t="s">
        <v>31</v>
      </c>
      <c r="B24" s="251">
        <f t="shared" si="0"/>
        <v>26042</v>
      </c>
      <c r="C24" s="251">
        <f t="shared" si="0"/>
        <v>12825</v>
      </c>
      <c r="D24" s="251">
        <f t="shared" si="1"/>
        <v>13217</v>
      </c>
      <c r="F24" s="251">
        <v>4983</v>
      </c>
      <c r="G24" s="251">
        <v>2530</v>
      </c>
      <c r="H24" s="251">
        <v>2453</v>
      </c>
      <c r="J24" s="251">
        <v>4604</v>
      </c>
      <c r="K24" s="251">
        <v>2318</v>
      </c>
      <c r="L24" s="251">
        <v>2286</v>
      </c>
      <c r="N24" s="251">
        <v>4791</v>
      </c>
      <c r="O24" s="251">
        <v>2391</v>
      </c>
      <c r="P24" s="251">
        <v>2400</v>
      </c>
      <c r="R24" s="251">
        <v>5567</v>
      </c>
      <c r="S24" s="251">
        <v>2693</v>
      </c>
      <c r="T24" s="251">
        <v>2874</v>
      </c>
      <c r="V24" s="251">
        <v>4638</v>
      </c>
      <c r="W24" s="251">
        <v>2230</v>
      </c>
      <c r="X24" s="251">
        <v>2408</v>
      </c>
      <c r="Z24" s="251">
        <v>1459</v>
      </c>
      <c r="AA24" s="251">
        <v>663</v>
      </c>
      <c r="AB24" s="251">
        <v>796</v>
      </c>
    </row>
    <row r="25" spans="1:28" x14ac:dyDescent="0.2">
      <c r="A25" s="42" t="s">
        <v>210</v>
      </c>
      <c r="B25" s="251">
        <f t="shared" si="0"/>
        <v>6898</v>
      </c>
      <c r="C25" s="251">
        <f t="shared" si="0"/>
        <v>3247</v>
      </c>
      <c r="D25" s="251">
        <f t="shared" si="1"/>
        <v>3651</v>
      </c>
      <c r="F25" s="251">
        <v>1520</v>
      </c>
      <c r="G25" s="251">
        <v>772</v>
      </c>
      <c r="H25" s="251">
        <v>748</v>
      </c>
      <c r="J25" s="251">
        <v>1309</v>
      </c>
      <c r="K25" s="251">
        <v>598</v>
      </c>
      <c r="L25" s="251">
        <v>711</v>
      </c>
      <c r="N25" s="251">
        <v>1333</v>
      </c>
      <c r="O25" s="251">
        <v>628</v>
      </c>
      <c r="P25" s="251">
        <v>705</v>
      </c>
      <c r="R25" s="251">
        <v>1453</v>
      </c>
      <c r="S25" s="251">
        <v>679</v>
      </c>
      <c r="T25" s="251">
        <v>774</v>
      </c>
      <c r="V25" s="251">
        <v>1178</v>
      </c>
      <c r="W25" s="251">
        <v>527</v>
      </c>
      <c r="X25" s="251">
        <v>651</v>
      </c>
      <c r="Z25" s="251">
        <v>105</v>
      </c>
      <c r="AA25" s="251">
        <v>43</v>
      </c>
      <c r="AB25" s="251">
        <v>62</v>
      </c>
    </row>
    <row r="26" spans="1:28" x14ac:dyDescent="0.2">
      <c r="A26" s="42" t="s">
        <v>53</v>
      </c>
      <c r="B26" s="251">
        <f t="shared" si="0"/>
        <v>11596</v>
      </c>
      <c r="C26" s="251">
        <f t="shared" si="0"/>
        <v>5572</v>
      </c>
      <c r="D26" s="251">
        <f t="shared" si="1"/>
        <v>6024</v>
      </c>
      <c r="F26" s="251">
        <v>2329</v>
      </c>
      <c r="G26" s="251">
        <v>1203</v>
      </c>
      <c r="H26" s="251">
        <v>1126</v>
      </c>
      <c r="J26" s="251">
        <v>2361</v>
      </c>
      <c r="K26" s="251">
        <v>1145</v>
      </c>
      <c r="L26" s="251">
        <v>1216</v>
      </c>
      <c r="N26" s="251">
        <v>2163</v>
      </c>
      <c r="O26" s="251">
        <v>1023</v>
      </c>
      <c r="P26" s="251">
        <v>1140</v>
      </c>
      <c r="R26" s="251">
        <v>2308</v>
      </c>
      <c r="S26" s="251">
        <v>1104</v>
      </c>
      <c r="T26" s="251">
        <v>1204</v>
      </c>
      <c r="V26" s="251">
        <v>1986</v>
      </c>
      <c r="W26" s="251">
        <v>896</v>
      </c>
      <c r="X26" s="251">
        <v>1090</v>
      </c>
      <c r="Z26" s="251">
        <v>449</v>
      </c>
      <c r="AA26" s="251">
        <v>201</v>
      </c>
      <c r="AB26" s="251">
        <v>248</v>
      </c>
    </row>
    <row r="27" spans="1:28" x14ac:dyDescent="0.2">
      <c r="A27" s="42" t="s">
        <v>67</v>
      </c>
      <c r="B27" s="251">
        <f t="shared" si="0"/>
        <v>6895</v>
      </c>
      <c r="C27" s="251">
        <f t="shared" si="0"/>
        <v>3413</v>
      </c>
      <c r="D27" s="251">
        <f t="shared" si="1"/>
        <v>3482</v>
      </c>
      <c r="F27" s="251">
        <v>1136</v>
      </c>
      <c r="G27" s="251">
        <v>585</v>
      </c>
      <c r="H27" s="251">
        <v>551</v>
      </c>
      <c r="J27" s="251">
        <v>1135</v>
      </c>
      <c r="K27" s="251">
        <v>575</v>
      </c>
      <c r="L27" s="251">
        <v>560</v>
      </c>
      <c r="N27" s="251">
        <v>1086</v>
      </c>
      <c r="O27" s="251">
        <v>565</v>
      </c>
      <c r="P27" s="251">
        <v>521</v>
      </c>
      <c r="R27" s="251">
        <v>1672</v>
      </c>
      <c r="S27" s="251">
        <v>832</v>
      </c>
      <c r="T27" s="251">
        <v>840</v>
      </c>
      <c r="V27" s="251">
        <v>1275</v>
      </c>
      <c r="W27" s="251">
        <v>571</v>
      </c>
      <c r="X27" s="251">
        <v>704</v>
      </c>
      <c r="Z27" s="251">
        <v>591</v>
      </c>
      <c r="AA27" s="251">
        <v>285</v>
      </c>
      <c r="AB27" s="251">
        <v>306</v>
      </c>
    </row>
    <row r="28" spans="1:28" x14ac:dyDescent="0.2">
      <c r="A28" s="42" t="s">
        <v>68</v>
      </c>
      <c r="B28" s="251">
        <f t="shared" si="0"/>
        <v>9190</v>
      </c>
      <c r="C28" s="251">
        <f t="shared" si="0"/>
        <v>4429</v>
      </c>
      <c r="D28" s="251">
        <f t="shared" si="1"/>
        <v>4761</v>
      </c>
      <c r="F28" s="251">
        <v>1681</v>
      </c>
      <c r="G28" s="251">
        <v>889</v>
      </c>
      <c r="H28" s="251">
        <v>792</v>
      </c>
      <c r="J28" s="251">
        <v>1627</v>
      </c>
      <c r="K28" s="251">
        <v>797</v>
      </c>
      <c r="L28" s="251">
        <v>830</v>
      </c>
      <c r="N28" s="251">
        <v>1602</v>
      </c>
      <c r="O28" s="251">
        <v>799</v>
      </c>
      <c r="P28" s="251">
        <v>803</v>
      </c>
      <c r="R28" s="251">
        <v>2041</v>
      </c>
      <c r="S28" s="251">
        <v>968</v>
      </c>
      <c r="T28" s="251">
        <v>1073</v>
      </c>
      <c r="V28" s="251">
        <v>1563</v>
      </c>
      <c r="W28" s="251">
        <v>706</v>
      </c>
      <c r="X28" s="251">
        <v>857</v>
      </c>
      <c r="Z28" s="251">
        <v>676</v>
      </c>
      <c r="AA28" s="251">
        <v>270</v>
      </c>
      <c r="AB28" s="251">
        <v>406</v>
      </c>
    </row>
    <row r="29" spans="1:28" x14ac:dyDescent="0.2">
      <c r="A29" s="42" t="s">
        <v>54</v>
      </c>
      <c r="B29" s="251">
        <f t="shared" si="0"/>
        <v>5914</v>
      </c>
      <c r="C29" s="251">
        <f t="shared" si="0"/>
        <v>2973</v>
      </c>
      <c r="D29" s="251">
        <f t="shared" si="1"/>
        <v>2941</v>
      </c>
      <c r="F29" s="251">
        <v>1153</v>
      </c>
      <c r="G29" s="251">
        <v>580</v>
      </c>
      <c r="H29" s="251">
        <v>573</v>
      </c>
      <c r="J29" s="251">
        <v>1066</v>
      </c>
      <c r="K29" s="251">
        <v>556</v>
      </c>
      <c r="L29" s="251">
        <v>510</v>
      </c>
      <c r="N29" s="251">
        <v>1075</v>
      </c>
      <c r="O29" s="251">
        <v>571</v>
      </c>
      <c r="P29" s="251">
        <v>504</v>
      </c>
      <c r="R29" s="251">
        <v>1283</v>
      </c>
      <c r="S29" s="251">
        <v>643</v>
      </c>
      <c r="T29" s="251">
        <v>640</v>
      </c>
      <c r="V29" s="251">
        <v>1032</v>
      </c>
      <c r="W29" s="251">
        <v>494</v>
      </c>
      <c r="X29" s="251">
        <v>538</v>
      </c>
      <c r="Z29" s="251">
        <v>305</v>
      </c>
      <c r="AA29" s="251">
        <v>129</v>
      </c>
      <c r="AB29" s="251">
        <v>176</v>
      </c>
    </row>
    <row r="30" spans="1:28" x14ac:dyDescent="0.2">
      <c r="A30" s="42" t="s">
        <v>55</v>
      </c>
      <c r="B30" s="251">
        <f t="shared" si="0"/>
        <v>11100</v>
      </c>
      <c r="C30" s="251">
        <f t="shared" si="0"/>
        <v>5516</v>
      </c>
      <c r="D30" s="251">
        <f t="shared" si="1"/>
        <v>5584</v>
      </c>
      <c r="F30" s="251">
        <v>2258</v>
      </c>
      <c r="G30" s="251">
        <v>1144</v>
      </c>
      <c r="H30" s="251">
        <v>1114</v>
      </c>
      <c r="J30" s="251">
        <v>2239</v>
      </c>
      <c r="K30" s="251">
        <v>1128</v>
      </c>
      <c r="L30" s="251">
        <v>1111</v>
      </c>
      <c r="N30" s="251">
        <v>2042</v>
      </c>
      <c r="O30" s="251">
        <v>1043</v>
      </c>
      <c r="P30" s="251">
        <v>999</v>
      </c>
      <c r="R30" s="251">
        <v>2286</v>
      </c>
      <c r="S30" s="251">
        <v>1114</v>
      </c>
      <c r="T30" s="251">
        <v>1172</v>
      </c>
      <c r="V30" s="251">
        <v>1913</v>
      </c>
      <c r="W30" s="251">
        <v>923</v>
      </c>
      <c r="X30" s="251">
        <v>990</v>
      </c>
      <c r="Z30" s="251">
        <v>362</v>
      </c>
      <c r="AA30" s="251">
        <v>164</v>
      </c>
      <c r="AB30" s="251">
        <v>198</v>
      </c>
    </row>
    <row r="31" spans="1:28" x14ac:dyDescent="0.2">
      <c r="A31" s="42" t="s">
        <v>56</v>
      </c>
      <c r="B31" s="251">
        <f t="shared" si="0"/>
        <v>14317</v>
      </c>
      <c r="C31" s="251">
        <f t="shared" si="0"/>
        <v>6987</v>
      </c>
      <c r="D31" s="251">
        <f t="shared" si="1"/>
        <v>7330</v>
      </c>
      <c r="F31" s="251">
        <v>2572</v>
      </c>
      <c r="G31" s="251">
        <v>1335</v>
      </c>
      <c r="H31" s="251">
        <v>1237</v>
      </c>
      <c r="J31" s="251">
        <v>2550</v>
      </c>
      <c r="K31" s="251">
        <v>1298</v>
      </c>
      <c r="L31" s="251">
        <v>1252</v>
      </c>
      <c r="N31" s="251">
        <v>2448</v>
      </c>
      <c r="O31" s="251">
        <v>1223</v>
      </c>
      <c r="P31" s="251">
        <v>1225</v>
      </c>
      <c r="R31" s="251">
        <v>3312</v>
      </c>
      <c r="S31" s="251">
        <v>1545</v>
      </c>
      <c r="T31" s="251">
        <v>1767</v>
      </c>
      <c r="V31" s="251">
        <v>2710</v>
      </c>
      <c r="W31" s="251">
        <v>1268</v>
      </c>
      <c r="X31" s="251">
        <v>1442</v>
      </c>
      <c r="Z31" s="251">
        <v>725</v>
      </c>
      <c r="AA31" s="251">
        <v>318</v>
      </c>
      <c r="AB31" s="251">
        <v>407</v>
      </c>
    </row>
    <row r="32" spans="1:28" x14ac:dyDescent="0.2">
      <c r="A32" s="42" t="s">
        <v>82</v>
      </c>
      <c r="B32" s="251">
        <f t="shared" si="0"/>
        <v>8199</v>
      </c>
      <c r="C32" s="251">
        <f t="shared" si="0"/>
        <v>3905</v>
      </c>
      <c r="D32" s="251">
        <f t="shared" si="1"/>
        <v>4294</v>
      </c>
      <c r="F32" s="251">
        <v>1444</v>
      </c>
      <c r="G32" s="251">
        <v>734</v>
      </c>
      <c r="H32" s="251">
        <v>710</v>
      </c>
      <c r="J32" s="251">
        <v>1482</v>
      </c>
      <c r="K32" s="251">
        <v>763</v>
      </c>
      <c r="L32" s="251">
        <v>719</v>
      </c>
      <c r="N32" s="251">
        <v>1476</v>
      </c>
      <c r="O32" s="251">
        <v>722</v>
      </c>
      <c r="P32" s="251">
        <v>754</v>
      </c>
      <c r="R32" s="251">
        <v>1866</v>
      </c>
      <c r="S32" s="251">
        <v>851</v>
      </c>
      <c r="T32" s="251">
        <v>1015</v>
      </c>
      <c r="V32" s="251">
        <v>1372</v>
      </c>
      <c r="W32" s="251">
        <v>593</v>
      </c>
      <c r="X32" s="251">
        <v>779</v>
      </c>
      <c r="Z32" s="251">
        <v>559</v>
      </c>
      <c r="AA32" s="251">
        <v>242</v>
      </c>
      <c r="AB32" s="251">
        <v>317</v>
      </c>
    </row>
    <row r="33" spans="1:28" x14ac:dyDescent="0.2">
      <c r="A33" s="42" t="s">
        <v>69</v>
      </c>
      <c r="B33" s="251">
        <f t="shared" si="0"/>
        <v>7879</v>
      </c>
      <c r="C33" s="251">
        <f t="shared" si="0"/>
        <v>3917</v>
      </c>
      <c r="D33" s="251">
        <f t="shared" si="1"/>
        <v>3962</v>
      </c>
      <c r="F33" s="251">
        <v>1466</v>
      </c>
      <c r="G33" s="251">
        <v>756</v>
      </c>
      <c r="H33" s="251">
        <v>710</v>
      </c>
      <c r="J33" s="251">
        <v>1463</v>
      </c>
      <c r="K33" s="251">
        <v>750</v>
      </c>
      <c r="L33" s="251">
        <v>713</v>
      </c>
      <c r="N33" s="251">
        <v>1423</v>
      </c>
      <c r="O33" s="251">
        <v>737</v>
      </c>
      <c r="P33" s="251">
        <v>686</v>
      </c>
      <c r="R33" s="251">
        <v>1745</v>
      </c>
      <c r="S33" s="251">
        <v>848</v>
      </c>
      <c r="T33" s="251">
        <v>897</v>
      </c>
      <c r="V33" s="251">
        <v>1455</v>
      </c>
      <c r="W33" s="251">
        <v>696</v>
      </c>
      <c r="X33" s="251">
        <v>759</v>
      </c>
      <c r="Z33" s="251">
        <v>327</v>
      </c>
      <c r="AA33" s="251">
        <v>130</v>
      </c>
      <c r="AB33" s="251">
        <v>197</v>
      </c>
    </row>
    <row r="34" spans="1:28" x14ac:dyDescent="0.2">
      <c r="A34" s="42" t="s">
        <v>70</v>
      </c>
      <c r="B34" s="251">
        <f t="shared" si="0"/>
        <v>2869</v>
      </c>
      <c r="C34" s="251">
        <f t="shared" si="0"/>
        <v>1414</v>
      </c>
      <c r="D34" s="251">
        <f t="shared" si="1"/>
        <v>1455</v>
      </c>
      <c r="F34" s="251">
        <v>486</v>
      </c>
      <c r="G34" s="251">
        <v>260</v>
      </c>
      <c r="H34" s="251">
        <v>226</v>
      </c>
      <c r="J34" s="251">
        <v>504</v>
      </c>
      <c r="K34" s="251">
        <v>272</v>
      </c>
      <c r="L34" s="251">
        <v>232</v>
      </c>
      <c r="N34" s="251">
        <v>507</v>
      </c>
      <c r="O34" s="251">
        <v>281</v>
      </c>
      <c r="P34" s="251">
        <v>226</v>
      </c>
      <c r="R34" s="251">
        <v>612</v>
      </c>
      <c r="S34" s="251">
        <v>257</v>
      </c>
      <c r="T34" s="251">
        <v>355</v>
      </c>
      <c r="V34" s="251">
        <v>484</v>
      </c>
      <c r="W34" s="251">
        <v>223</v>
      </c>
      <c r="X34" s="251">
        <v>261</v>
      </c>
      <c r="Z34" s="251">
        <v>276</v>
      </c>
      <c r="AA34" s="251">
        <v>121</v>
      </c>
      <c r="AB34" s="251">
        <v>155</v>
      </c>
    </row>
    <row r="35" spans="1:28" x14ac:dyDescent="0.2">
      <c r="A35" s="42" t="s">
        <v>71</v>
      </c>
      <c r="B35" s="251">
        <f t="shared" si="0"/>
        <v>20358</v>
      </c>
      <c r="C35" s="251">
        <f t="shared" si="0"/>
        <v>9684</v>
      </c>
      <c r="D35" s="251">
        <f t="shared" si="1"/>
        <v>10674</v>
      </c>
      <c r="F35" s="251">
        <v>4032</v>
      </c>
      <c r="G35" s="251">
        <v>2074</v>
      </c>
      <c r="H35" s="251">
        <v>1958</v>
      </c>
      <c r="J35" s="251">
        <v>3815</v>
      </c>
      <c r="K35" s="251">
        <v>1923</v>
      </c>
      <c r="L35" s="251">
        <v>1892</v>
      </c>
      <c r="N35" s="251">
        <v>3710</v>
      </c>
      <c r="O35" s="251">
        <v>1841</v>
      </c>
      <c r="P35" s="251">
        <v>1869</v>
      </c>
      <c r="R35" s="251">
        <v>4096</v>
      </c>
      <c r="S35" s="251">
        <v>1857</v>
      </c>
      <c r="T35" s="251">
        <v>2239</v>
      </c>
      <c r="V35" s="251">
        <v>3607</v>
      </c>
      <c r="W35" s="251">
        <v>1541</v>
      </c>
      <c r="X35" s="251">
        <v>2066</v>
      </c>
      <c r="Z35" s="251">
        <v>1098</v>
      </c>
      <c r="AA35" s="251">
        <v>448</v>
      </c>
      <c r="AB35" s="251">
        <v>650</v>
      </c>
    </row>
    <row r="36" spans="1:28" x14ac:dyDescent="0.2">
      <c r="A36" s="42" t="s">
        <v>72</v>
      </c>
      <c r="B36" s="251">
        <f t="shared" si="0"/>
        <v>16521</v>
      </c>
      <c r="C36" s="251">
        <f t="shared" si="0"/>
        <v>8146</v>
      </c>
      <c r="D36" s="251">
        <f t="shared" si="1"/>
        <v>8375</v>
      </c>
      <c r="F36" s="251">
        <v>3440</v>
      </c>
      <c r="G36" s="251">
        <v>1771</v>
      </c>
      <c r="H36" s="251">
        <v>1669</v>
      </c>
      <c r="J36" s="251">
        <v>3312</v>
      </c>
      <c r="K36" s="251">
        <v>1685</v>
      </c>
      <c r="L36" s="251">
        <v>1627</v>
      </c>
      <c r="N36" s="251">
        <v>3161</v>
      </c>
      <c r="O36" s="251">
        <v>1586</v>
      </c>
      <c r="P36" s="251">
        <v>1575</v>
      </c>
      <c r="R36" s="251">
        <v>3080</v>
      </c>
      <c r="S36" s="251">
        <v>1498</v>
      </c>
      <c r="T36" s="251">
        <v>1582</v>
      </c>
      <c r="V36" s="251">
        <v>2861</v>
      </c>
      <c r="W36" s="251">
        <v>1307</v>
      </c>
      <c r="X36" s="251">
        <v>1554</v>
      </c>
      <c r="Z36" s="251">
        <v>667</v>
      </c>
      <c r="AA36" s="251">
        <v>299</v>
      </c>
      <c r="AB36" s="251">
        <v>368</v>
      </c>
    </row>
    <row r="37" spans="1:28" ht="13.5" thickBot="1" x14ac:dyDescent="0.25">
      <c r="A37" s="46" t="s">
        <v>73</v>
      </c>
      <c r="B37" s="254">
        <f t="shared" si="0"/>
        <v>3188</v>
      </c>
      <c r="C37" s="254">
        <f t="shared" si="0"/>
        <v>1597</v>
      </c>
      <c r="D37" s="254">
        <f t="shared" si="1"/>
        <v>1591</v>
      </c>
      <c r="E37" s="254"/>
      <c r="F37" s="254">
        <v>741</v>
      </c>
      <c r="G37" s="254">
        <v>360</v>
      </c>
      <c r="H37" s="254">
        <v>381</v>
      </c>
      <c r="I37" s="254"/>
      <c r="J37" s="254">
        <v>676</v>
      </c>
      <c r="K37" s="254">
        <v>320</v>
      </c>
      <c r="L37" s="254">
        <v>356</v>
      </c>
      <c r="M37" s="254"/>
      <c r="N37" s="254">
        <v>644</v>
      </c>
      <c r="O37" s="254">
        <v>331</v>
      </c>
      <c r="P37" s="254">
        <v>313</v>
      </c>
      <c r="Q37" s="254"/>
      <c r="R37" s="254">
        <v>551</v>
      </c>
      <c r="S37" s="254">
        <v>281</v>
      </c>
      <c r="T37" s="254">
        <v>270</v>
      </c>
      <c r="U37" s="254"/>
      <c r="V37" s="254">
        <v>443</v>
      </c>
      <c r="W37" s="254">
        <v>239</v>
      </c>
      <c r="X37" s="254">
        <v>204</v>
      </c>
      <c r="Y37" s="254"/>
      <c r="Z37" s="254">
        <v>133</v>
      </c>
      <c r="AA37" s="254">
        <v>66</v>
      </c>
      <c r="AB37" s="254">
        <v>67</v>
      </c>
    </row>
    <row r="38" spans="1:28" ht="15" customHeight="1" x14ac:dyDescent="0.2">
      <c r="A38" s="11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37">
    <cfRule type="cellIs" dxfId="359" priority="8" operator="equal">
      <formula>0</formula>
    </cfRule>
  </conditionalFormatting>
  <conditionalFormatting sqref="E9:P22">
    <cfRule type="cellIs" dxfId="358" priority="1" operator="equal">
      <formula>0</formula>
    </cfRule>
  </conditionalFormatting>
  <conditionalFormatting sqref="Q9:Q17">
    <cfRule type="cellIs" dxfId="357" priority="13" operator="equal">
      <formula>0</formula>
    </cfRule>
  </conditionalFormatting>
  <conditionalFormatting sqref="Q17:T22">
    <cfRule type="cellIs" dxfId="356" priority="11" operator="equal">
      <formula>0</formula>
    </cfRule>
  </conditionalFormatting>
  <conditionalFormatting sqref="R9:T16">
    <cfRule type="cellIs" dxfId="355" priority="4" operator="equal">
      <formula>0</formula>
    </cfRule>
  </conditionalFormatting>
  <conditionalFormatting sqref="U9:AB22">
    <cfRule type="cellIs" dxfId="354" priority="2" operator="equal">
      <formula>0</formula>
    </cfRule>
  </conditionalFormatting>
  <hyperlinks>
    <hyperlink ref="AC2" location="Contenido!A1" display="Contenido" xr:uid="{00000000-0004-0000-2E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8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R21" sqref="R21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863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180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SUM(B11:B34)</f>
        <v>28380</v>
      </c>
      <c r="C9" s="268">
        <f>SUM(C11:C34)</f>
        <v>14455</v>
      </c>
      <c r="D9" s="268">
        <f>SUM(D11:D34)</f>
        <v>13925</v>
      </c>
      <c r="E9" s="268"/>
      <c r="F9" s="268">
        <f>SUM(F11:F34)</f>
        <v>6229</v>
      </c>
      <c r="G9" s="268">
        <f>SUM(G11:G34)</f>
        <v>3232</v>
      </c>
      <c r="H9" s="268">
        <f>SUM(H11:H34)</f>
        <v>2997</v>
      </c>
      <c r="I9" s="268"/>
      <c r="J9" s="268">
        <f>SUM(J11:J34)</f>
        <v>5771</v>
      </c>
      <c r="K9" s="268">
        <f>SUM(K11:K34)</f>
        <v>2934</v>
      </c>
      <c r="L9" s="268">
        <f>SUM(L11:L34)</f>
        <v>2837</v>
      </c>
      <c r="M9" s="268"/>
      <c r="N9" s="268">
        <f>SUM(N11:N34)</f>
        <v>5466</v>
      </c>
      <c r="O9" s="268">
        <f>SUM(O11:O34)</f>
        <v>2756</v>
      </c>
      <c r="P9" s="268">
        <f>SUM(P11:P34)</f>
        <v>2710</v>
      </c>
      <c r="Q9" s="268"/>
      <c r="R9" s="268">
        <f>SUM(R11:R34)</f>
        <v>5159</v>
      </c>
      <c r="S9" s="268">
        <f>SUM(S11:S34)</f>
        <v>2660</v>
      </c>
      <c r="T9" s="268">
        <f>SUM(T11:T34)</f>
        <v>2499</v>
      </c>
      <c r="U9" s="268"/>
      <c r="V9" s="268">
        <f>SUM(V11:V34)</f>
        <v>5177</v>
      </c>
      <c r="W9" s="268">
        <f>SUM(W11:W34)</f>
        <v>2602</v>
      </c>
      <c r="X9" s="268">
        <f>SUM(X11:X34)</f>
        <v>2575</v>
      </c>
      <c r="Y9" s="268"/>
      <c r="Z9" s="268">
        <f>SUM(Z11:Z34)</f>
        <v>578</v>
      </c>
      <c r="AA9" s="268">
        <f>SUM(AA11:AA34)</f>
        <v>271</v>
      </c>
      <c r="AB9" s="268">
        <f>SUM(AB11:AB34)</f>
        <v>307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3422</v>
      </c>
      <c r="C11" s="251">
        <f>+G11+K11+O11+S11+W11+AA11</f>
        <v>1816</v>
      </c>
      <c r="D11" s="251">
        <f>+B11-C11</f>
        <v>1606</v>
      </c>
      <c r="E11" s="250"/>
      <c r="F11" s="250">
        <v>740</v>
      </c>
      <c r="G11" s="250">
        <v>394</v>
      </c>
      <c r="H11" s="250">
        <v>346</v>
      </c>
      <c r="I11" s="250"/>
      <c r="J11" s="250">
        <v>745</v>
      </c>
      <c r="K11" s="250">
        <v>405</v>
      </c>
      <c r="L11" s="250">
        <v>340</v>
      </c>
      <c r="M11" s="250"/>
      <c r="N11" s="250">
        <v>636</v>
      </c>
      <c r="O11" s="250">
        <v>327</v>
      </c>
      <c r="P11" s="250">
        <v>309</v>
      </c>
      <c r="Q11" s="250"/>
      <c r="R11" s="250">
        <v>610</v>
      </c>
      <c r="S11" s="250">
        <v>330</v>
      </c>
      <c r="T11" s="250">
        <v>280</v>
      </c>
      <c r="U11" s="250"/>
      <c r="V11" s="250">
        <v>679</v>
      </c>
      <c r="W11" s="250">
        <v>358</v>
      </c>
      <c r="X11" s="250">
        <v>321</v>
      </c>
      <c r="Y11" s="250"/>
      <c r="Z11" s="250">
        <v>12</v>
      </c>
      <c r="AA11" s="250">
        <v>2</v>
      </c>
      <c r="AB11" s="250">
        <v>10</v>
      </c>
    </row>
    <row r="12" spans="1:29" x14ac:dyDescent="0.2">
      <c r="A12" s="42" t="s">
        <v>58</v>
      </c>
      <c r="B12" s="251">
        <f t="shared" ref="B12:C34" si="0">+F12+J12+N12+R12+V12+Z12</f>
        <v>5612</v>
      </c>
      <c r="C12" s="251">
        <f t="shared" si="0"/>
        <v>2915</v>
      </c>
      <c r="D12" s="251">
        <f t="shared" ref="D12:D34" si="1">+B12-C12</f>
        <v>2697</v>
      </c>
      <c r="E12" s="250"/>
      <c r="F12" s="250">
        <v>1213</v>
      </c>
      <c r="G12" s="250">
        <v>629</v>
      </c>
      <c r="H12" s="250">
        <v>584</v>
      </c>
      <c r="I12" s="250"/>
      <c r="J12" s="250">
        <v>1050</v>
      </c>
      <c r="K12" s="250">
        <v>544</v>
      </c>
      <c r="L12" s="250">
        <v>506</v>
      </c>
      <c r="M12" s="250"/>
      <c r="N12" s="250">
        <v>1073</v>
      </c>
      <c r="O12" s="250">
        <v>569</v>
      </c>
      <c r="P12" s="250">
        <v>504</v>
      </c>
      <c r="Q12" s="250"/>
      <c r="R12" s="250">
        <v>1099</v>
      </c>
      <c r="S12" s="250">
        <v>580</v>
      </c>
      <c r="T12" s="250">
        <v>519</v>
      </c>
      <c r="U12" s="250"/>
      <c r="V12" s="250">
        <v>1072</v>
      </c>
      <c r="W12" s="250">
        <v>540</v>
      </c>
      <c r="X12" s="250">
        <v>532</v>
      </c>
      <c r="Y12" s="250"/>
      <c r="Z12" s="250">
        <v>105</v>
      </c>
      <c r="AA12" s="250">
        <v>53</v>
      </c>
      <c r="AB12" s="250">
        <v>52</v>
      </c>
    </row>
    <row r="13" spans="1:29" x14ac:dyDescent="0.2">
      <c r="A13" s="42" t="s">
        <v>29</v>
      </c>
      <c r="B13" s="251">
        <f t="shared" si="0"/>
        <v>4283</v>
      </c>
      <c r="C13" s="251">
        <f t="shared" si="0"/>
        <v>2062</v>
      </c>
      <c r="D13" s="251">
        <f t="shared" si="1"/>
        <v>2221</v>
      </c>
      <c r="E13" s="250"/>
      <c r="F13" s="250">
        <v>829</v>
      </c>
      <c r="G13" s="250">
        <v>421</v>
      </c>
      <c r="H13" s="250">
        <v>408</v>
      </c>
      <c r="I13" s="250"/>
      <c r="J13" s="250">
        <v>826</v>
      </c>
      <c r="K13" s="250">
        <v>417</v>
      </c>
      <c r="L13" s="250">
        <v>409</v>
      </c>
      <c r="M13" s="250"/>
      <c r="N13" s="250">
        <v>806</v>
      </c>
      <c r="O13" s="250">
        <v>387</v>
      </c>
      <c r="P13" s="250">
        <v>419</v>
      </c>
      <c r="Q13" s="250"/>
      <c r="R13" s="250">
        <v>783</v>
      </c>
      <c r="S13" s="250">
        <v>367</v>
      </c>
      <c r="T13" s="250">
        <v>416</v>
      </c>
      <c r="U13" s="250"/>
      <c r="V13" s="250">
        <v>807</v>
      </c>
      <c r="W13" s="250">
        <v>381</v>
      </c>
      <c r="X13" s="250">
        <v>426</v>
      </c>
      <c r="Y13" s="250"/>
      <c r="Z13" s="250">
        <v>232</v>
      </c>
      <c r="AA13" s="250">
        <v>89</v>
      </c>
      <c r="AB13" s="250">
        <v>143</v>
      </c>
    </row>
    <row r="14" spans="1:29" x14ac:dyDescent="0.2">
      <c r="A14" s="42" t="s">
        <v>59</v>
      </c>
      <c r="B14" s="251">
        <f t="shared" si="0"/>
        <v>440</v>
      </c>
      <c r="C14" s="251">
        <f t="shared" si="0"/>
        <v>216</v>
      </c>
      <c r="D14" s="251">
        <f t="shared" si="1"/>
        <v>224</v>
      </c>
      <c r="E14" s="250"/>
      <c r="F14" s="250">
        <v>91</v>
      </c>
      <c r="G14" s="250">
        <v>49</v>
      </c>
      <c r="H14" s="250">
        <v>42</v>
      </c>
      <c r="I14" s="250"/>
      <c r="J14" s="250">
        <v>94</v>
      </c>
      <c r="K14" s="250">
        <v>54</v>
      </c>
      <c r="L14" s="250">
        <v>40</v>
      </c>
      <c r="M14" s="250"/>
      <c r="N14" s="250">
        <v>84</v>
      </c>
      <c r="O14" s="250">
        <v>35</v>
      </c>
      <c r="P14" s="250">
        <v>49</v>
      </c>
      <c r="Q14" s="250"/>
      <c r="R14" s="250">
        <v>71</v>
      </c>
      <c r="S14" s="250">
        <v>30</v>
      </c>
      <c r="T14" s="250">
        <v>41</v>
      </c>
      <c r="U14" s="250"/>
      <c r="V14" s="250">
        <v>100</v>
      </c>
      <c r="W14" s="250">
        <v>48</v>
      </c>
      <c r="X14" s="250">
        <v>52</v>
      </c>
      <c r="Y14" s="250"/>
      <c r="Z14" s="250">
        <v>0</v>
      </c>
      <c r="AA14" s="250">
        <v>0</v>
      </c>
      <c r="AB14" s="250">
        <v>0</v>
      </c>
    </row>
    <row r="15" spans="1:29" x14ac:dyDescent="0.2">
      <c r="A15" s="42" t="s">
        <v>60</v>
      </c>
      <c r="B15" s="251">
        <f t="shared" si="0"/>
        <v>198</v>
      </c>
      <c r="C15" s="251">
        <f t="shared" si="0"/>
        <v>105</v>
      </c>
      <c r="D15" s="251">
        <f t="shared" si="1"/>
        <v>93</v>
      </c>
      <c r="E15" s="252"/>
      <c r="F15" s="252">
        <v>46</v>
      </c>
      <c r="G15" s="252">
        <v>26</v>
      </c>
      <c r="H15" s="252">
        <v>20</v>
      </c>
      <c r="I15" s="252"/>
      <c r="J15" s="250">
        <v>51</v>
      </c>
      <c r="K15" s="250">
        <v>25</v>
      </c>
      <c r="L15" s="250">
        <v>26</v>
      </c>
      <c r="M15" s="250"/>
      <c r="N15" s="250">
        <v>49</v>
      </c>
      <c r="O15" s="250">
        <v>25</v>
      </c>
      <c r="P15" s="250">
        <v>24</v>
      </c>
      <c r="Q15" s="250"/>
      <c r="R15" s="250">
        <v>25</v>
      </c>
      <c r="S15" s="250">
        <v>12</v>
      </c>
      <c r="T15" s="250">
        <v>13</v>
      </c>
      <c r="U15" s="250"/>
      <c r="V15" s="250">
        <v>27</v>
      </c>
      <c r="W15" s="250">
        <v>17</v>
      </c>
      <c r="X15" s="250">
        <v>10</v>
      </c>
      <c r="Y15" s="250"/>
      <c r="Z15" s="250">
        <v>0</v>
      </c>
      <c r="AA15" s="250">
        <v>0</v>
      </c>
      <c r="AB15" s="250">
        <v>0</v>
      </c>
    </row>
    <row r="16" spans="1:29" x14ac:dyDescent="0.2">
      <c r="A16" s="42" t="s">
        <v>61</v>
      </c>
      <c r="B16" s="251">
        <f t="shared" si="0"/>
        <v>178</v>
      </c>
      <c r="C16" s="251">
        <f t="shared" si="0"/>
        <v>93</v>
      </c>
      <c r="D16" s="251">
        <f t="shared" si="1"/>
        <v>85</v>
      </c>
      <c r="E16" s="252"/>
      <c r="F16" s="252">
        <v>46</v>
      </c>
      <c r="G16" s="252">
        <v>23</v>
      </c>
      <c r="H16" s="252">
        <v>23</v>
      </c>
      <c r="I16" s="252"/>
      <c r="J16" s="252">
        <v>29</v>
      </c>
      <c r="K16" s="252">
        <v>18</v>
      </c>
      <c r="L16" s="252">
        <v>11</v>
      </c>
      <c r="M16" s="252"/>
      <c r="N16" s="252">
        <v>48</v>
      </c>
      <c r="O16" s="252">
        <v>28</v>
      </c>
      <c r="P16" s="252">
        <v>20</v>
      </c>
      <c r="Q16" s="252"/>
      <c r="R16" s="252">
        <v>32</v>
      </c>
      <c r="S16" s="252">
        <v>16</v>
      </c>
      <c r="T16" s="252">
        <v>16</v>
      </c>
      <c r="U16" s="252"/>
      <c r="V16" s="252">
        <v>23</v>
      </c>
      <c r="W16" s="252">
        <v>8</v>
      </c>
      <c r="X16" s="252">
        <v>15</v>
      </c>
      <c r="Y16" s="252"/>
      <c r="Z16" s="252">
        <v>0</v>
      </c>
      <c r="AA16" s="252">
        <v>0</v>
      </c>
      <c r="AB16" s="252">
        <v>0</v>
      </c>
    </row>
    <row r="17" spans="1:28" x14ac:dyDescent="0.2">
      <c r="A17" s="42" t="s">
        <v>52</v>
      </c>
      <c r="B17" s="251">
        <f t="shared" si="0"/>
        <v>3131</v>
      </c>
      <c r="C17" s="251">
        <f t="shared" si="0"/>
        <v>1559</v>
      </c>
      <c r="D17" s="251">
        <f t="shared" si="1"/>
        <v>1572</v>
      </c>
      <c r="E17" s="252"/>
      <c r="F17" s="252">
        <v>709</v>
      </c>
      <c r="G17" s="252">
        <v>351</v>
      </c>
      <c r="H17" s="252">
        <v>358</v>
      </c>
      <c r="I17" s="252"/>
      <c r="J17" s="252">
        <v>678</v>
      </c>
      <c r="K17" s="252">
        <v>326</v>
      </c>
      <c r="L17" s="252">
        <v>352</v>
      </c>
      <c r="M17" s="252"/>
      <c r="N17" s="252">
        <v>604</v>
      </c>
      <c r="O17" s="252">
        <v>288</v>
      </c>
      <c r="P17" s="252">
        <v>316</v>
      </c>
      <c r="Q17" s="252"/>
      <c r="R17" s="252">
        <v>562</v>
      </c>
      <c r="S17" s="252">
        <v>301</v>
      </c>
      <c r="T17" s="252">
        <v>261</v>
      </c>
      <c r="U17" s="252"/>
      <c r="V17" s="252">
        <v>540</v>
      </c>
      <c r="W17" s="252">
        <v>272</v>
      </c>
      <c r="X17" s="252">
        <v>268</v>
      </c>
      <c r="Y17" s="252"/>
      <c r="Z17" s="252">
        <v>38</v>
      </c>
      <c r="AA17" s="252">
        <v>21</v>
      </c>
      <c r="AB17" s="252">
        <v>17</v>
      </c>
    </row>
    <row r="18" spans="1:28" x14ac:dyDescent="0.2">
      <c r="A18" s="42" t="s">
        <v>62</v>
      </c>
      <c r="B18" s="251">
        <f t="shared" si="0"/>
        <v>381</v>
      </c>
      <c r="C18" s="251">
        <f t="shared" si="0"/>
        <v>208</v>
      </c>
      <c r="D18" s="251">
        <f t="shared" si="1"/>
        <v>173</v>
      </c>
      <c r="E18" s="250"/>
      <c r="F18" s="250">
        <v>92</v>
      </c>
      <c r="G18" s="250">
        <v>51</v>
      </c>
      <c r="H18" s="250">
        <v>41</v>
      </c>
      <c r="I18" s="250"/>
      <c r="J18" s="250">
        <v>77</v>
      </c>
      <c r="K18" s="250">
        <v>44</v>
      </c>
      <c r="L18" s="250">
        <v>33</v>
      </c>
      <c r="M18" s="250"/>
      <c r="N18" s="250">
        <v>79</v>
      </c>
      <c r="O18" s="250">
        <v>40</v>
      </c>
      <c r="P18" s="250">
        <v>39</v>
      </c>
      <c r="Q18" s="250"/>
      <c r="R18" s="250">
        <v>74</v>
      </c>
      <c r="S18" s="250">
        <v>37</v>
      </c>
      <c r="T18" s="250">
        <v>37</v>
      </c>
      <c r="U18" s="250"/>
      <c r="V18" s="250">
        <v>59</v>
      </c>
      <c r="W18" s="250">
        <v>36</v>
      </c>
      <c r="X18" s="250">
        <v>23</v>
      </c>
      <c r="Y18" s="250"/>
      <c r="Z18" s="250">
        <v>0</v>
      </c>
      <c r="AA18" s="250">
        <v>0</v>
      </c>
      <c r="AB18" s="250">
        <v>0</v>
      </c>
    </row>
    <row r="19" spans="1:28" x14ac:dyDescent="0.2">
      <c r="A19" s="42" t="s">
        <v>63</v>
      </c>
      <c r="B19" s="251">
        <f t="shared" si="0"/>
        <v>736</v>
      </c>
      <c r="C19" s="251">
        <f t="shared" si="0"/>
        <v>366</v>
      </c>
      <c r="D19" s="251">
        <f t="shared" si="1"/>
        <v>370</v>
      </c>
      <c r="E19" s="252"/>
      <c r="F19" s="252">
        <v>177</v>
      </c>
      <c r="G19" s="252">
        <v>95</v>
      </c>
      <c r="H19" s="252">
        <v>82</v>
      </c>
      <c r="I19" s="252"/>
      <c r="J19" s="252">
        <v>141</v>
      </c>
      <c r="K19" s="252">
        <v>73</v>
      </c>
      <c r="L19" s="252">
        <v>68</v>
      </c>
      <c r="M19" s="252"/>
      <c r="N19" s="252">
        <v>130</v>
      </c>
      <c r="O19" s="252">
        <v>61</v>
      </c>
      <c r="P19" s="252">
        <v>69</v>
      </c>
      <c r="Q19" s="252"/>
      <c r="R19" s="252">
        <v>130</v>
      </c>
      <c r="S19" s="252">
        <v>64</v>
      </c>
      <c r="T19" s="252">
        <v>66</v>
      </c>
      <c r="U19" s="252"/>
      <c r="V19" s="252">
        <v>117</v>
      </c>
      <c r="W19" s="252">
        <v>51</v>
      </c>
      <c r="X19" s="252">
        <v>66</v>
      </c>
      <c r="Y19" s="252"/>
      <c r="Z19" s="252">
        <v>41</v>
      </c>
      <c r="AA19" s="252">
        <v>22</v>
      </c>
      <c r="AB19" s="252">
        <v>19</v>
      </c>
    </row>
    <row r="20" spans="1:28" x14ac:dyDescent="0.2">
      <c r="A20" s="41" t="s">
        <v>30</v>
      </c>
      <c r="B20" s="251">
        <f t="shared" si="0"/>
        <v>1441</v>
      </c>
      <c r="C20" s="251">
        <f t="shared" si="0"/>
        <v>786</v>
      </c>
      <c r="D20" s="251">
        <f t="shared" si="1"/>
        <v>655</v>
      </c>
      <c r="F20" s="250">
        <v>311</v>
      </c>
      <c r="G20" s="250">
        <v>191</v>
      </c>
      <c r="H20" s="250">
        <v>120</v>
      </c>
      <c r="J20" s="250">
        <v>301</v>
      </c>
      <c r="K20" s="250">
        <v>151</v>
      </c>
      <c r="L20" s="250">
        <v>150</v>
      </c>
      <c r="N20" s="250">
        <v>297</v>
      </c>
      <c r="O20" s="250">
        <v>158</v>
      </c>
      <c r="P20" s="250">
        <v>139</v>
      </c>
      <c r="R20" s="250">
        <v>272</v>
      </c>
      <c r="S20" s="250">
        <v>139</v>
      </c>
      <c r="T20" s="250">
        <v>133</v>
      </c>
      <c r="V20" s="250">
        <v>253</v>
      </c>
      <c r="W20" s="250">
        <v>145</v>
      </c>
      <c r="X20" s="250">
        <v>108</v>
      </c>
      <c r="Z20" s="250">
        <v>7</v>
      </c>
      <c r="AA20" s="250">
        <v>2</v>
      </c>
      <c r="AB20" s="250">
        <v>5</v>
      </c>
    </row>
    <row r="21" spans="1:28" x14ac:dyDescent="0.2">
      <c r="A21" s="42" t="s">
        <v>65</v>
      </c>
      <c r="B21" s="251">
        <f t="shared" si="0"/>
        <v>236</v>
      </c>
      <c r="C21" s="251">
        <f t="shared" si="0"/>
        <v>108</v>
      </c>
      <c r="D21" s="251">
        <f t="shared" si="1"/>
        <v>128</v>
      </c>
      <c r="F21" s="251">
        <v>57</v>
      </c>
      <c r="G21" s="251">
        <v>26</v>
      </c>
      <c r="H21" s="251">
        <v>31</v>
      </c>
      <c r="J21" s="251">
        <v>54</v>
      </c>
      <c r="K21" s="251">
        <v>26</v>
      </c>
      <c r="L21" s="251">
        <v>28</v>
      </c>
      <c r="N21" s="251">
        <v>44</v>
      </c>
      <c r="O21" s="251">
        <v>18</v>
      </c>
      <c r="P21" s="251">
        <v>26</v>
      </c>
      <c r="R21" s="251">
        <v>47</v>
      </c>
      <c r="S21" s="251">
        <v>23</v>
      </c>
      <c r="T21" s="251">
        <v>24</v>
      </c>
      <c r="V21" s="251">
        <v>34</v>
      </c>
      <c r="W21" s="251">
        <v>15</v>
      </c>
      <c r="X21" s="251">
        <v>19</v>
      </c>
      <c r="Z21" s="251">
        <v>0</v>
      </c>
      <c r="AA21" s="251">
        <v>0</v>
      </c>
      <c r="AB21" s="251">
        <v>0</v>
      </c>
    </row>
    <row r="22" spans="1:28" x14ac:dyDescent="0.2">
      <c r="A22" s="42" t="s">
        <v>31</v>
      </c>
      <c r="B22" s="251">
        <f t="shared" si="0"/>
        <v>3689</v>
      </c>
      <c r="C22" s="251">
        <f t="shared" si="0"/>
        <v>1932</v>
      </c>
      <c r="D22" s="251">
        <f t="shared" si="1"/>
        <v>1757</v>
      </c>
      <c r="F22" s="251">
        <v>850</v>
      </c>
      <c r="G22" s="251">
        <v>436</v>
      </c>
      <c r="H22" s="251">
        <v>414</v>
      </c>
      <c r="J22" s="251">
        <v>734</v>
      </c>
      <c r="K22" s="251">
        <v>382</v>
      </c>
      <c r="L22" s="251">
        <v>352</v>
      </c>
      <c r="N22" s="251">
        <v>687</v>
      </c>
      <c r="O22" s="251">
        <v>339</v>
      </c>
      <c r="P22" s="251">
        <v>348</v>
      </c>
      <c r="R22" s="251">
        <v>635</v>
      </c>
      <c r="S22" s="251">
        <v>357</v>
      </c>
      <c r="T22" s="251">
        <v>278</v>
      </c>
      <c r="V22" s="251">
        <v>654</v>
      </c>
      <c r="W22" s="251">
        <v>343</v>
      </c>
      <c r="X22" s="251">
        <v>311</v>
      </c>
      <c r="Z22" s="251">
        <v>129</v>
      </c>
      <c r="AA22" s="251">
        <v>75</v>
      </c>
      <c r="AB22" s="251">
        <v>54</v>
      </c>
    </row>
    <row r="23" spans="1:28" x14ac:dyDescent="0.2">
      <c r="A23" s="42" t="s">
        <v>210</v>
      </c>
      <c r="B23" s="251">
        <f t="shared" si="0"/>
        <v>48</v>
      </c>
      <c r="C23" s="251">
        <f t="shared" si="0"/>
        <v>21</v>
      </c>
      <c r="D23" s="251">
        <f t="shared" si="1"/>
        <v>27</v>
      </c>
      <c r="F23" s="251">
        <v>12</v>
      </c>
      <c r="G23" s="251">
        <v>5</v>
      </c>
      <c r="H23" s="251">
        <v>7</v>
      </c>
      <c r="J23" s="251">
        <v>10</v>
      </c>
      <c r="K23" s="251">
        <v>4</v>
      </c>
      <c r="L23" s="251">
        <v>6</v>
      </c>
      <c r="N23" s="251">
        <v>10</v>
      </c>
      <c r="O23" s="251">
        <v>4</v>
      </c>
      <c r="P23" s="251">
        <v>6</v>
      </c>
      <c r="R23" s="251">
        <v>7</v>
      </c>
      <c r="S23" s="251">
        <v>4</v>
      </c>
      <c r="T23" s="251">
        <v>3</v>
      </c>
      <c r="V23" s="251">
        <v>9</v>
      </c>
      <c r="W23" s="251">
        <v>4</v>
      </c>
      <c r="X23" s="251">
        <v>5</v>
      </c>
      <c r="Z23" s="251">
        <v>0</v>
      </c>
      <c r="AA23" s="251">
        <v>0</v>
      </c>
      <c r="AB23" s="251">
        <v>0</v>
      </c>
    </row>
    <row r="24" spans="1:28" x14ac:dyDescent="0.2">
      <c r="A24" s="42" t="s">
        <v>53</v>
      </c>
      <c r="B24" s="251">
        <f t="shared" si="0"/>
        <v>693</v>
      </c>
      <c r="C24" s="251">
        <f t="shared" si="0"/>
        <v>337</v>
      </c>
      <c r="D24" s="251">
        <f t="shared" si="1"/>
        <v>356</v>
      </c>
      <c r="F24" s="251">
        <v>151</v>
      </c>
      <c r="G24" s="251">
        <v>68</v>
      </c>
      <c r="H24" s="251">
        <v>83</v>
      </c>
      <c r="J24" s="251">
        <v>136</v>
      </c>
      <c r="K24" s="251">
        <v>70</v>
      </c>
      <c r="L24" s="251">
        <v>66</v>
      </c>
      <c r="N24" s="251">
        <v>140</v>
      </c>
      <c r="O24" s="251">
        <v>74</v>
      </c>
      <c r="P24" s="251">
        <v>66</v>
      </c>
      <c r="R24" s="251">
        <v>130</v>
      </c>
      <c r="S24" s="251">
        <v>66</v>
      </c>
      <c r="T24" s="251">
        <v>64</v>
      </c>
      <c r="V24" s="251">
        <v>136</v>
      </c>
      <c r="W24" s="251">
        <v>59</v>
      </c>
      <c r="X24" s="251">
        <v>77</v>
      </c>
      <c r="Z24" s="251">
        <v>0</v>
      </c>
      <c r="AA24" s="251">
        <v>0</v>
      </c>
      <c r="AB24" s="251">
        <v>0</v>
      </c>
    </row>
    <row r="25" spans="1:28" x14ac:dyDescent="0.2">
      <c r="A25" s="42" t="s">
        <v>67</v>
      </c>
      <c r="B25" s="251">
        <f t="shared" si="0"/>
        <v>224</v>
      </c>
      <c r="C25" s="251">
        <f t="shared" si="0"/>
        <v>107</v>
      </c>
      <c r="D25" s="251">
        <f t="shared" si="1"/>
        <v>117</v>
      </c>
      <c r="F25" s="251">
        <v>59</v>
      </c>
      <c r="G25" s="251">
        <v>34</v>
      </c>
      <c r="H25" s="251">
        <v>25</v>
      </c>
      <c r="J25" s="251">
        <v>56</v>
      </c>
      <c r="K25" s="251">
        <v>24</v>
      </c>
      <c r="L25" s="251">
        <v>32</v>
      </c>
      <c r="N25" s="251">
        <v>45</v>
      </c>
      <c r="O25" s="251">
        <v>19</v>
      </c>
      <c r="P25" s="251">
        <v>26</v>
      </c>
      <c r="R25" s="251">
        <v>30</v>
      </c>
      <c r="S25" s="251">
        <v>15</v>
      </c>
      <c r="T25" s="251">
        <v>15</v>
      </c>
      <c r="V25" s="251">
        <v>28</v>
      </c>
      <c r="W25" s="251">
        <v>13</v>
      </c>
      <c r="X25" s="251">
        <v>15</v>
      </c>
      <c r="Z25" s="251">
        <v>6</v>
      </c>
      <c r="AA25" s="251">
        <v>2</v>
      </c>
      <c r="AB25" s="251">
        <v>4</v>
      </c>
    </row>
    <row r="26" spans="1:28" x14ac:dyDescent="0.2">
      <c r="A26" s="42" t="s">
        <v>68</v>
      </c>
      <c r="B26" s="251">
        <f t="shared" si="0"/>
        <v>909</v>
      </c>
      <c r="C26" s="251">
        <f t="shared" si="0"/>
        <v>465</v>
      </c>
      <c r="D26" s="251">
        <f t="shared" si="1"/>
        <v>444</v>
      </c>
      <c r="F26" s="251">
        <v>199</v>
      </c>
      <c r="G26" s="251">
        <v>109</v>
      </c>
      <c r="H26" s="251">
        <v>90</v>
      </c>
      <c r="J26" s="251">
        <v>199</v>
      </c>
      <c r="K26" s="251">
        <v>97</v>
      </c>
      <c r="L26" s="251">
        <v>102</v>
      </c>
      <c r="N26" s="251">
        <v>196</v>
      </c>
      <c r="O26" s="251">
        <v>99</v>
      </c>
      <c r="P26" s="251">
        <v>97</v>
      </c>
      <c r="R26" s="251">
        <v>131</v>
      </c>
      <c r="S26" s="251">
        <v>68</v>
      </c>
      <c r="T26" s="251">
        <v>63</v>
      </c>
      <c r="V26" s="251">
        <v>176</v>
      </c>
      <c r="W26" s="251">
        <v>87</v>
      </c>
      <c r="X26" s="251">
        <v>89</v>
      </c>
      <c r="Z26" s="251">
        <v>8</v>
      </c>
      <c r="AA26" s="251">
        <v>5</v>
      </c>
      <c r="AB26" s="251">
        <v>3</v>
      </c>
    </row>
    <row r="27" spans="1:28" x14ac:dyDescent="0.2">
      <c r="A27" s="42" t="s">
        <v>54</v>
      </c>
      <c r="B27" s="251">
        <f t="shared" si="0"/>
        <v>175</v>
      </c>
      <c r="C27" s="251">
        <f t="shared" si="0"/>
        <v>101</v>
      </c>
      <c r="D27" s="251">
        <f t="shared" si="1"/>
        <v>74</v>
      </c>
      <c r="F27" s="251">
        <v>41</v>
      </c>
      <c r="G27" s="251">
        <v>26</v>
      </c>
      <c r="H27" s="251">
        <v>15</v>
      </c>
      <c r="J27" s="251">
        <v>46</v>
      </c>
      <c r="K27" s="251">
        <v>26</v>
      </c>
      <c r="L27" s="251">
        <v>20</v>
      </c>
      <c r="N27" s="251">
        <v>40</v>
      </c>
      <c r="O27" s="251">
        <v>21</v>
      </c>
      <c r="P27" s="251">
        <v>19</v>
      </c>
      <c r="R27" s="251">
        <v>28</v>
      </c>
      <c r="S27" s="251">
        <v>16</v>
      </c>
      <c r="T27" s="251">
        <v>12</v>
      </c>
      <c r="V27" s="251">
        <v>20</v>
      </c>
      <c r="W27" s="251">
        <v>12</v>
      </c>
      <c r="X27" s="251">
        <v>8</v>
      </c>
      <c r="Z27" s="251">
        <v>0</v>
      </c>
      <c r="AA27" s="251">
        <v>0</v>
      </c>
      <c r="AB27" s="251">
        <v>0</v>
      </c>
    </row>
    <row r="28" spans="1:28" x14ac:dyDescent="0.2">
      <c r="A28" s="42" t="s">
        <v>55</v>
      </c>
      <c r="B28" s="251">
        <f t="shared" si="0"/>
        <v>619</v>
      </c>
      <c r="C28" s="251">
        <f t="shared" si="0"/>
        <v>300</v>
      </c>
      <c r="D28" s="251">
        <f t="shared" si="1"/>
        <v>319</v>
      </c>
      <c r="F28" s="251">
        <v>142</v>
      </c>
      <c r="G28" s="251">
        <v>62</v>
      </c>
      <c r="H28" s="251">
        <v>80</v>
      </c>
      <c r="J28" s="251">
        <v>136</v>
      </c>
      <c r="K28" s="251">
        <v>61</v>
      </c>
      <c r="L28" s="251">
        <v>75</v>
      </c>
      <c r="N28" s="251">
        <v>110</v>
      </c>
      <c r="O28" s="251">
        <v>58</v>
      </c>
      <c r="P28" s="251">
        <v>52</v>
      </c>
      <c r="R28" s="251">
        <v>118</v>
      </c>
      <c r="S28" s="251">
        <v>62</v>
      </c>
      <c r="T28" s="251">
        <v>56</v>
      </c>
      <c r="V28" s="251">
        <v>113</v>
      </c>
      <c r="W28" s="251">
        <v>57</v>
      </c>
      <c r="X28" s="251">
        <v>56</v>
      </c>
      <c r="Z28" s="251">
        <v>0</v>
      </c>
      <c r="AA28" s="251">
        <v>0</v>
      </c>
      <c r="AB28" s="251">
        <v>0</v>
      </c>
    </row>
    <row r="29" spans="1:28" x14ac:dyDescent="0.2">
      <c r="A29" s="42" t="s">
        <v>56</v>
      </c>
      <c r="B29" s="251">
        <f t="shared" si="0"/>
        <v>237</v>
      </c>
      <c r="C29" s="251">
        <f t="shared" si="0"/>
        <v>113</v>
      </c>
      <c r="D29" s="251">
        <f t="shared" si="1"/>
        <v>124</v>
      </c>
      <c r="F29" s="251">
        <v>48</v>
      </c>
      <c r="G29" s="251">
        <v>21</v>
      </c>
      <c r="H29" s="251">
        <v>27</v>
      </c>
      <c r="J29" s="251">
        <v>48</v>
      </c>
      <c r="K29" s="251">
        <v>22</v>
      </c>
      <c r="L29" s="251">
        <v>26</v>
      </c>
      <c r="N29" s="251">
        <v>56</v>
      </c>
      <c r="O29" s="251">
        <v>31</v>
      </c>
      <c r="P29" s="251">
        <v>25</v>
      </c>
      <c r="R29" s="251">
        <v>43</v>
      </c>
      <c r="S29" s="251">
        <v>17</v>
      </c>
      <c r="T29" s="251">
        <v>26</v>
      </c>
      <c r="V29" s="251">
        <v>42</v>
      </c>
      <c r="W29" s="251">
        <v>22</v>
      </c>
      <c r="X29" s="251">
        <v>20</v>
      </c>
      <c r="Z29" s="251">
        <v>0</v>
      </c>
      <c r="AA29" s="251">
        <v>0</v>
      </c>
      <c r="AB29" s="251">
        <v>0</v>
      </c>
    </row>
    <row r="30" spans="1:28" x14ac:dyDescent="0.2">
      <c r="A30" s="42" t="s">
        <v>82</v>
      </c>
      <c r="B30" s="251">
        <f t="shared" si="0"/>
        <v>297</v>
      </c>
      <c r="C30" s="251">
        <f t="shared" si="0"/>
        <v>145</v>
      </c>
      <c r="D30" s="251">
        <f t="shared" si="1"/>
        <v>152</v>
      </c>
      <c r="F30" s="251">
        <v>63</v>
      </c>
      <c r="G30" s="251">
        <v>28</v>
      </c>
      <c r="H30" s="251">
        <v>35</v>
      </c>
      <c r="J30" s="251">
        <v>64</v>
      </c>
      <c r="K30" s="251">
        <v>27</v>
      </c>
      <c r="L30" s="251">
        <v>37</v>
      </c>
      <c r="N30" s="251">
        <v>68</v>
      </c>
      <c r="O30" s="251">
        <v>38</v>
      </c>
      <c r="P30" s="251">
        <v>30</v>
      </c>
      <c r="R30" s="251">
        <v>47</v>
      </c>
      <c r="S30" s="251">
        <v>25</v>
      </c>
      <c r="T30" s="251">
        <v>22</v>
      </c>
      <c r="V30" s="251">
        <v>55</v>
      </c>
      <c r="W30" s="251">
        <v>27</v>
      </c>
      <c r="X30" s="251">
        <v>28</v>
      </c>
      <c r="Z30" s="251">
        <v>0</v>
      </c>
      <c r="AA30" s="251">
        <v>0</v>
      </c>
      <c r="AB30" s="251">
        <v>0</v>
      </c>
    </row>
    <row r="31" spans="1:28" x14ac:dyDescent="0.2">
      <c r="A31" s="42" t="s">
        <v>69</v>
      </c>
      <c r="B31" s="251">
        <f t="shared" si="0"/>
        <v>94</v>
      </c>
      <c r="C31" s="251">
        <f t="shared" si="0"/>
        <v>51</v>
      </c>
      <c r="D31" s="251">
        <f t="shared" si="1"/>
        <v>43</v>
      </c>
      <c r="F31" s="251">
        <v>27</v>
      </c>
      <c r="G31" s="251">
        <v>12</v>
      </c>
      <c r="H31" s="251">
        <v>15</v>
      </c>
      <c r="J31" s="251">
        <v>16</v>
      </c>
      <c r="K31" s="251">
        <v>8</v>
      </c>
      <c r="L31" s="251">
        <v>8</v>
      </c>
      <c r="N31" s="251">
        <v>17</v>
      </c>
      <c r="O31" s="251">
        <v>10</v>
      </c>
      <c r="P31" s="251">
        <v>7</v>
      </c>
      <c r="R31" s="251">
        <v>23</v>
      </c>
      <c r="S31" s="251">
        <v>13</v>
      </c>
      <c r="T31" s="251">
        <v>10</v>
      </c>
      <c r="V31" s="251">
        <v>11</v>
      </c>
      <c r="W31" s="251">
        <v>8</v>
      </c>
      <c r="X31" s="251">
        <v>3</v>
      </c>
      <c r="Z31" s="251">
        <v>0</v>
      </c>
      <c r="AA31" s="251">
        <v>0</v>
      </c>
      <c r="AB31" s="251">
        <v>0</v>
      </c>
    </row>
    <row r="32" spans="1:28" x14ac:dyDescent="0.2">
      <c r="A32" s="42" t="s">
        <v>70</v>
      </c>
      <c r="B32" s="251">
        <f t="shared" si="0"/>
        <v>132</v>
      </c>
      <c r="C32" s="251">
        <f t="shared" si="0"/>
        <v>63</v>
      </c>
      <c r="D32" s="251">
        <f t="shared" si="1"/>
        <v>69</v>
      </c>
      <c r="F32" s="251">
        <v>34</v>
      </c>
      <c r="G32" s="251">
        <v>16</v>
      </c>
      <c r="H32" s="251">
        <v>18</v>
      </c>
      <c r="J32" s="251">
        <v>32</v>
      </c>
      <c r="K32" s="251">
        <v>15</v>
      </c>
      <c r="L32" s="251">
        <v>17</v>
      </c>
      <c r="N32" s="251">
        <v>25</v>
      </c>
      <c r="O32" s="251">
        <v>12</v>
      </c>
      <c r="P32" s="251">
        <v>13</v>
      </c>
      <c r="R32" s="251">
        <v>18</v>
      </c>
      <c r="S32" s="251">
        <v>7</v>
      </c>
      <c r="T32" s="251">
        <v>11</v>
      </c>
      <c r="V32" s="251">
        <v>23</v>
      </c>
      <c r="W32" s="251">
        <v>13</v>
      </c>
      <c r="X32" s="251">
        <v>10</v>
      </c>
      <c r="Z32" s="251">
        <v>0</v>
      </c>
      <c r="AA32" s="251">
        <v>0</v>
      </c>
      <c r="AB32" s="251">
        <v>0</v>
      </c>
    </row>
    <row r="33" spans="1:28" x14ac:dyDescent="0.2">
      <c r="A33" s="42" t="s">
        <v>71</v>
      </c>
      <c r="B33" s="251">
        <f t="shared" si="0"/>
        <v>593</v>
      </c>
      <c r="C33" s="251">
        <f t="shared" si="0"/>
        <v>287</v>
      </c>
      <c r="D33" s="251">
        <f t="shared" si="1"/>
        <v>306</v>
      </c>
      <c r="F33" s="251">
        <v>145</v>
      </c>
      <c r="G33" s="251">
        <v>75</v>
      </c>
      <c r="H33" s="251">
        <v>70</v>
      </c>
      <c r="J33" s="251">
        <v>131</v>
      </c>
      <c r="K33" s="251">
        <v>64</v>
      </c>
      <c r="L33" s="251">
        <v>67</v>
      </c>
      <c r="N33" s="251">
        <v>107</v>
      </c>
      <c r="O33" s="251">
        <v>59</v>
      </c>
      <c r="P33" s="251">
        <v>48</v>
      </c>
      <c r="R33" s="251">
        <v>110</v>
      </c>
      <c r="S33" s="251">
        <v>52</v>
      </c>
      <c r="T33" s="251">
        <v>58</v>
      </c>
      <c r="V33" s="251">
        <v>100</v>
      </c>
      <c r="W33" s="251">
        <v>37</v>
      </c>
      <c r="X33" s="251">
        <v>63</v>
      </c>
      <c r="Z33" s="251">
        <v>0</v>
      </c>
      <c r="AA33" s="251">
        <v>0</v>
      </c>
      <c r="AB33" s="251">
        <v>0</v>
      </c>
    </row>
    <row r="34" spans="1:28" ht="13.5" thickBot="1" x14ac:dyDescent="0.25">
      <c r="A34" s="46" t="s">
        <v>72</v>
      </c>
      <c r="B34" s="254">
        <f t="shared" si="0"/>
        <v>612</v>
      </c>
      <c r="C34" s="254">
        <f t="shared" si="0"/>
        <v>299</v>
      </c>
      <c r="D34" s="254">
        <f t="shared" si="1"/>
        <v>313</v>
      </c>
      <c r="E34" s="254"/>
      <c r="F34" s="254">
        <v>147</v>
      </c>
      <c r="G34" s="254">
        <v>84</v>
      </c>
      <c r="H34" s="254">
        <v>63</v>
      </c>
      <c r="I34" s="254"/>
      <c r="J34" s="254">
        <v>117</v>
      </c>
      <c r="K34" s="254">
        <v>51</v>
      </c>
      <c r="L34" s="254">
        <v>66</v>
      </c>
      <c r="M34" s="254"/>
      <c r="N34" s="254">
        <v>115</v>
      </c>
      <c r="O34" s="254">
        <v>56</v>
      </c>
      <c r="P34" s="254">
        <v>59</v>
      </c>
      <c r="Q34" s="254"/>
      <c r="R34" s="254">
        <v>134</v>
      </c>
      <c r="S34" s="254">
        <v>59</v>
      </c>
      <c r="T34" s="254">
        <v>75</v>
      </c>
      <c r="U34" s="254"/>
      <c r="V34" s="254">
        <v>99</v>
      </c>
      <c r="W34" s="254">
        <v>49</v>
      </c>
      <c r="X34" s="254">
        <v>50</v>
      </c>
      <c r="Y34" s="254"/>
      <c r="Z34" s="254">
        <v>0</v>
      </c>
      <c r="AA34" s="254">
        <v>0</v>
      </c>
      <c r="AB34" s="254">
        <v>0</v>
      </c>
    </row>
    <row r="35" spans="1:28" ht="15" customHeight="1" x14ac:dyDescent="0.2">
      <c r="A35" s="11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4">
    <cfRule type="cellIs" dxfId="353" priority="1" operator="equal">
      <formula>0</formula>
    </cfRule>
  </conditionalFormatting>
  <hyperlinks>
    <hyperlink ref="AC2" location="Contenido!A1" display="Contenido" xr:uid="{00000000-0004-0000-2F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9">
    <tabColor theme="5" tint="0.59999389629810485"/>
    <pageSetUpPr fitToPage="1"/>
  </sheetPr>
  <dimension ref="A1:AC33"/>
  <sheetViews>
    <sheetView showGridLines="0" zoomScaleNormal="100" zoomScaleSheetLayoutView="100" workbookViewId="0">
      <selection activeCell="AD15" sqref="AD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862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204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SUM(B11:B22)</f>
        <v>12993</v>
      </c>
      <c r="C9" s="268">
        <f>SUM(C11:C22)</f>
        <v>6530</v>
      </c>
      <c r="D9" s="268">
        <f>SUM(D11:D22)</f>
        <v>6463</v>
      </c>
      <c r="E9" s="268"/>
      <c r="F9" s="268">
        <f>SUM(F11:F22)</f>
        <v>2548</v>
      </c>
      <c r="G9" s="268">
        <f>SUM(G11:G22)</f>
        <v>1281</v>
      </c>
      <c r="H9" s="268">
        <f>SUM(H11:H22)</f>
        <v>1267</v>
      </c>
      <c r="I9" s="268"/>
      <c r="J9" s="268">
        <f>SUM(J11:J22)</f>
        <v>2421</v>
      </c>
      <c r="K9" s="268">
        <f>SUM(K11:K22)</f>
        <v>1205</v>
      </c>
      <c r="L9" s="268">
        <f>SUM(L11:L22)</f>
        <v>1216</v>
      </c>
      <c r="M9" s="268"/>
      <c r="N9" s="268">
        <f>SUM(N11:N22)</f>
        <v>2320</v>
      </c>
      <c r="O9" s="268">
        <f>SUM(O11:O22)</f>
        <v>1161</v>
      </c>
      <c r="P9" s="268">
        <f>SUM(P11:P22)</f>
        <v>1159</v>
      </c>
      <c r="Q9" s="268"/>
      <c r="R9" s="268">
        <f>SUM(R11:R22)</f>
        <v>2673</v>
      </c>
      <c r="S9" s="268">
        <f>SUM(S11:S22)</f>
        <v>1353</v>
      </c>
      <c r="T9" s="268">
        <f>SUM(T11:T22)</f>
        <v>1320</v>
      </c>
      <c r="U9" s="268"/>
      <c r="V9" s="268">
        <f>SUM(V11:V22)</f>
        <v>2410</v>
      </c>
      <c r="W9" s="268">
        <f>SUM(W11:W22)</f>
        <v>1173</v>
      </c>
      <c r="X9" s="268">
        <f>SUM(X11:X22)</f>
        <v>1237</v>
      </c>
      <c r="Y9" s="268"/>
      <c r="Z9" s="268">
        <f>SUM(Z11:Z22)</f>
        <v>621</v>
      </c>
      <c r="AA9" s="268">
        <f>SUM(AA11:AA22)</f>
        <v>357</v>
      </c>
      <c r="AB9" s="268">
        <f>SUM(AB11:AB22)</f>
        <v>264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1623</v>
      </c>
      <c r="C11" s="251">
        <f>+G11+K11+O11+S11+W11+AA11</f>
        <v>831</v>
      </c>
      <c r="D11" s="251">
        <f>+B11-C11</f>
        <v>792</v>
      </c>
      <c r="E11" s="250"/>
      <c r="F11" s="250">
        <v>289</v>
      </c>
      <c r="G11" s="250">
        <v>148</v>
      </c>
      <c r="H11" s="250">
        <v>141</v>
      </c>
      <c r="I11" s="250"/>
      <c r="J11" s="250">
        <v>299</v>
      </c>
      <c r="K11" s="250">
        <v>143</v>
      </c>
      <c r="L11" s="250">
        <v>156</v>
      </c>
      <c r="M11" s="250"/>
      <c r="N11" s="250">
        <v>285</v>
      </c>
      <c r="O11" s="250">
        <v>145</v>
      </c>
      <c r="P11" s="250">
        <v>140</v>
      </c>
      <c r="Q11" s="250"/>
      <c r="R11" s="250">
        <v>282</v>
      </c>
      <c r="S11" s="250">
        <v>163</v>
      </c>
      <c r="T11" s="250">
        <v>119</v>
      </c>
      <c r="U11" s="250"/>
      <c r="V11" s="250">
        <v>269</v>
      </c>
      <c r="W11" s="250">
        <v>123</v>
      </c>
      <c r="X11" s="250">
        <v>146</v>
      </c>
      <c r="Y11" s="250"/>
      <c r="Z11" s="250">
        <v>199</v>
      </c>
      <c r="AA11" s="250">
        <v>109</v>
      </c>
      <c r="AB11" s="250">
        <v>90</v>
      </c>
    </row>
    <row r="12" spans="1:29" x14ac:dyDescent="0.2">
      <c r="A12" s="42" t="s">
        <v>58</v>
      </c>
      <c r="B12" s="251">
        <f t="shared" ref="B12:C22" si="0">+F12+J12+N12+R12+V12+Z12</f>
        <v>1223</v>
      </c>
      <c r="C12" s="251">
        <f t="shared" si="0"/>
        <v>570</v>
      </c>
      <c r="D12" s="251">
        <f t="shared" ref="D12:D22" si="1">+B12-C12</f>
        <v>653</v>
      </c>
      <c r="E12" s="250"/>
      <c r="F12" s="250">
        <v>293</v>
      </c>
      <c r="G12" s="250">
        <v>125</v>
      </c>
      <c r="H12" s="250">
        <v>168</v>
      </c>
      <c r="I12" s="250"/>
      <c r="J12" s="250">
        <v>261</v>
      </c>
      <c r="K12" s="250">
        <v>124</v>
      </c>
      <c r="L12" s="250">
        <v>137</v>
      </c>
      <c r="M12" s="250"/>
      <c r="N12" s="250">
        <v>249</v>
      </c>
      <c r="O12" s="250">
        <v>122</v>
      </c>
      <c r="P12" s="250">
        <v>127</v>
      </c>
      <c r="Q12" s="250"/>
      <c r="R12" s="250">
        <v>210</v>
      </c>
      <c r="S12" s="250">
        <v>94</v>
      </c>
      <c r="T12" s="250">
        <v>116</v>
      </c>
      <c r="U12" s="250"/>
      <c r="V12" s="250">
        <v>210</v>
      </c>
      <c r="W12" s="250">
        <v>105</v>
      </c>
      <c r="X12" s="250">
        <v>105</v>
      </c>
      <c r="Y12" s="250"/>
      <c r="Z12" s="250">
        <v>0</v>
      </c>
      <c r="AA12" s="250">
        <v>0</v>
      </c>
      <c r="AB12" s="250">
        <v>0</v>
      </c>
    </row>
    <row r="13" spans="1:29" x14ac:dyDescent="0.2">
      <c r="A13" s="42" t="s">
        <v>29</v>
      </c>
      <c r="B13" s="251">
        <f t="shared" si="0"/>
        <v>624</v>
      </c>
      <c r="C13" s="251">
        <f t="shared" si="0"/>
        <v>284</v>
      </c>
      <c r="D13" s="251">
        <f t="shared" si="1"/>
        <v>340</v>
      </c>
      <c r="E13" s="250"/>
      <c r="F13" s="250">
        <v>139</v>
      </c>
      <c r="G13" s="250">
        <v>67</v>
      </c>
      <c r="H13" s="250">
        <v>72</v>
      </c>
      <c r="I13" s="250"/>
      <c r="J13" s="250">
        <v>153</v>
      </c>
      <c r="K13" s="250">
        <v>80</v>
      </c>
      <c r="L13" s="250">
        <v>73</v>
      </c>
      <c r="M13" s="250"/>
      <c r="N13" s="250">
        <v>121</v>
      </c>
      <c r="O13" s="250">
        <v>57</v>
      </c>
      <c r="P13" s="250">
        <v>64</v>
      </c>
      <c r="Q13" s="250"/>
      <c r="R13" s="250">
        <v>107</v>
      </c>
      <c r="S13" s="250">
        <v>42</v>
      </c>
      <c r="T13" s="250">
        <v>65</v>
      </c>
      <c r="U13" s="250"/>
      <c r="V13" s="250">
        <v>104</v>
      </c>
      <c r="W13" s="250">
        <v>38</v>
      </c>
      <c r="X13" s="250">
        <v>66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42" t="s">
        <v>59</v>
      </c>
      <c r="B14" s="251">
        <f t="shared" si="0"/>
        <v>720</v>
      </c>
      <c r="C14" s="251">
        <f t="shared" si="0"/>
        <v>298</v>
      </c>
      <c r="D14" s="251">
        <f t="shared" si="1"/>
        <v>422</v>
      </c>
      <c r="E14" s="250"/>
      <c r="F14" s="250">
        <v>184</v>
      </c>
      <c r="G14" s="250">
        <v>79</v>
      </c>
      <c r="H14" s="250">
        <v>105</v>
      </c>
      <c r="I14" s="250"/>
      <c r="J14" s="250">
        <v>160</v>
      </c>
      <c r="K14" s="250">
        <v>73</v>
      </c>
      <c r="L14" s="250">
        <v>87</v>
      </c>
      <c r="M14" s="250"/>
      <c r="N14" s="250">
        <v>150</v>
      </c>
      <c r="O14" s="250">
        <v>69</v>
      </c>
      <c r="P14" s="250">
        <v>81</v>
      </c>
      <c r="Q14" s="250"/>
      <c r="R14" s="250">
        <v>113</v>
      </c>
      <c r="S14" s="250">
        <v>39</v>
      </c>
      <c r="T14" s="250">
        <v>74</v>
      </c>
      <c r="U14" s="250"/>
      <c r="V14" s="250">
        <v>113</v>
      </c>
      <c r="W14" s="250">
        <v>38</v>
      </c>
      <c r="X14" s="250">
        <v>75</v>
      </c>
      <c r="Y14" s="250"/>
      <c r="Z14" s="250">
        <v>0</v>
      </c>
      <c r="AA14" s="250">
        <v>0</v>
      </c>
      <c r="AB14" s="250">
        <v>0</v>
      </c>
    </row>
    <row r="15" spans="1:29" x14ac:dyDescent="0.2">
      <c r="A15" s="42" t="s">
        <v>61</v>
      </c>
      <c r="B15" s="251">
        <f t="shared" si="0"/>
        <v>324</v>
      </c>
      <c r="C15" s="251">
        <f t="shared" si="0"/>
        <v>158</v>
      </c>
      <c r="D15" s="251">
        <f t="shared" si="1"/>
        <v>166</v>
      </c>
      <c r="E15" s="252"/>
      <c r="F15" s="252">
        <v>82</v>
      </c>
      <c r="G15" s="252">
        <v>35</v>
      </c>
      <c r="H15" s="252">
        <v>47</v>
      </c>
      <c r="I15" s="252"/>
      <c r="J15" s="252">
        <v>57</v>
      </c>
      <c r="K15" s="252">
        <v>30</v>
      </c>
      <c r="L15" s="252">
        <v>27</v>
      </c>
      <c r="M15" s="252"/>
      <c r="N15" s="252">
        <v>69</v>
      </c>
      <c r="O15" s="252">
        <v>34</v>
      </c>
      <c r="P15" s="252">
        <v>35</v>
      </c>
      <c r="Q15" s="252"/>
      <c r="R15" s="252">
        <v>61</v>
      </c>
      <c r="S15" s="252">
        <v>32</v>
      </c>
      <c r="T15" s="252">
        <v>29</v>
      </c>
      <c r="U15" s="252"/>
      <c r="V15" s="252">
        <v>55</v>
      </c>
      <c r="W15" s="252">
        <v>27</v>
      </c>
      <c r="X15" s="252">
        <v>28</v>
      </c>
      <c r="Y15" s="252"/>
      <c r="Z15" s="252">
        <v>0</v>
      </c>
      <c r="AA15" s="252">
        <v>0</v>
      </c>
      <c r="AB15" s="252">
        <v>0</v>
      </c>
    </row>
    <row r="16" spans="1:29" x14ac:dyDescent="0.2">
      <c r="A16" s="42" t="s">
        <v>52</v>
      </c>
      <c r="B16" s="251">
        <f t="shared" si="0"/>
        <v>344</v>
      </c>
      <c r="C16" s="251">
        <f t="shared" si="0"/>
        <v>147</v>
      </c>
      <c r="D16" s="251">
        <f t="shared" si="1"/>
        <v>197</v>
      </c>
      <c r="E16" s="252"/>
      <c r="F16" s="252">
        <v>72</v>
      </c>
      <c r="G16" s="252">
        <v>37</v>
      </c>
      <c r="H16" s="252">
        <v>35</v>
      </c>
      <c r="I16" s="252"/>
      <c r="J16" s="252">
        <v>64</v>
      </c>
      <c r="K16" s="252">
        <v>28</v>
      </c>
      <c r="L16" s="252">
        <v>36</v>
      </c>
      <c r="M16" s="252"/>
      <c r="N16" s="252">
        <v>70</v>
      </c>
      <c r="O16" s="252">
        <v>23</v>
      </c>
      <c r="P16" s="252">
        <v>47</v>
      </c>
      <c r="Q16" s="252"/>
      <c r="R16" s="252">
        <v>75</v>
      </c>
      <c r="S16" s="252">
        <v>33</v>
      </c>
      <c r="T16" s="252">
        <v>42</v>
      </c>
      <c r="U16" s="252"/>
      <c r="V16" s="252">
        <v>63</v>
      </c>
      <c r="W16" s="252">
        <v>26</v>
      </c>
      <c r="X16" s="252">
        <v>37</v>
      </c>
      <c r="Y16" s="252"/>
      <c r="Z16" s="252">
        <v>0</v>
      </c>
      <c r="AA16" s="252">
        <v>0</v>
      </c>
      <c r="AB16" s="252">
        <v>0</v>
      </c>
    </row>
    <row r="17" spans="1:28" x14ac:dyDescent="0.2">
      <c r="A17" s="42" t="s">
        <v>62</v>
      </c>
      <c r="B17" s="251">
        <f t="shared" si="0"/>
        <v>294</v>
      </c>
      <c r="C17" s="251">
        <f t="shared" si="0"/>
        <v>133</v>
      </c>
      <c r="D17" s="251">
        <f t="shared" si="1"/>
        <v>161</v>
      </c>
      <c r="E17" s="250"/>
      <c r="F17" s="250">
        <v>45</v>
      </c>
      <c r="G17" s="250">
        <v>19</v>
      </c>
      <c r="H17" s="250">
        <v>26</v>
      </c>
      <c r="I17" s="250"/>
      <c r="J17" s="250">
        <v>73</v>
      </c>
      <c r="K17" s="250">
        <v>27</v>
      </c>
      <c r="L17" s="250">
        <v>46</v>
      </c>
      <c r="M17" s="250"/>
      <c r="N17" s="250">
        <v>56</v>
      </c>
      <c r="O17" s="250">
        <v>29</v>
      </c>
      <c r="P17" s="250">
        <v>27</v>
      </c>
      <c r="Q17" s="250"/>
      <c r="R17" s="250">
        <v>51</v>
      </c>
      <c r="S17" s="250">
        <v>25</v>
      </c>
      <c r="T17" s="250">
        <v>26</v>
      </c>
      <c r="U17" s="250"/>
      <c r="V17" s="250">
        <v>69</v>
      </c>
      <c r="W17" s="250">
        <v>33</v>
      </c>
      <c r="X17" s="250">
        <v>36</v>
      </c>
      <c r="Y17" s="250"/>
      <c r="Z17" s="250">
        <v>0</v>
      </c>
      <c r="AA17" s="250">
        <v>0</v>
      </c>
      <c r="AB17" s="250">
        <v>0</v>
      </c>
    </row>
    <row r="18" spans="1:28" x14ac:dyDescent="0.2">
      <c r="A18" s="42" t="s">
        <v>63</v>
      </c>
      <c r="B18" s="251">
        <f t="shared" si="0"/>
        <v>449</v>
      </c>
      <c r="C18" s="251">
        <f t="shared" si="0"/>
        <v>218</v>
      </c>
      <c r="D18" s="251">
        <f t="shared" si="1"/>
        <v>231</v>
      </c>
      <c r="E18" s="252"/>
      <c r="F18" s="252">
        <v>98</v>
      </c>
      <c r="G18" s="252">
        <v>52</v>
      </c>
      <c r="H18" s="252">
        <v>46</v>
      </c>
      <c r="I18" s="252"/>
      <c r="J18" s="252">
        <v>100</v>
      </c>
      <c r="K18" s="252">
        <v>48</v>
      </c>
      <c r="L18" s="252">
        <v>52</v>
      </c>
      <c r="M18" s="252"/>
      <c r="N18" s="252">
        <v>98</v>
      </c>
      <c r="O18" s="252">
        <v>50</v>
      </c>
      <c r="P18" s="252">
        <v>48</v>
      </c>
      <c r="Q18" s="252"/>
      <c r="R18" s="252">
        <v>79</v>
      </c>
      <c r="S18" s="252">
        <v>33</v>
      </c>
      <c r="T18" s="252">
        <v>46</v>
      </c>
      <c r="U18" s="252"/>
      <c r="V18" s="252">
        <v>74</v>
      </c>
      <c r="W18" s="252">
        <v>35</v>
      </c>
      <c r="X18" s="252">
        <v>39</v>
      </c>
      <c r="Y18" s="252"/>
      <c r="Z18" s="252">
        <v>0</v>
      </c>
      <c r="AA18" s="252">
        <v>0</v>
      </c>
      <c r="AB18" s="252">
        <v>0</v>
      </c>
    </row>
    <row r="19" spans="1:28" x14ac:dyDescent="0.2">
      <c r="A19" s="41" t="s">
        <v>30</v>
      </c>
      <c r="B19" s="251">
        <f t="shared" si="0"/>
        <v>4184</v>
      </c>
      <c r="C19" s="251">
        <f t="shared" si="0"/>
        <v>2342</v>
      </c>
      <c r="D19" s="251">
        <f t="shared" si="1"/>
        <v>1842</v>
      </c>
      <c r="F19" s="250">
        <v>653</v>
      </c>
      <c r="G19" s="250">
        <v>384</v>
      </c>
      <c r="H19" s="250">
        <v>269</v>
      </c>
      <c r="J19" s="250">
        <v>597</v>
      </c>
      <c r="K19" s="250">
        <v>344</v>
      </c>
      <c r="L19" s="250">
        <v>253</v>
      </c>
      <c r="N19" s="250">
        <v>555</v>
      </c>
      <c r="O19" s="250">
        <v>314</v>
      </c>
      <c r="P19" s="250">
        <v>241</v>
      </c>
      <c r="R19" s="250">
        <v>1095</v>
      </c>
      <c r="S19" s="250">
        <v>584</v>
      </c>
      <c r="T19" s="250">
        <v>511</v>
      </c>
      <c r="V19" s="250">
        <v>862</v>
      </c>
      <c r="W19" s="250">
        <v>468</v>
      </c>
      <c r="X19" s="250">
        <v>394</v>
      </c>
      <c r="Z19" s="250">
        <v>422</v>
      </c>
      <c r="AA19" s="250">
        <v>248</v>
      </c>
      <c r="AB19" s="250">
        <v>174</v>
      </c>
    </row>
    <row r="20" spans="1:28" x14ac:dyDescent="0.2">
      <c r="A20" s="42" t="s">
        <v>31</v>
      </c>
      <c r="B20" s="251">
        <f t="shared" si="0"/>
        <v>2739</v>
      </c>
      <c r="C20" s="251">
        <f t="shared" si="0"/>
        <v>1318</v>
      </c>
      <c r="D20" s="251">
        <f t="shared" si="1"/>
        <v>1421</v>
      </c>
      <c r="F20" s="251">
        <v>565</v>
      </c>
      <c r="G20" s="251">
        <v>265</v>
      </c>
      <c r="H20" s="251">
        <v>300</v>
      </c>
      <c r="J20" s="251">
        <v>543</v>
      </c>
      <c r="K20" s="251">
        <v>254</v>
      </c>
      <c r="L20" s="251">
        <v>289</v>
      </c>
      <c r="N20" s="251">
        <v>577</v>
      </c>
      <c r="O20" s="251">
        <v>275</v>
      </c>
      <c r="P20" s="251">
        <v>302</v>
      </c>
      <c r="R20" s="251">
        <v>533</v>
      </c>
      <c r="S20" s="251">
        <v>279</v>
      </c>
      <c r="T20" s="251">
        <v>254</v>
      </c>
      <c r="V20" s="251">
        <v>521</v>
      </c>
      <c r="W20" s="251">
        <v>245</v>
      </c>
      <c r="X20" s="251">
        <v>276</v>
      </c>
      <c r="Z20" s="251">
        <v>0</v>
      </c>
      <c r="AA20" s="251">
        <v>0</v>
      </c>
      <c r="AB20" s="251">
        <v>0</v>
      </c>
    </row>
    <row r="21" spans="1:28" x14ac:dyDescent="0.2">
      <c r="A21" s="42" t="s">
        <v>67</v>
      </c>
      <c r="B21" s="251">
        <f t="shared" si="0"/>
        <v>127</v>
      </c>
      <c r="C21" s="251">
        <f t="shared" si="0"/>
        <v>66</v>
      </c>
      <c r="D21" s="251">
        <f t="shared" si="1"/>
        <v>61</v>
      </c>
      <c r="F21" s="251">
        <v>38</v>
      </c>
      <c r="G21" s="251">
        <v>23</v>
      </c>
      <c r="H21" s="251">
        <v>15</v>
      </c>
      <c r="J21" s="251">
        <v>28</v>
      </c>
      <c r="K21" s="251">
        <v>13</v>
      </c>
      <c r="L21" s="251">
        <v>15</v>
      </c>
      <c r="N21" s="251">
        <v>26</v>
      </c>
      <c r="O21" s="251">
        <v>13</v>
      </c>
      <c r="P21" s="251">
        <v>13</v>
      </c>
      <c r="R21" s="251">
        <v>19</v>
      </c>
      <c r="S21" s="251">
        <v>9</v>
      </c>
      <c r="T21" s="251">
        <v>10</v>
      </c>
      <c r="V21" s="251">
        <v>16</v>
      </c>
      <c r="W21" s="251">
        <v>8</v>
      </c>
      <c r="X21" s="251">
        <v>8</v>
      </c>
      <c r="Z21" s="251">
        <v>0</v>
      </c>
      <c r="AA21" s="251">
        <v>0</v>
      </c>
      <c r="AB21" s="251">
        <v>0</v>
      </c>
    </row>
    <row r="22" spans="1:28" ht="13.5" thickBot="1" x14ac:dyDescent="0.25">
      <c r="A22" s="46" t="s">
        <v>55</v>
      </c>
      <c r="B22" s="254">
        <f t="shared" si="0"/>
        <v>342</v>
      </c>
      <c r="C22" s="254">
        <f t="shared" si="0"/>
        <v>165</v>
      </c>
      <c r="D22" s="254">
        <f t="shared" si="1"/>
        <v>177</v>
      </c>
      <c r="E22" s="254"/>
      <c r="F22" s="254">
        <v>90</v>
      </c>
      <c r="G22" s="254">
        <v>47</v>
      </c>
      <c r="H22" s="254">
        <v>43</v>
      </c>
      <c r="I22" s="254"/>
      <c r="J22" s="254">
        <v>86</v>
      </c>
      <c r="K22" s="254">
        <v>41</v>
      </c>
      <c r="L22" s="254">
        <v>45</v>
      </c>
      <c r="M22" s="254"/>
      <c r="N22" s="254">
        <v>64</v>
      </c>
      <c r="O22" s="254">
        <v>30</v>
      </c>
      <c r="P22" s="254">
        <v>34</v>
      </c>
      <c r="Q22" s="254"/>
      <c r="R22" s="254">
        <v>48</v>
      </c>
      <c r="S22" s="254">
        <v>20</v>
      </c>
      <c r="T22" s="254">
        <v>28</v>
      </c>
      <c r="U22" s="254"/>
      <c r="V22" s="254">
        <v>54</v>
      </c>
      <c r="W22" s="254">
        <v>27</v>
      </c>
      <c r="X22" s="254">
        <v>27</v>
      </c>
      <c r="Y22" s="254"/>
      <c r="Z22" s="254">
        <v>0</v>
      </c>
      <c r="AA22" s="254">
        <v>0</v>
      </c>
      <c r="AB22" s="254">
        <v>0</v>
      </c>
    </row>
    <row r="23" spans="1:28" ht="15" customHeight="1" x14ac:dyDescent="0.2">
      <c r="A23" s="11" t="s">
        <v>929</v>
      </c>
    </row>
    <row r="33" spans="11:11" x14ac:dyDescent="0.2">
      <c r="K33" s="251" t="s">
        <v>256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2">
    <cfRule type="cellIs" dxfId="352" priority="1" operator="equal">
      <formula>0</formula>
    </cfRule>
  </conditionalFormatting>
  <hyperlinks>
    <hyperlink ref="AC2" location="Contenido!A1" display="Contenido" xr:uid="{00000000-0004-0000-30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  <pageSetUpPr fitToPage="1"/>
  </sheetPr>
  <dimension ref="A1:L49"/>
  <sheetViews>
    <sheetView showGridLines="0" zoomScaleNormal="100" zoomScaleSheetLayoutView="100" workbookViewId="0">
      <pane ySplit="6" topLeftCell="A7" activePane="bottomLeft" state="frozen"/>
      <selection activeCell="A5" sqref="A5:AX17"/>
      <selection pane="bottomLeft" activeCell="L2" sqref="L2"/>
    </sheetView>
  </sheetViews>
  <sheetFormatPr baseColWidth="10" defaultColWidth="9.625" defaultRowHeight="12.75" x14ac:dyDescent="0.2"/>
  <cols>
    <col min="1" max="1" width="40.125" style="60" customWidth="1"/>
    <col min="2" max="11" width="8.75" style="59" customWidth="1"/>
    <col min="12" max="16384" width="9.625" style="59"/>
  </cols>
  <sheetData>
    <row r="1" spans="1:12" ht="15" x14ac:dyDescent="0.25">
      <c r="A1" s="587" t="s">
        <v>736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x14ac:dyDescent="0.25">
      <c r="A2" s="588" t="s">
        <v>181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197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98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994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s="78" customFormat="1" ht="24" customHeight="1" x14ac:dyDescent="0.15">
      <c r="A6" s="500" t="s">
        <v>217</v>
      </c>
      <c r="B6" s="499">
        <v>2013</v>
      </c>
      <c r="C6" s="499">
        <v>2014</v>
      </c>
      <c r="D6" s="499">
        <v>2015</v>
      </c>
      <c r="E6" s="499">
        <v>2016</v>
      </c>
      <c r="F6" s="499">
        <v>2017</v>
      </c>
      <c r="G6" s="499">
        <v>2018</v>
      </c>
      <c r="H6" s="499">
        <v>2019</v>
      </c>
      <c r="I6" s="499">
        <v>2020</v>
      </c>
      <c r="J6" s="499">
        <v>2021</v>
      </c>
      <c r="K6" s="499">
        <v>2022</v>
      </c>
    </row>
    <row r="7" spans="1:12" s="60" customFormat="1" ht="6.75" customHeight="1" x14ac:dyDescent="0.2">
      <c r="A7" s="50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ht="14.25" customHeight="1" x14ac:dyDescent="0.2">
      <c r="A8" s="62" t="s">
        <v>0</v>
      </c>
      <c r="B8" s="226">
        <f t="shared" ref="B8:K8" si="0">+B10+B15+B24+B42</f>
        <v>1075629</v>
      </c>
      <c r="C8" s="226">
        <f t="shared" si="0"/>
        <v>1085015</v>
      </c>
      <c r="D8" s="226">
        <f t="shared" si="0"/>
        <v>1080919</v>
      </c>
      <c r="E8" s="226">
        <f t="shared" si="0"/>
        <v>1086772</v>
      </c>
      <c r="F8" s="226">
        <f t="shared" si="0"/>
        <v>1093656</v>
      </c>
      <c r="G8" s="226">
        <f t="shared" si="0"/>
        <v>1144868</v>
      </c>
      <c r="H8" s="226">
        <f t="shared" si="0"/>
        <v>1184112</v>
      </c>
      <c r="I8" s="226">
        <f t="shared" ref="I8:J8" si="1">+I10+I15+I24+I42</f>
        <v>1183299</v>
      </c>
      <c r="J8" s="226">
        <f t="shared" si="1"/>
        <v>1189839</v>
      </c>
      <c r="K8" s="226">
        <f t="shared" si="0"/>
        <v>1155201</v>
      </c>
    </row>
    <row r="9" spans="1:12" ht="6.75" customHeight="1" x14ac:dyDescent="0.2">
      <c r="A9" s="64"/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pans="1:12" ht="14.25" customHeight="1" x14ac:dyDescent="0.2">
      <c r="A10" s="64" t="s">
        <v>156</v>
      </c>
      <c r="B10" s="226">
        <f t="shared" ref="B10:E10" si="2">+B11+B13</f>
        <v>119880</v>
      </c>
      <c r="C10" s="226">
        <f t="shared" si="2"/>
        <v>122667</v>
      </c>
      <c r="D10" s="226">
        <f t="shared" si="2"/>
        <v>120723</v>
      </c>
      <c r="E10" s="226">
        <f t="shared" si="2"/>
        <v>119574</v>
      </c>
      <c r="F10" s="226">
        <f t="shared" ref="F10:K10" si="3">+F11+F13+F12</f>
        <v>123065</v>
      </c>
      <c r="G10" s="226">
        <f t="shared" si="3"/>
        <v>148442</v>
      </c>
      <c r="H10" s="226">
        <f t="shared" si="3"/>
        <v>145753</v>
      </c>
      <c r="I10" s="226">
        <f t="shared" si="3"/>
        <v>147642</v>
      </c>
      <c r="J10" s="226">
        <f t="shared" si="3"/>
        <v>142552</v>
      </c>
      <c r="K10" s="226">
        <f t="shared" si="3"/>
        <v>141243</v>
      </c>
    </row>
    <row r="11" spans="1:12" ht="14.25" customHeight="1" x14ac:dyDescent="0.2">
      <c r="A11" s="66" t="s">
        <v>157</v>
      </c>
      <c r="B11" s="228">
        <v>117330</v>
      </c>
      <c r="C11" s="228">
        <v>120134</v>
      </c>
      <c r="D11" s="228">
        <v>118183</v>
      </c>
      <c r="E11" s="228">
        <v>116887</v>
      </c>
      <c r="F11" s="228">
        <v>119951</v>
      </c>
      <c r="G11" s="228">
        <v>144093</v>
      </c>
      <c r="H11" s="228">
        <v>140978</v>
      </c>
      <c r="I11" s="228">
        <v>142553</v>
      </c>
      <c r="J11" s="228">
        <v>137275</v>
      </c>
      <c r="K11" s="228">
        <v>135459</v>
      </c>
      <c r="L11" s="237"/>
    </row>
    <row r="12" spans="1:12" ht="14.25" customHeight="1" x14ac:dyDescent="0.2">
      <c r="A12" s="66" t="s">
        <v>220</v>
      </c>
      <c r="B12" s="227" t="s">
        <v>8</v>
      </c>
      <c r="C12" s="227" t="s">
        <v>8</v>
      </c>
      <c r="D12" s="227" t="s">
        <v>8</v>
      </c>
      <c r="E12" s="227" t="s">
        <v>8</v>
      </c>
      <c r="F12" s="228">
        <v>568</v>
      </c>
      <c r="G12" s="228">
        <v>1607</v>
      </c>
      <c r="H12" s="228">
        <v>1920</v>
      </c>
      <c r="I12" s="228">
        <v>1898</v>
      </c>
      <c r="J12" s="228">
        <v>1950</v>
      </c>
      <c r="K12" s="228">
        <v>2198</v>
      </c>
    </row>
    <row r="13" spans="1:12" ht="15.75" customHeight="1" x14ac:dyDescent="0.2">
      <c r="A13" s="66" t="s">
        <v>310</v>
      </c>
      <c r="B13" s="227">
        <v>2550</v>
      </c>
      <c r="C13" s="227">
        <v>2533</v>
      </c>
      <c r="D13" s="227">
        <v>2540</v>
      </c>
      <c r="E13" s="227">
        <v>2687</v>
      </c>
      <c r="F13" s="227">
        <v>2546</v>
      </c>
      <c r="G13" s="227">
        <v>2742</v>
      </c>
      <c r="H13" s="227">
        <v>2855</v>
      </c>
      <c r="I13" s="227">
        <v>3191</v>
      </c>
      <c r="J13" s="227">
        <v>3327</v>
      </c>
      <c r="K13" s="227">
        <v>3586</v>
      </c>
    </row>
    <row r="14" spans="1:12" ht="6.75" customHeight="1" x14ac:dyDescent="0.2"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2" ht="14.25" customHeight="1" x14ac:dyDescent="0.2">
      <c r="A15" s="64" t="s">
        <v>159</v>
      </c>
      <c r="B15" s="226">
        <f t="shared" ref="B15:C15" si="4">SUM(B16:B22)</f>
        <v>480125</v>
      </c>
      <c r="C15" s="226">
        <f t="shared" si="4"/>
        <v>475766</v>
      </c>
      <c r="D15" s="226">
        <f t="shared" ref="D15:K15" si="5">SUM(D16:D22)</f>
        <v>473447</v>
      </c>
      <c r="E15" s="226">
        <f t="shared" si="5"/>
        <v>475756</v>
      </c>
      <c r="F15" s="226">
        <f t="shared" si="5"/>
        <v>472421</v>
      </c>
      <c r="G15" s="226">
        <f t="shared" si="5"/>
        <v>483770</v>
      </c>
      <c r="H15" s="226">
        <f t="shared" si="5"/>
        <v>497065</v>
      </c>
      <c r="I15" s="226">
        <f t="shared" ref="I15:J15" si="6">SUM(I16:I22)</f>
        <v>492777</v>
      </c>
      <c r="J15" s="226">
        <f t="shared" si="6"/>
        <v>487445</v>
      </c>
      <c r="K15" s="226">
        <f t="shared" si="5"/>
        <v>482118</v>
      </c>
    </row>
    <row r="16" spans="1:12" ht="14.25" customHeight="1" x14ac:dyDescent="0.2">
      <c r="A16" s="66" t="s">
        <v>160</v>
      </c>
      <c r="B16" s="227">
        <v>453328</v>
      </c>
      <c r="C16" s="227">
        <v>447131</v>
      </c>
      <c r="D16" s="227">
        <v>445679</v>
      </c>
      <c r="E16" s="227">
        <v>444807</v>
      </c>
      <c r="F16" s="227">
        <v>443022</v>
      </c>
      <c r="G16" s="227">
        <v>451922</v>
      </c>
      <c r="H16" s="227">
        <v>467442</v>
      </c>
      <c r="I16" s="227">
        <v>463284</v>
      </c>
      <c r="J16" s="227">
        <v>457889</v>
      </c>
      <c r="K16" s="227">
        <v>455934</v>
      </c>
    </row>
    <row r="17" spans="1:11" ht="14.25" customHeight="1" x14ac:dyDescent="0.2">
      <c r="A17" s="66" t="s">
        <v>161</v>
      </c>
      <c r="B17" s="227">
        <v>306</v>
      </c>
      <c r="C17" s="227">
        <v>310</v>
      </c>
      <c r="D17" s="227">
        <v>264</v>
      </c>
      <c r="E17" s="227">
        <v>251</v>
      </c>
      <c r="F17" s="227">
        <v>283</v>
      </c>
      <c r="G17" s="227">
        <v>270</v>
      </c>
      <c r="H17" s="227">
        <v>266</v>
      </c>
      <c r="I17" s="227">
        <v>256</v>
      </c>
      <c r="J17" s="227">
        <v>293</v>
      </c>
      <c r="K17" s="227">
        <v>323</v>
      </c>
    </row>
    <row r="18" spans="1:11" ht="14.25" customHeight="1" x14ac:dyDescent="0.2">
      <c r="A18" s="66" t="s">
        <v>1029</v>
      </c>
      <c r="B18" s="227">
        <v>15893</v>
      </c>
      <c r="C18" s="227">
        <v>18154</v>
      </c>
      <c r="D18" s="227">
        <v>17685</v>
      </c>
      <c r="E18" s="227">
        <v>20737</v>
      </c>
      <c r="F18" s="227">
        <v>19379</v>
      </c>
      <c r="G18" s="227">
        <v>21265</v>
      </c>
      <c r="H18" s="227">
        <v>19870</v>
      </c>
      <c r="I18" s="227">
        <v>20074</v>
      </c>
      <c r="J18" s="227">
        <v>20538</v>
      </c>
      <c r="K18" s="227">
        <v>17760</v>
      </c>
    </row>
    <row r="19" spans="1:11" ht="14.25" customHeight="1" x14ac:dyDescent="0.2">
      <c r="A19" s="66" t="s">
        <v>162</v>
      </c>
      <c r="B19" s="227">
        <v>4403</v>
      </c>
      <c r="C19" s="227">
        <v>3719</v>
      </c>
      <c r="D19" s="227">
        <v>3469</v>
      </c>
      <c r="E19" s="227">
        <v>2842</v>
      </c>
      <c r="F19" s="227">
        <v>2661</v>
      </c>
      <c r="G19" s="227">
        <v>2254</v>
      </c>
      <c r="H19" s="227">
        <v>1744</v>
      </c>
      <c r="I19" s="227">
        <v>1316</v>
      </c>
      <c r="J19" s="227">
        <v>801</v>
      </c>
      <c r="K19" s="227">
        <v>694</v>
      </c>
    </row>
    <row r="20" spans="1:11" ht="14.25" customHeight="1" x14ac:dyDescent="0.2">
      <c r="A20" s="66" t="s">
        <v>189</v>
      </c>
      <c r="B20" s="227">
        <v>1848</v>
      </c>
      <c r="C20" s="227">
        <v>2321</v>
      </c>
      <c r="D20" s="227">
        <v>2276</v>
      </c>
      <c r="E20" s="227">
        <v>2881</v>
      </c>
      <c r="F20" s="227">
        <v>3064</v>
      </c>
      <c r="G20" s="227">
        <v>4494</v>
      </c>
      <c r="H20" s="227">
        <v>4648</v>
      </c>
      <c r="I20" s="227">
        <v>4939</v>
      </c>
      <c r="J20" s="227">
        <v>5335</v>
      </c>
      <c r="K20" s="227">
        <v>4730</v>
      </c>
    </row>
    <row r="21" spans="1:11" ht="14.25" customHeight="1" x14ac:dyDescent="0.2">
      <c r="A21" s="66" t="s">
        <v>190</v>
      </c>
      <c r="B21" s="227">
        <v>251</v>
      </c>
      <c r="C21" s="227">
        <v>84</v>
      </c>
      <c r="D21" s="227">
        <v>98</v>
      </c>
      <c r="E21" s="227">
        <v>212</v>
      </c>
      <c r="F21" s="227">
        <v>234</v>
      </c>
      <c r="G21" s="227">
        <v>223</v>
      </c>
      <c r="H21" s="227">
        <v>266</v>
      </c>
      <c r="I21" s="227">
        <v>432</v>
      </c>
      <c r="J21" s="227">
        <v>276</v>
      </c>
      <c r="K21" s="227">
        <v>202</v>
      </c>
    </row>
    <row r="22" spans="1:11" ht="15.75" customHeight="1" x14ac:dyDescent="0.2">
      <c r="A22" s="66" t="s">
        <v>310</v>
      </c>
      <c r="B22" s="227">
        <v>4096</v>
      </c>
      <c r="C22" s="227">
        <v>4047</v>
      </c>
      <c r="D22" s="227">
        <v>3976</v>
      </c>
      <c r="E22" s="227">
        <v>4026</v>
      </c>
      <c r="F22" s="227">
        <v>3778</v>
      </c>
      <c r="G22" s="227">
        <v>3342</v>
      </c>
      <c r="H22" s="227">
        <v>2829</v>
      </c>
      <c r="I22" s="227">
        <v>2476</v>
      </c>
      <c r="J22" s="227">
        <v>2313</v>
      </c>
      <c r="K22" s="227">
        <v>2475</v>
      </c>
    </row>
    <row r="23" spans="1:11" ht="6.75" customHeight="1" x14ac:dyDescent="0.2">
      <c r="A23" s="62"/>
      <c r="B23" s="227"/>
      <c r="C23" s="227"/>
      <c r="D23" s="227"/>
      <c r="E23" s="227"/>
      <c r="F23" s="227"/>
      <c r="G23" s="227"/>
      <c r="H23" s="227"/>
      <c r="I23" s="227"/>
      <c r="J23" s="227"/>
      <c r="K23" s="227"/>
    </row>
    <row r="24" spans="1:11" ht="14.25" customHeight="1" x14ac:dyDescent="0.2">
      <c r="A24" s="64" t="s">
        <v>163</v>
      </c>
      <c r="B24" s="226">
        <f t="shared" ref="B24:K24" si="7">+B25+B33+B34+B35+B36+B37+B38+B39+B40</f>
        <v>450035</v>
      </c>
      <c r="C24" s="226">
        <f t="shared" si="7"/>
        <v>460619</v>
      </c>
      <c r="D24" s="226">
        <f t="shared" si="7"/>
        <v>460201</v>
      </c>
      <c r="E24" s="226">
        <f t="shared" si="7"/>
        <v>462855</v>
      </c>
      <c r="F24" s="226">
        <f t="shared" si="7"/>
        <v>467513</v>
      </c>
      <c r="G24" s="226">
        <f t="shared" si="7"/>
        <v>476668</v>
      </c>
      <c r="H24" s="226">
        <f t="shared" si="7"/>
        <v>504316</v>
      </c>
      <c r="I24" s="226">
        <f t="shared" ref="I24:J24" si="8">+I25+I33+I34+I35+I36+I37+I38+I39+I40</f>
        <v>505328</v>
      </c>
      <c r="J24" s="226">
        <f t="shared" si="8"/>
        <v>528269</v>
      </c>
      <c r="K24" s="226">
        <f t="shared" si="7"/>
        <v>501018</v>
      </c>
    </row>
    <row r="25" spans="1:11" ht="14.25" customHeight="1" x14ac:dyDescent="0.2">
      <c r="A25" s="66" t="s">
        <v>492</v>
      </c>
      <c r="B25" s="228">
        <f t="shared" ref="B25:E25" si="9">+B26+B29</f>
        <v>364654</v>
      </c>
      <c r="C25" s="228">
        <f t="shared" si="9"/>
        <v>369573</v>
      </c>
      <c r="D25" s="228">
        <f t="shared" si="9"/>
        <v>372022</v>
      </c>
      <c r="E25" s="228">
        <f t="shared" si="9"/>
        <v>369824</v>
      </c>
      <c r="F25" s="228">
        <f>+F26+F29</f>
        <v>366727</v>
      </c>
      <c r="G25" s="228">
        <f>+G26+G29</f>
        <v>366470</v>
      </c>
      <c r="H25" s="228">
        <f>+H26+H29</f>
        <v>386609</v>
      </c>
      <c r="I25" s="228">
        <f>+I26+I29</f>
        <v>389481</v>
      </c>
      <c r="J25" s="228">
        <f>+J26+J29</f>
        <v>411532</v>
      </c>
      <c r="K25" s="228">
        <v>405648</v>
      </c>
    </row>
    <row r="26" spans="1:11" ht="14.25" customHeight="1" x14ac:dyDescent="0.2">
      <c r="A26" s="77" t="s">
        <v>10</v>
      </c>
      <c r="B26" s="228">
        <f t="shared" ref="B26:E26" si="10">+B27+B28</f>
        <v>320373</v>
      </c>
      <c r="C26" s="228">
        <f t="shared" si="10"/>
        <v>321783</v>
      </c>
      <c r="D26" s="228">
        <f t="shared" si="10"/>
        <v>323313</v>
      </c>
      <c r="E26" s="228">
        <f t="shared" si="10"/>
        <v>321611</v>
      </c>
      <c r="F26" s="228">
        <f>+F27+F28</f>
        <v>319094</v>
      </c>
      <c r="G26" s="228">
        <f>+G27+G28</f>
        <v>318519</v>
      </c>
      <c r="H26" s="228">
        <f>+H27+H28</f>
        <v>336023</v>
      </c>
      <c r="I26" s="228">
        <f>+I27+I28</f>
        <v>339178</v>
      </c>
      <c r="J26" s="228">
        <f>+J27+J28</f>
        <v>354330</v>
      </c>
      <c r="K26" s="228">
        <v>355070</v>
      </c>
    </row>
    <row r="27" spans="1:11" ht="14.25" customHeight="1" x14ac:dyDescent="0.2">
      <c r="A27" s="68" t="s">
        <v>41</v>
      </c>
      <c r="B27" s="228">
        <v>240652</v>
      </c>
      <c r="C27" s="228">
        <v>235832</v>
      </c>
      <c r="D27" s="228">
        <f>232845+1067</f>
        <v>233912</v>
      </c>
      <c r="E27" s="228">
        <f>230206+1170</f>
        <v>231376</v>
      </c>
      <c r="F27" s="228">
        <f>1049+227414</f>
        <v>228463</v>
      </c>
      <c r="G27" s="228">
        <f>225418+964</f>
        <v>226382</v>
      </c>
      <c r="H27" s="228">
        <v>237967</v>
      </c>
      <c r="I27" s="228">
        <v>238485</v>
      </c>
      <c r="J27" s="228">
        <v>249513</v>
      </c>
      <c r="K27" s="228">
        <v>249490</v>
      </c>
    </row>
    <row r="28" spans="1:11" ht="14.25" customHeight="1" x14ac:dyDescent="0.2">
      <c r="A28" s="68" t="s">
        <v>42</v>
      </c>
      <c r="B28" s="228">
        <v>79721</v>
      </c>
      <c r="C28" s="228">
        <v>85951</v>
      </c>
      <c r="D28" s="228">
        <v>89401</v>
      </c>
      <c r="E28" s="228">
        <v>90235</v>
      </c>
      <c r="F28" s="228">
        <v>90631</v>
      </c>
      <c r="G28" s="228">
        <v>92137</v>
      </c>
      <c r="H28" s="228">
        <v>98056</v>
      </c>
      <c r="I28" s="228">
        <v>100693</v>
      </c>
      <c r="J28" s="228">
        <v>104817</v>
      </c>
      <c r="K28" s="228">
        <v>105580</v>
      </c>
    </row>
    <row r="29" spans="1:11" ht="14.25" customHeight="1" x14ac:dyDescent="0.2">
      <c r="A29" s="77" t="s">
        <v>14</v>
      </c>
      <c r="B29" s="228">
        <f t="shared" ref="B29:D29" si="11">+B30+B31+B32</f>
        <v>44281</v>
      </c>
      <c r="C29" s="228">
        <f t="shared" si="11"/>
        <v>47790</v>
      </c>
      <c r="D29" s="228">
        <f t="shared" si="11"/>
        <v>48709</v>
      </c>
      <c r="E29" s="228">
        <f t="shared" ref="E29:I29" si="12">+E30+E31+E32</f>
        <v>48213</v>
      </c>
      <c r="F29" s="228">
        <f t="shared" si="12"/>
        <v>47633</v>
      </c>
      <c r="G29" s="228">
        <f t="shared" si="12"/>
        <v>47951</v>
      </c>
      <c r="H29" s="228">
        <f t="shared" si="12"/>
        <v>50586</v>
      </c>
      <c r="I29" s="228">
        <f t="shared" si="12"/>
        <v>50303</v>
      </c>
      <c r="J29" s="228">
        <f t="shared" ref="J29" si="13">+J30+J31+J32</f>
        <v>57202</v>
      </c>
      <c r="K29" s="228">
        <v>50578</v>
      </c>
    </row>
    <row r="30" spans="1:11" ht="14.25" customHeight="1" x14ac:dyDescent="0.2">
      <c r="A30" s="68" t="s">
        <v>41</v>
      </c>
      <c r="B30" s="228">
        <v>35966</v>
      </c>
      <c r="C30" s="228">
        <v>36411</v>
      </c>
      <c r="D30" s="228">
        <v>36198</v>
      </c>
      <c r="E30" s="228">
        <v>34850</v>
      </c>
      <c r="F30" s="228">
        <v>33414</v>
      </c>
      <c r="G30" s="228">
        <v>32969</v>
      </c>
      <c r="H30" s="228">
        <v>33864</v>
      </c>
      <c r="I30" s="228">
        <v>32162</v>
      </c>
      <c r="J30" s="228">
        <v>36872</v>
      </c>
      <c r="K30" s="228">
        <v>31926</v>
      </c>
    </row>
    <row r="31" spans="1:11" ht="14.25" customHeight="1" x14ac:dyDescent="0.2">
      <c r="A31" s="68" t="s">
        <v>42</v>
      </c>
      <c r="B31" s="227">
        <v>1409</v>
      </c>
      <c r="C31" s="227">
        <v>1413</v>
      </c>
      <c r="D31" s="227">
        <v>1564</v>
      </c>
      <c r="E31" s="227">
        <v>1640</v>
      </c>
      <c r="F31" s="227">
        <v>1631</v>
      </c>
      <c r="G31" s="227">
        <v>1597</v>
      </c>
      <c r="H31" s="227">
        <v>1646</v>
      </c>
      <c r="I31" s="227">
        <v>1772</v>
      </c>
      <c r="J31" s="227">
        <v>1540</v>
      </c>
      <c r="K31" s="227">
        <v>1596</v>
      </c>
    </row>
    <row r="32" spans="1:11" ht="14.25" customHeight="1" x14ac:dyDescent="0.2">
      <c r="A32" s="68" t="s">
        <v>987</v>
      </c>
      <c r="B32" s="227">
        <v>6906</v>
      </c>
      <c r="C32" s="227">
        <v>9966</v>
      </c>
      <c r="D32" s="227">
        <v>10947</v>
      </c>
      <c r="E32" s="227">
        <v>11723</v>
      </c>
      <c r="F32" s="227">
        <v>12588</v>
      </c>
      <c r="G32" s="227">
        <v>13385</v>
      </c>
      <c r="H32" s="227">
        <v>15076</v>
      </c>
      <c r="I32" s="227">
        <v>16369</v>
      </c>
      <c r="J32" s="227">
        <v>18790</v>
      </c>
      <c r="K32" s="227">
        <v>17056</v>
      </c>
    </row>
    <row r="33" spans="1:11" ht="14.25" customHeight="1" x14ac:dyDescent="0.2">
      <c r="A33" s="66" t="s">
        <v>1030</v>
      </c>
      <c r="B33" s="227">
        <f>16931+5910+197</f>
        <v>23038</v>
      </c>
      <c r="C33" s="227">
        <f>18551+7634+389</f>
        <v>26574</v>
      </c>
      <c r="D33" s="227">
        <v>22877</v>
      </c>
      <c r="E33" s="227">
        <v>25835</v>
      </c>
      <c r="F33" s="227">
        <v>26330</v>
      </c>
      <c r="G33" s="227">
        <v>27585</v>
      </c>
      <c r="H33" s="227">
        <f>18747+10153</f>
        <v>28900</v>
      </c>
      <c r="I33" s="227">
        <v>30251</v>
      </c>
      <c r="J33" s="227">
        <v>30621</v>
      </c>
      <c r="K33" s="227">
        <v>26238</v>
      </c>
    </row>
    <row r="34" spans="1:11" ht="14.25" customHeight="1" x14ac:dyDescent="0.2">
      <c r="A34" s="66" t="s">
        <v>184</v>
      </c>
      <c r="B34" s="228">
        <v>2755</v>
      </c>
      <c r="C34" s="228">
        <v>1750</v>
      </c>
      <c r="D34" s="228">
        <v>898</v>
      </c>
      <c r="E34" s="228">
        <v>675</v>
      </c>
      <c r="F34" s="228">
        <v>2052</v>
      </c>
      <c r="G34" s="228">
        <v>2571</v>
      </c>
      <c r="H34" s="228">
        <v>3315</v>
      </c>
      <c r="I34" s="228">
        <v>3471</v>
      </c>
      <c r="J34" s="228">
        <v>3575</v>
      </c>
      <c r="K34" s="228">
        <v>3622</v>
      </c>
    </row>
    <row r="35" spans="1:11" ht="14.25" customHeight="1" x14ac:dyDescent="0.2">
      <c r="A35" s="66" t="s">
        <v>226</v>
      </c>
      <c r="B35" s="228">
        <v>15574</v>
      </c>
      <c r="C35" s="228">
        <v>16340</v>
      </c>
      <c r="D35" s="228">
        <v>16332</v>
      </c>
      <c r="E35" s="228">
        <v>16040</v>
      </c>
      <c r="F35" s="228">
        <v>16407</v>
      </c>
      <c r="G35" s="228">
        <v>16143</v>
      </c>
      <c r="H35" s="228">
        <v>16231</v>
      </c>
      <c r="I35" s="228">
        <v>15017</v>
      </c>
      <c r="J35" s="228">
        <v>8668</v>
      </c>
      <c r="K35" s="228">
        <v>2280</v>
      </c>
    </row>
    <row r="36" spans="1:11" ht="14.25" customHeight="1" x14ac:dyDescent="0.2">
      <c r="A36" s="66" t="s">
        <v>188</v>
      </c>
      <c r="B36" s="228">
        <v>17586</v>
      </c>
      <c r="C36" s="228">
        <v>18946</v>
      </c>
      <c r="D36" s="228">
        <v>19781</v>
      </c>
      <c r="E36" s="228">
        <v>20922</v>
      </c>
      <c r="F36" s="228">
        <v>23621</v>
      </c>
      <c r="G36" s="228">
        <v>28766</v>
      </c>
      <c r="H36" s="228">
        <v>28551</v>
      </c>
      <c r="I36" s="228">
        <v>26288</v>
      </c>
      <c r="J36" s="228">
        <v>26470</v>
      </c>
      <c r="K36" s="228">
        <v>21740</v>
      </c>
    </row>
    <row r="37" spans="1:11" ht="14.25" customHeight="1" x14ac:dyDescent="0.2">
      <c r="A37" s="66" t="s">
        <v>187</v>
      </c>
      <c r="B37" s="227">
        <v>4198</v>
      </c>
      <c r="C37" s="227">
        <v>3978</v>
      </c>
      <c r="D37" s="227">
        <v>4077</v>
      </c>
      <c r="E37" s="227">
        <v>4056</v>
      </c>
      <c r="F37" s="227">
        <v>4808</v>
      </c>
      <c r="G37" s="227">
        <v>4855</v>
      </c>
      <c r="H37" s="227">
        <v>4433</v>
      </c>
      <c r="I37" s="227">
        <v>4163</v>
      </c>
      <c r="J37" s="227">
        <v>3376</v>
      </c>
      <c r="K37" s="227">
        <v>3083</v>
      </c>
    </row>
    <row r="38" spans="1:11" ht="14.25" customHeight="1" x14ac:dyDescent="0.2">
      <c r="A38" s="66" t="s">
        <v>186</v>
      </c>
      <c r="B38" s="228">
        <v>10830</v>
      </c>
      <c r="C38" s="228">
        <v>11971</v>
      </c>
      <c r="D38" s="228">
        <v>12626</v>
      </c>
      <c r="E38" s="228">
        <v>13879</v>
      </c>
      <c r="F38" s="228">
        <v>15391</v>
      </c>
      <c r="G38" s="228">
        <v>17638</v>
      </c>
      <c r="H38" s="228">
        <v>22428</v>
      </c>
      <c r="I38" s="228">
        <v>23042</v>
      </c>
      <c r="J38" s="228">
        <v>29263</v>
      </c>
      <c r="K38" s="228">
        <v>24420</v>
      </c>
    </row>
    <row r="39" spans="1:11" ht="14.25" customHeight="1" x14ac:dyDescent="0.2">
      <c r="A39" s="66" t="s">
        <v>185</v>
      </c>
      <c r="B39" s="228">
        <v>3292</v>
      </c>
      <c r="C39" s="228">
        <v>3123</v>
      </c>
      <c r="D39" s="228">
        <v>3022</v>
      </c>
      <c r="E39" s="228">
        <v>2846</v>
      </c>
      <c r="F39" s="228">
        <v>3285</v>
      </c>
      <c r="G39" s="228">
        <v>3640</v>
      </c>
      <c r="H39" s="228">
        <v>4834</v>
      </c>
      <c r="I39" s="228">
        <v>4877</v>
      </c>
      <c r="J39" s="228">
        <v>5632</v>
      </c>
      <c r="K39" s="228">
        <v>4741</v>
      </c>
    </row>
    <row r="40" spans="1:11" ht="15.75" customHeight="1" x14ac:dyDescent="0.2">
      <c r="A40" s="66" t="s">
        <v>310</v>
      </c>
      <c r="B40" s="227">
        <v>8108</v>
      </c>
      <c r="C40" s="227">
        <v>8364</v>
      </c>
      <c r="D40" s="227">
        <v>8566</v>
      </c>
      <c r="E40" s="227">
        <v>8778</v>
      </c>
      <c r="F40" s="227">
        <v>8892</v>
      </c>
      <c r="G40" s="227">
        <v>9000</v>
      </c>
      <c r="H40" s="227">
        <v>9015</v>
      </c>
      <c r="I40" s="227">
        <v>8738</v>
      </c>
      <c r="J40" s="227">
        <v>9132</v>
      </c>
      <c r="K40" s="227">
        <v>9246</v>
      </c>
    </row>
    <row r="41" spans="1:11" ht="6.75" customHeight="1" x14ac:dyDescent="0.2">
      <c r="A41" s="62"/>
      <c r="B41" s="227"/>
      <c r="C41" s="227"/>
      <c r="D41" s="227"/>
      <c r="E41" s="227"/>
      <c r="F41" s="227"/>
      <c r="G41" s="227"/>
      <c r="H41" s="227"/>
      <c r="I41" s="227"/>
      <c r="J41" s="227"/>
      <c r="K41" s="227"/>
    </row>
    <row r="42" spans="1:11" ht="14.25" customHeight="1" x14ac:dyDescent="0.2">
      <c r="A42" s="64" t="s">
        <v>165</v>
      </c>
      <c r="B42" s="229">
        <f t="shared" ref="B42:D42" si="14">+B43+B44+B45</f>
        <v>25589</v>
      </c>
      <c r="C42" s="229">
        <f t="shared" si="14"/>
        <v>25963</v>
      </c>
      <c r="D42" s="229">
        <f t="shared" si="14"/>
        <v>26548</v>
      </c>
      <c r="E42" s="229">
        <f t="shared" ref="E42:K42" si="15">+E43+E44+E45</f>
        <v>28587</v>
      </c>
      <c r="F42" s="229">
        <f t="shared" si="15"/>
        <v>30657</v>
      </c>
      <c r="G42" s="229">
        <f t="shared" si="15"/>
        <v>35988</v>
      </c>
      <c r="H42" s="229">
        <f t="shared" si="15"/>
        <v>36978</v>
      </c>
      <c r="I42" s="229">
        <f t="shared" si="15"/>
        <v>37552</v>
      </c>
      <c r="J42" s="229">
        <f t="shared" ref="J42" si="16">+J43+J44+J45</f>
        <v>31573</v>
      </c>
      <c r="K42" s="229">
        <f t="shared" si="15"/>
        <v>30822</v>
      </c>
    </row>
    <row r="43" spans="1:11" ht="14.25" customHeight="1" x14ac:dyDescent="0.2">
      <c r="A43" s="66" t="s">
        <v>196</v>
      </c>
      <c r="B43" s="227">
        <v>17330</v>
      </c>
      <c r="C43" s="227">
        <v>17545</v>
      </c>
      <c r="D43" s="227">
        <v>16531</v>
      </c>
      <c r="E43" s="227">
        <v>17084</v>
      </c>
      <c r="F43" s="227">
        <v>15932</v>
      </c>
      <c r="G43" s="227">
        <v>17131</v>
      </c>
      <c r="H43" s="227">
        <v>17253</v>
      </c>
      <c r="I43" s="227">
        <v>16869</v>
      </c>
      <c r="J43" s="227">
        <v>13397</v>
      </c>
      <c r="K43" s="227">
        <v>13254</v>
      </c>
    </row>
    <row r="44" spans="1:11" ht="14.25" customHeight="1" x14ac:dyDescent="0.2">
      <c r="A44" s="66" t="s">
        <v>183</v>
      </c>
      <c r="B44" s="227">
        <v>6883</v>
      </c>
      <c r="C44" s="227">
        <v>7030</v>
      </c>
      <c r="D44" s="227">
        <v>8674</v>
      </c>
      <c r="E44" s="227">
        <v>10211</v>
      </c>
      <c r="F44" s="227">
        <v>13475</v>
      </c>
      <c r="G44" s="227">
        <v>17574</v>
      </c>
      <c r="H44" s="227">
        <v>18386</v>
      </c>
      <c r="I44" s="227">
        <v>19381</v>
      </c>
      <c r="J44" s="227">
        <v>16945</v>
      </c>
      <c r="K44" s="227">
        <v>16340</v>
      </c>
    </row>
    <row r="45" spans="1:11" ht="14.25" customHeight="1" thickBot="1" x14ac:dyDescent="0.25">
      <c r="A45" s="70" t="s">
        <v>166</v>
      </c>
      <c r="B45" s="230">
        <v>1376</v>
      </c>
      <c r="C45" s="230">
        <v>1388</v>
      </c>
      <c r="D45" s="230">
        <v>1343</v>
      </c>
      <c r="E45" s="230">
        <v>1292</v>
      </c>
      <c r="F45" s="230">
        <v>1250</v>
      </c>
      <c r="G45" s="230">
        <v>1283</v>
      </c>
      <c r="H45" s="230">
        <v>1339</v>
      </c>
      <c r="I45" s="230">
        <v>1302</v>
      </c>
      <c r="J45" s="230">
        <v>1231</v>
      </c>
      <c r="K45" s="230">
        <v>1228</v>
      </c>
    </row>
    <row r="46" spans="1:11" s="49" customFormat="1" ht="16.5" customHeight="1" x14ac:dyDescent="0.2">
      <c r="A46" s="73" t="s">
        <v>350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t="16.5" customHeight="1" x14ac:dyDescent="0.2">
      <c r="A47" s="19" t="s">
        <v>929</v>
      </c>
    </row>
    <row r="48" spans="1:11" x14ac:dyDescent="0.2">
      <c r="A48" s="71"/>
    </row>
    <row r="49" spans="2:11" x14ac:dyDescent="0.2">
      <c r="B49" s="72"/>
      <c r="C49" s="72"/>
      <c r="D49" s="72"/>
      <c r="E49" s="72"/>
      <c r="F49" s="72"/>
      <c r="G49" s="72"/>
      <c r="H49" s="72"/>
      <c r="I49" s="72"/>
      <c r="J49" s="72"/>
      <c r="K49" s="72"/>
    </row>
  </sheetData>
  <mergeCells count="5">
    <mergeCell ref="A1:K1"/>
    <mergeCell ref="A2:K2"/>
    <mergeCell ref="A3:K3"/>
    <mergeCell ref="A4:K4"/>
    <mergeCell ref="A5:K5"/>
  </mergeCells>
  <hyperlinks>
    <hyperlink ref="L2" location="Contenido!A1" display="Contenido" xr:uid="{00000000-0004-0000-0400-000000000000}"/>
  </hyperlinks>
  <printOptions horizontalCentered="1"/>
  <pageMargins left="0.59055118110236227" right="0.59055118110236227" top="0.59055118110236227" bottom="0.19685039370078741" header="0.31496062992125984" footer="0.31496062992125984"/>
  <pageSetup paperSize="9" scale="7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0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AD11" sqref="AD11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861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245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SUM(B10:B16)</f>
        <v>405648</v>
      </c>
      <c r="C9" s="268">
        <f>SUM(C10:C16)</f>
        <v>199717</v>
      </c>
      <c r="D9" s="268">
        <f>SUM(D10:D16)</f>
        <v>205931</v>
      </c>
      <c r="E9" s="268"/>
      <c r="F9" s="268">
        <f>SUM(F10:F16)</f>
        <v>80932</v>
      </c>
      <c r="G9" s="268">
        <f>SUM(G10:G16)</f>
        <v>41507</v>
      </c>
      <c r="H9" s="268">
        <f>SUM(H10:H16)</f>
        <v>39425</v>
      </c>
      <c r="I9" s="268"/>
      <c r="J9" s="268">
        <f>SUM(J10:J16)</f>
        <v>76454</v>
      </c>
      <c r="K9" s="268">
        <f>SUM(K10:K16)</f>
        <v>38380</v>
      </c>
      <c r="L9" s="268">
        <f>SUM(L10:L16)</f>
        <v>38074</v>
      </c>
      <c r="M9" s="268"/>
      <c r="N9" s="268">
        <f>SUM(N10:N16)</f>
        <v>74559</v>
      </c>
      <c r="O9" s="268">
        <f>SUM(O10:O16)</f>
        <v>37535</v>
      </c>
      <c r="P9" s="268">
        <f>SUM(P10:P16)</f>
        <v>37024</v>
      </c>
      <c r="Q9" s="268"/>
      <c r="R9" s="268">
        <f>SUM(R10:R16)</f>
        <v>83177</v>
      </c>
      <c r="S9" s="268">
        <f>SUM(S10:S16)</f>
        <v>40223</v>
      </c>
      <c r="T9" s="268">
        <f>SUM(T10:T16)</f>
        <v>42954</v>
      </c>
      <c r="U9" s="268"/>
      <c r="V9" s="268">
        <f>SUM(V10:V16)</f>
        <v>70360</v>
      </c>
      <c r="W9" s="268">
        <f>SUM(W10:W16)</f>
        <v>33085</v>
      </c>
      <c r="X9" s="268">
        <f>SUM(X10:X16)</f>
        <v>37275</v>
      </c>
      <c r="Y9" s="268"/>
      <c r="Z9" s="268">
        <f>SUM(Z10:Z16)</f>
        <v>20166</v>
      </c>
      <c r="AA9" s="268">
        <f>SUM(AA10:AA16)</f>
        <v>8987</v>
      </c>
      <c r="AB9" s="268">
        <f>SUM(AB10:AB16)</f>
        <v>11179</v>
      </c>
    </row>
    <row r="10" spans="1:29" x14ac:dyDescent="0.2">
      <c r="A10" s="129" t="s">
        <v>246</v>
      </c>
      <c r="B10" s="251">
        <f>+F10+J10+N10+R10+V10+Z10</f>
        <v>114635</v>
      </c>
      <c r="C10" s="251">
        <f>+G10+K10+O10+S10+W10+AA10</f>
        <v>56618</v>
      </c>
      <c r="D10" s="251">
        <f>+B10-C10</f>
        <v>58017</v>
      </c>
      <c r="E10" s="250"/>
      <c r="F10" s="250">
        <f>+F19+F28</f>
        <v>23048</v>
      </c>
      <c r="G10" s="250">
        <f t="shared" ref="G10:H10" si="0">+G19+G28</f>
        <v>11805</v>
      </c>
      <c r="H10" s="250">
        <f t="shared" si="0"/>
        <v>11243</v>
      </c>
      <c r="I10" s="250"/>
      <c r="J10" s="250">
        <f>+J19+J28</f>
        <v>21498</v>
      </c>
      <c r="K10" s="250">
        <f t="shared" ref="K10:L10" si="1">+K19+K28</f>
        <v>10845</v>
      </c>
      <c r="L10" s="250">
        <f t="shared" si="1"/>
        <v>10653</v>
      </c>
      <c r="M10" s="250"/>
      <c r="N10" s="250">
        <f>+N19+N28</f>
        <v>21154</v>
      </c>
      <c r="O10" s="250">
        <f t="shared" ref="O10:P10" si="2">+O19+O28</f>
        <v>10711</v>
      </c>
      <c r="P10" s="250">
        <f t="shared" si="2"/>
        <v>10443</v>
      </c>
      <c r="Q10" s="250"/>
      <c r="R10" s="250">
        <f>+R19+R28</f>
        <v>22907</v>
      </c>
      <c r="S10" s="250">
        <f t="shared" ref="S10:T10" si="3">+S19+S28</f>
        <v>11181</v>
      </c>
      <c r="T10" s="250">
        <f t="shared" si="3"/>
        <v>11726</v>
      </c>
      <c r="U10" s="250"/>
      <c r="V10" s="250">
        <f>+V19+V28</f>
        <v>19811</v>
      </c>
      <c r="W10" s="250">
        <f t="shared" ref="W10:X10" si="4">+W19+W28</f>
        <v>9373</v>
      </c>
      <c r="X10" s="250">
        <f t="shared" si="4"/>
        <v>10438</v>
      </c>
      <c r="Y10" s="250"/>
      <c r="Z10" s="250">
        <f>+Z19+Z28</f>
        <v>6217</v>
      </c>
      <c r="AA10" s="250">
        <f t="shared" ref="AA10:AB10" si="5">+AA19+AA28</f>
        <v>2703</v>
      </c>
      <c r="AB10" s="250">
        <f t="shared" si="5"/>
        <v>3514</v>
      </c>
    </row>
    <row r="11" spans="1:29" x14ac:dyDescent="0.2">
      <c r="A11" s="129" t="s">
        <v>52</v>
      </c>
      <c r="B11" s="251">
        <f t="shared" ref="B11:C16" si="6">+F11+J11+N11+R11+V11+Z11</f>
        <v>82883</v>
      </c>
      <c r="C11" s="251">
        <f t="shared" si="6"/>
        <v>40962</v>
      </c>
      <c r="D11" s="251">
        <f t="shared" ref="D11:D16" si="7">+B11-C11</f>
        <v>41921</v>
      </c>
      <c r="E11" s="250"/>
      <c r="F11" s="250">
        <f t="shared" ref="F11:H16" si="8">+F20+F29</f>
        <v>17201</v>
      </c>
      <c r="G11" s="250">
        <f t="shared" si="8"/>
        <v>8853</v>
      </c>
      <c r="H11" s="250">
        <f t="shared" si="8"/>
        <v>8348</v>
      </c>
      <c r="I11" s="250"/>
      <c r="J11" s="250">
        <f t="shared" ref="J11:L16" si="9">+J20+J29</f>
        <v>15929</v>
      </c>
      <c r="K11" s="250">
        <f t="shared" si="9"/>
        <v>7987</v>
      </c>
      <c r="L11" s="250">
        <f t="shared" si="9"/>
        <v>7942</v>
      </c>
      <c r="M11" s="250"/>
      <c r="N11" s="250">
        <f t="shared" ref="N11:P16" si="10">+N20+N29</f>
        <v>15099</v>
      </c>
      <c r="O11" s="250">
        <f t="shared" si="10"/>
        <v>7648</v>
      </c>
      <c r="P11" s="250">
        <f t="shared" si="10"/>
        <v>7451</v>
      </c>
      <c r="Q11" s="250"/>
      <c r="R11" s="250">
        <f t="shared" ref="R11:T16" si="11">+R20+R29</f>
        <v>16888</v>
      </c>
      <c r="S11" s="250">
        <f t="shared" si="11"/>
        <v>8135</v>
      </c>
      <c r="T11" s="250">
        <f t="shared" si="11"/>
        <v>8753</v>
      </c>
      <c r="U11" s="250"/>
      <c r="V11" s="250">
        <f t="shared" ref="V11:X16" si="12">+V20+V29</f>
        <v>13798</v>
      </c>
      <c r="W11" s="250">
        <f t="shared" si="12"/>
        <v>6501</v>
      </c>
      <c r="X11" s="250">
        <f t="shared" si="12"/>
        <v>7297</v>
      </c>
      <c r="Y11" s="250"/>
      <c r="Z11" s="250">
        <f t="shared" ref="Z11:AB16" si="13">+Z20+Z29</f>
        <v>3968</v>
      </c>
      <c r="AA11" s="250">
        <f t="shared" si="13"/>
        <v>1838</v>
      </c>
      <c r="AB11" s="250">
        <f t="shared" si="13"/>
        <v>2130</v>
      </c>
    </row>
    <row r="12" spans="1:29" x14ac:dyDescent="0.2">
      <c r="A12" s="129" t="s">
        <v>30</v>
      </c>
      <c r="B12" s="251">
        <f t="shared" si="6"/>
        <v>44039</v>
      </c>
      <c r="C12" s="251">
        <f t="shared" si="6"/>
        <v>21919</v>
      </c>
      <c r="D12" s="251">
        <f t="shared" si="7"/>
        <v>22120</v>
      </c>
      <c r="E12" s="250"/>
      <c r="F12" s="250">
        <f t="shared" si="8"/>
        <v>8535</v>
      </c>
      <c r="G12" s="250">
        <f t="shared" si="8"/>
        <v>4396</v>
      </c>
      <c r="H12" s="250">
        <f t="shared" si="8"/>
        <v>4139</v>
      </c>
      <c r="I12" s="250"/>
      <c r="J12" s="250">
        <f t="shared" si="9"/>
        <v>8203</v>
      </c>
      <c r="K12" s="250">
        <f t="shared" si="9"/>
        <v>4097</v>
      </c>
      <c r="L12" s="250">
        <f t="shared" si="9"/>
        <v>4106</v>
      </c>
      <c r="M12" s="250"/>
      <c r="N12" s="250">
        <f t="shared" si="10"/>
        <v>8258</v>
      </c>
      <c r="O12" s="250">
        <f t="shared" si="10"/>
        <v>4146</v>
      </c>
      <c r="P12" s="250">
        <f t="shared" si="10"/>
        <v>4112</v>
      </c>
      <c r="Q12" s="250"/>
      <c r="R12" s="250">
        <f t="shared" si="11"/>
        <v>9159</v>
      </c>
      <c r="S12" s="250">
        <f t="shared" si="11"/>
        <v>4503</v>
      </c>
      <c r="T12" s="250">
        <f t="shared" si="11"/>
        <v>4656</v>
      </c>
      <c r="U12" s="250"/>
      <c r="V12" s="250">
        <f t="shared" si="12"/>
        <v>7925</v>
      </c>
      <c r="W12" s="250">
        <f t="shared" si="12"/>
        <v>3861</v>
      </c>
      <c r="X12" s="250">
        <f t="shared" si="12"/>
        <v>4064</v>
      </c>
      <c r="Y12" s="250"/>
      <c r="Z12" s="250">
        <f t="shared" si="13"/>
        <v>1959</v>
      </c>
      <c r="AA12" s="250">
        <f t="shared" si="13"/>
        <v>916</v>
      </c>
      <c r="AB12" s="250">
        <f t="shared" si="13"/>
        <v>1043</v>
      </c>
    </row>
    <row r="13" spans="1:29" x14ac:dyDescent="0.2">
      <c r="A13" s="129" t="s">
        <v>31</v>
      </c>
      <c r="B13" s="251">
        <f t="shared" si="6"/>
        <v>40229</v>
      </c>
      <c r="C13" s="251">
        <f t="shared" si="6"/>
        <v>19756</v>
      </c>
      <c r="D13" s="251">
        <f t="shared" si="7"/>
        <v>20473</v>
      </c>
      <c r="E13" s="250"/>
      <c r="F13" s="250">
        <f t="shared" si="8"/>
        <v>8060</v>
      </c>
      <c r="G13" s="250">
        <f t="shared" si="8"/>
        <v>4073</v>
      </c>
      <c r="H13" s="250">
        <f t="shared" si="8"/>
        <v>3987</v>
      </c>
      <c r="I13" s="250"/>
      <c r="J13" s="250">
        <f t="shared" si="9"/>
        <v>7325</v>
      </c>
      <c r="K13" s="250">
        <f t="shared" si="9"/>
        <v>3623</v>
      </c>
      <c r="L13" s="250">
        <f t="shared" si="9"/>
        <v>3702</v>
      </c>
      <c r="M13" s="250"/>
      <c r="N13" s="250">
        <f t="shared" si="10"/>
        <v>7527</v>
      </c>
      <c r="O13" s="250">
        <f t="shared" si="10"/>
        <v>3704</v>
      </c>
      <c r="P13" s="250">
        <f t="shared" si="10"/>
        <v>3823</v>
      </c>
      <c r="Q13" s="250"/>
      <c r="R13" s="250">
        <f t="shared" si="11"/>
        <v>8341</v>
      </c>
      <c r="S13" s="250">
        <f t="shared" si="11"/>
        <v>4094</v>
      </c>
      <c r="T13" s="250">
        <f t="shared" si="11"/>
        <v>4247</v>
      </c>
      <c r="U13" s="250"/>
      <c r="V13" s="250">
        <f t="shared" si="12"/>
        <v>7136</v>
      </c>
      <c r="W13" s="250">
        <f t="shared" si="12"/>
        <v>3412</v>
      </c>
      <c r="X13" s="250">
        <f t="shared" si="12"/>
        <v>3724</v>
      </c>
      <c r="Y13" s="250"/>
      <c r="Z13" s="250">
        <f t="shared" si="13"/>
        <v>1840</v>
      </c>
      <c r="AA13" s="250">
        <f t="shared" si="13"/>
        <v>850</v>
      </c>
      <c r="AB13" s="250">
        <f t="shared" si="13"/>
        <v>990</v>
      </c>
    </row>
    <row r="14" spans="1:29" x14ac:dyDescent="0.2">
      <c r="A14" s="129" t="s">
        <v>247</v>
      </c>
      <c r="B14" s="251">
        <f t="shared" si="6"/>
        <v>35723</v>
      </c>
      <c r="C14" s="251">
        <f t="shared" si="6"/>
        <v>17463</v>
      </c>
      <c r="D14" s="251">
        <f t="shared" si="7"/>
        <v>18260</v>
      </c>
      <c r="E14" s="250"/>
      <c r="F14" s="250">
        <f t="shared" si="8"/>
        <v>6787</v>
      </c>
      <c r="G14" s="250">
        <f t="shared" si="8"/>
        <v>3517</v>
      </c>
      <c r="H14" s="250">
        <f t="shared" si="8"/>
        <v>3270</v>
      </c>
      <c r="I14" s="250"/>
      <c r="J14" s="250">
        <f t="shared" si="9"/>
        <v>6654</v>
      </c>
      <c r="K14" s="250">
        <f t="shared" si="9"/>
        <v>3303</v>
      </c>
      <c r="L14" s="250">
        <f t="shared" si="9"/>
        <v>3351</v>
      </c>
      <c r="M14" s="250"/>
      <c r="N14" s="250">
        <f t="shared" si="10"/>
        <v>6373</v>
      </c>
      <c r="O14" s="250">
        <f t="shared" si="10"/>
        <v>3184</v>
      </c>
      <c r="P14" s="250">
        <f t="shared" si="10"/>
        <v>3189</v>
      </c>
      <c r="Q14" s="250"/>
      <c r="R14" s="250">
        <f t="shared" si="11"/>
        <v>7642</v>
      </c>
      <c r="S14" s="250">
        <f t="shared" si="11"/>
        <v>3721</v>
      </c>
      <c r="T14" s="250">
        <f t="shared" si="11"/>
        <v>3921</v>
      </c>
      <c r="U14" s="250"/>
      <c r="V14" s="250">
        <f t="shared" si="12"/>
        <v>6232</v>
      </c>
      <c r="W14" s="250">
        <f t="shared" si="12"/>
        <v>2846</v>
      </c>
      <c r="X14" s="250">
        <f t="shared" si="12"/>
        <v>3386</v>
      </c>
      <c r="Y14" s="250"/>
      <c r="Z14" s="250">
        <f t="shared" si="13"/>
        <v>2035</v>
      </c>
      <c r="AA14" s="250">
        <f t="shared" si="13"/>
        <v>892</v>
      </c>
      <c r="AB14" s="250">
        <f t="shared" si="13"/>
        <v>1143</v>
      </c>
    </row>
    <row r="15" spans="1:29" x14ac:dyDescent="0.2">
      <c r="A15" s="129" t="s">
        <v>55</v>
      </c>
      <c r="B15" s="251">
        <f t="shared" si="6"/>
        <v>46394</v>
      </c>
      <c r="C15" s="251">
        <f t="shared" si="6"/>
        <v>22740</v>
      </c>
      <c r="D15" s="251">
        <f t="shared" si="7"/>
        <v>23654</v>
      </c>
      <c r="E15" s="250"/>
      <c r="F15" s="250">
        <f t="shared" si="8"/>
        <v>8697</v>
      </c>
      <c r="G15" s="250">
        <f t="shared" si="8"/>
        <v>4455</v>
      </c>
      <c r="H15" s="250">
        <f t="shared" si="8"/>
        <v>4242</v>
      </c>
      <c r="I15" s="250"/>
      <c r="J15" s="250">
        <f t="shared" si="9"/>
        <v>8686</v>
      </c>
      <c r="K15" s="250">
        <f t="shared" si="9"/>
        <v>4423</v>
      </c>
      <c r="L15" s="250">
        <f t="shared" si="9"/>
        <v>4263</v>
      </c>
      <c r="M15" s="250"/>
      <c r="N15" s="250">
        <f t="shared" si="10"/>
        <v>8303</v>
      </c>
      <c r="O15" s="250">
        <f t="shared" si="10"/>
        <v>4219</v>
      </c>
      <c r="P15" s="250">
        <f t="shared" si="10"/>
        <v>4084</v>
      </c>
      <c r="Q15" s="250"/>
      <c r="R15" s="250">
        <f t="shared" si="11"/>
        <v>10173</v>
      </c>
      <c r="S15" s="250">
        <f t="shared" si="11"/>
        <v>4782</v>
      </c>
      <c r="T15" s="250">
        <f t="shared" si="11"/>
        <v>5391</v>
      </c>
      <c r="U15" s="250"/>
      <c r="V15" s="250">
        <f t="shared" si="12"/>
        <v>8286</v>
      </c>
      <c r="W15" s="250">
        <f t="shared" si="12"/>
        <v>3886</v>
      </c>
      <c r="X15" s="250">
        <f t="shared" si="12"/>
        <v>4400</v>
      </c>
      <c r="Y15" s="250"/>
      <c r="Z15" s="250">
        <f t="shared" si="13"/>
        <v>2249</v>
      </c>
      <c r="AA15" s="250">
        <f t="shared" si="13"/>
        <v>975</v>
      </c>
      <c r="AB15" s="250">
        <f t="shared" si="13"/>
        <v>1274</v>
      </c>
    </row>
    <row r="16" spans="1:29" x14ac:dyDescent="0.2">
      <c r="A16" s="129" t="s">
        <v>71</v>
      </c>
      <c r="B16" s="251">
        <f t="shared" si="6"/>
        <v>41745</v>
      </c>
      <c r="C16" s="251">
        <f t="shared" si="6"/>
        <v>20259</v>
      </c>
      <c r="D16" s="251">
        <f t="shared" si="7"/>
        <v>21486</v>
      </c>
      <c r="E16" s="250"/>
      <c r="F16" s="250">
        <f t="shared" si="8"/>
        <v>8604</v>
      </c>
      <c r="G16" s="250">
        <f t="shared" si="8"/>
        <v>4408</v>
      </c>
      <c r="H16" s="250">
        <f t="shared" si="8"/>
        <v>4196</v>
      </c>
      <c r="I16" s="250"/>
      <c r="J16" s="250">
        <f t="shared" si="9"/>
        <v>8159</v>
      </c>
      <c r="K16" s="250">
        <f t="shared" si="9"/>
        <v>4102</v>
      </c>
      <c r="L16" s="250">
        <f t="shared" si="9"/>
        <v>4057</v>
      </c>
      <c r="M16" s="252"/>
      <c r="N16" s="250">
        <f t="shared" si="10"/>
        <v>7845</v>
      </c>
      <c r="O16" s="250">
        <f t="shared" si="10"/>
        <v>3923</v>
      </c>
      <c r="P16" s="250">
        <f t="shared" si="10"/>
        <v>3922</v>
      </c>
      <c r="Q16" s="252"/>
      <c r="R16" s="250">
        <f t="shared" si="11"/>
        <v>8067</v>
      </c>
      <c r="S16" s="250">
        <f t="shared" si="11"/>
        <v>3807</v>
      </c>
      <c r="T16" s="250">
        <f t="shared" si="11"/>
        <v>4260</v>
      </c>
      <c r="U16" s="252"/>
      <c r="V16" s="250">
        <f t="shared" si="12"/>
        <v>7172</v>
      </c>
      <c r="W16" s="250">
        <f t="shared" si="12"/>
        <v>3206</v>
      </c>
      <c r="X16" s="250">
        <f t="shared" si="12"/>
        <v>3966</v>
      </c>
      <c r="Y16" s="252"/>
      <c r="Z16" s="250">
        <f t="shared" si="13"/>
        <v>1898</v>
      </c>
      <c r="AA16" s="250">
        <f t="shared" si="13"/>
        <v>813</v>
      </c>
      <c r="AB16" s="250">
        <f t="shared" si="13"/>
        <v>1085</v>
      </c>
    </row>
    <row r="17" spans="1:28" x14ac:dyDescent="0.2"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269" customFormat="1" x14ac:dyDescent="0.2">
      <c r="A18" s="122" t="s">
        <v>206</v>
      </c>
      <c r="B18" s="268">
        <f>SUM(B19:B25)</f>
        <v>304688</v>
      </c>
      <c r="C18" s="268">
        <f>SUM(C19:C25)</f>
        <v>149775</v>
      </c>
      <c r="D18" s="268">
        <f>SUM(D19:D25)</f>
        <v>154913</v>
      </c>
      <c r="E18" s="273"/>
      <c r="F18" s="268">
        <f>SUM(F19:F25)</f>
        <v>60045</v>
      </c>
      <c r="G18" s="268">
        <f>SUM(G19:G25)</f>
        <v>30639</v>
      </c>
      <c r="H18" s="268">
        <f>SUM(H19:H25)</f>
        <v>29406</v>
      </c>
      <c r="I18" s="273"/>
      <c r="J18" s="268">
        <f>SUM(J19:J25)</f>
        <v>56799</v>
      </c>
      <c r="K18" s="268">
        <f>SUM(K19:K25)</f>
        <v>28515</v>
      </c>
      <c r="L18" s="268">
        <f>SUM(L19:L25)</f>
        <v>28284</v>
      </c>
      <c r="M18" s="273"/>
      <c r="N18" s="268">
        <f>SUM(N19:N25)</f>
        <v>55846</v>
      </c>
      <c r="O18" s="268">
        <f>SUM(O19:O25)</f>
        <v>28072</v>
      </c>
      <c r="P18" s="268">
        <f>SUM(P19:P25)</f>
        <v>27774</v>
      </c>
      <c r="Q18" s="273"/>
      <c r="R18" s="268">
        <f>SUM(R19:R25)</f>
        <v>63032</v>
      </c>
      <c r="S18" s="268">
        <f>SUM(S19:S25)</f>
        <v>30530</v>
      </c>
      <c r="T18" s="268">
        <f>SUM(T19:T25)</f>
        <v>32502</v>
      </c>
      <c r="U18" s="273"/>
      <c r="V18" s="268">
        <f>SUM(V19:V25)</f>
        <v>54089</v>
      </c>
      <c r="W18" s="268">
        <f>SUM(W19:W25)</f>
        <v>25403</v>
      </c>
      <c r="X18" s="268">
        <f>SUM(X19:X25)</f>
        <v>28686</v>
      </c>
      <c r="Y18" s="273"/>
      <c r="Z18" s="268">
        <f>SUM(Z19:Z25)</f>
        <v>14877</v>
      </c>
      <c r="AA18" s="268">
        <f>SUM(AA19:AA25)</f>
        <v>6616</v>
      </c>
      <c r="AB18" s="268">
        <f>SUM(AB19:AB25)</f>
        <v>8261</v>
      </c>
    </row>
    <row r="19" spans="1:28" x14ac:dyDescent="0.2">
      <c r="A19" s="129" t="s">
        <v>246</v>
      </c>
      <c r="B19" s="251">
        <f>+F19+J19+N19+R19+V19+Z19</f>
        <v>100896</v>
      </c>
      <c r="C19" s="251">
        <f>+G19+K19+O19+S19+W19+AA19</f>
        <v>49863</v>
      </c>
      <c r="D19" s="251">
        <f>+B19-C19</f>
        <v>51033</v>
      </c>
      <c r="E19" s="250"/>
      <c r="F19" s="250">
        <v>20410</v>
      </c>
      <c r="G19" s="250">
        <v>10402</v>
      </c>
      <c r="H19" s="250">
        <v>10008</v>
      </c>
      <c r="I19" s="250"/>
      <c r="J19" s="250">
        <v>19010</v>
      </c>
      <c r="K19" s="250">
        <v>9597</v>
      </c>
      <c r="L19" s="250">
        <v>9413</v>
      </c>
      <c r="M19" s="250"/>
      <c r="N19" s="250">
        <v>18750</v>
      </c>
      <c r="O19" s="250">
        <v>9493</v>
      </c>
      <c r="P19" s="250">
        <v>9257</v>
      </c>
      <c r="Q19" s="250"/>
      <c r="R19" s="250">
        <v>20012</v>
      </c>
      <c r="S19" s="250">
        <v>9782</v>
      </c>
      <c r="T19" s="250">
        <v>10230</v>
      </c>
      <c r="U19" s="250"/>
      <c r="V19" s="250">
        <v>17531</v>
      </c>
      <c r="W19" s="250">
        <v>8343</v>
      </c>
      <c r="X19" s="250">
        <v>9188</v>
      </c>
      <c r="Y19" s="250"/>
      <c r="Z19" s="250">
        <v>5183</v>
      </c>
      <c r="AA19" s="250">
        <v>2246</v>
      </c>
      <c r="AB19" s="250">
        <v>2937</v>
      </c>
    </row>
    <row r="20" spans="1:28" x14ac:dyDescent="0.2">
      <c r="A20" s="129" t="s">
        <v>52</v>
      </c>
      <c r="B20" s="251">
        <f t="shared" ref="B20:C25" si="14">+F20+J20+N20+R20+V20+Z20</f>
        <v>51388</v>
      </c>
      <c r="C20" s="251">
        <f t="shared" si="14"/>
        <v>25504</v>
      </c>
      <c r="D20" s="251">
        <f t="shared" ref="D20:D25" si="15">+B20-C20</f>
        <v>25884</v>
      </c>
      <c r="E20" s="252"/>
      <c r="F20" s="252">
        <v>10541</v>
      </c>
      <c r="G20" s="252">
        <v>5407</v>
      </c>
      <c r="H20" s="252">
        <v>5134</v>
      </c>
      <c r="I20" s="252"/>
      <c r="J20" s="252">
        <v>9810</v>
      </c>
      <c r="K20" s="252">
        <v>4911</v>
      </c>
      <c r="L20" s="252">
        <v>4899</v>
      </c>
      <c r="M20" s="252"/>
      <c r="N20" s="252">
        <v>9276</v>
      </c>
      <c r="O20" s="252">
        <v>4701</v>
      </c>
      <c r="P20" s="252">
        <v>4575</v>
      </c>
      <c r="Q20" s="252"/>
      <c r="R20" s="252">
        <v>10742</v>
      </c>
      <c r="S20" s="252">
        <v>5236</v>
      </c>
      <c r="T20" s="252">
        <v>5506</v>
      </c>
      <c r="U20" s="252"/>
      <c r="V20" s="252">
        <v>8940</v>
      </c>
      <c r="W20" s="252">
        <v>4252</v>
      </c>
      <c r="X20" s="252">
        <v>4688</v>
      </c>
      <c r="Y20" s="252"/>
      <c r="Z20" s="252">
        <v>2079</v>
      </c>
      <c r="AA20" s="252">
        <v>997</v>
      </c>
      <c r="AB20" s="252">
        <v>1082</v>
      </c>
    </row>
    <row r="21" spans="1:28" x14ac:dyDescent="0.2">
      <c r="A21" s="129" t="s">
        <v>30</v>
      </c>
      <c r="B21" s="251">
        <f t="shared" si="14"/>
        <v>40051</v>
      </c>
      <c r="C21" s="251">
        <f t="shared" si="14"/>
        <v>19846</v>
      </c>
      <c r="D21" s="251">
        <f t="shared" si="15"/>
        <v>20205</v>
      </c>
      <c r="E21" s="252"/>
      <c r="F21" s="252">
        <v>7692</v>
      </c>
      <c r="G21" s="252">
        <v>3955</v>
      </c>
      <c r="H21" s="252">
        <v>3737</v>
      </c>
      <c r="I21" s="252"/>
      <c r="J21" s="252">
        <v>7414</v>
      </c>
      <c r="K21" s="252">
        <v>3672</v>
      </c>
      <c r="L21" s="252">
        <v>3742</v>
      </c>
      <c r="M21" s="252"/>
      <c r="N21" s="252">
        <v>7499</v>
      </c>
      <c r="O21" s="252">
        <v>3755</v>
      </c>
      <c r="P21" s="252">
        <v>3744</v>
      </c>
      <c r="Q21" s="252"/>
      <c r="R21" s="252">
        <v>8403</v>
      </c>
      <c r="S21" s="252">
        <v>4096</v>
      </c>
      <c r="T21" s="252">
        <v>4307</v>
      </c>
      <c r="U21" s="252"/>
      <c r="V21" s="252">
        <v>7247</v>
      </c>
      <c r="W21" s="252">
        <v>3525</v>
      </c>
      <c r="X21" s="252">
        <v>3722</v>
      </c>
      <c r="Y21" s="252"/>
      <c r="Z21" s="252">
        <v>1796</v>
      </c>
      <c r="AA21" s="252">
        <v>843</v>
      </c>
      <c r="AB21" s="252">
        <v>953</v>
      </c>
    </row>
    <row r="22" spans="1:28" x14ac:dyDescent="0.2">
      <c r="A22" s="129" t="s">
        <v>31</v>
      </c>
      <c r="B22" s="251">
        <f t="shared" si="14"/>
        <v>32718</v>
      </c>
      <c r="C22" s="251">
        <f t="shared" si="14"/>
        <v>16205</v>
      </c>
      <c r="D22" s="251">
        <f t="shared" si="15"/>
        <v>16513</v>
      </c>
      <c r="F22" s="250">
        <v>6405</v>
      </c>
      <c r="G22" s="250">
        <v>3238</v>
      </c>
      <c r="H22" s="250">
        <v>3167</v>
      </c>
      <c r="J22" s="250">
        <v>5896</v>
      </c>
      <c r="K22" s="250">
        <v>2963</v>
      </c>
      <c r="L22" s="250">
        <v>2933</v>
      </c>
      <c r="N22" s="250">
        <v>6052</v>
      </c>
      <c r="O22" s="250">
        <v>3007</v>
      </c>
      <c r="P22" s="250">
        <v>3045</v>
      </c>
      <c r="R22" s="250">
        <v>6789</v>
      </c>
      <c r="S22" s="250">
        <v>3361</v>
      </c>
      <c r="T22" s="250">
        <v>3428</v>
      </c>
      <c r="V22" s="250">
        <v>5841</v>
      </c>
      <c r="W22" s="250">
        <v>2829</v>
      </c>
      <c r="X22" s="250">
        <v>3012</v>
      </c>
      <c r="Z22" s="250">
        <v>1735</v>
      </c>
      <c r="AA22" s="250">
        <v>807</v>
      </c>
      <c r="AB22" s="250">
        <v>928</v>
      </c>
    </row>
    <row r="23" spans="1:28" x14ac:dyDescent="0.2">
      <c r="A23" s="129" t="s">
        <v>247</v>
      </c>
      <c r="B23" s="251">
        <f t="shared" si="14"/>
        <v>25848</v>
      </c>
      <c r="C23" s="251">
        <f t="shared" si="14"/>
        <v>12469</v>
      </c>
      <c r="D23" s="251">
        <f t="shared" si="15"/>
        <v>13379</v>
      </c>
      <c r="F23" s="251">
        <v>4858</v>
      </c>
      <c r="G23" s="251">
        <v>2514</v>
      </c>
      <c r="H23" s="251">
        <v>2344</v>
      </c>
      <c r="J23" s="251">
        <v>4714</v>
      </c>
      <c r="K23" s="251">
        <v>2345</v>
      </c>
      <c r="L23" s="251">
        <v>2369</v>
      </c>
      <c r="N23" s="251">
        <v>4572</v>
      </c>
      <c r="O23" s="251">
        <v>2252</v>
      </c>
      <c r="P23" s="251">
        <v>2320</v>
      </c>
      <c r="R23" s="251">
        <v>5672</v>
      </c>
      <c r="S23" s="251">
        <v>2733</v>
      </c>
      <c r="T23" s="251">
        <v>2939</v>
      </c>
      <c r="V23" s="251">
        <v>4677</v>
      </c>
      <c r="W23" s="251">
        <v>2072</v>
      </c>
      <c r="X23" s="251">
        <v>2605</v>
      </c>
      <c r="Z23" s="251">
        <v>1355</v>
      </c>
      <c r="AA23" s="251">
        <v>553</v>
      </c>
      <c r="AB23" s="251">
        <v>802</v>
      </c>
    </row>
    <row r="24" spans="1:28" x14ac:dyDescent="0.2">
      <c r="A24" s="129" t="s">
        <v>55</v>
      </c>
      <c r="B24" s="251">
        <f t="shared" si="14"/>
        <v>27276</v>
      </c>
      <c r="C24" s="251">
        <f t="shared" si="14"/>
        <v>13230</v>
      </c>
      <c r="D24" s="251">
        <f t="shared" si="15"/>
        <v>14046</v>
      </c>
      <c r="F24" s="251">
        <v>5086</v>
      </c>
      <c r="G24" s="251">
        <v>2550</v>
      </c>
      <c r="H24" s="251">
        <v>2536</v>
      </c>
      <c r="J24" s="251">
        <v>5118</v>
      </c>
      <c r="K24" s="251">
        <v>2565</v>
      </c>
      <c r="L24" s="251">
        <v>2553</v>
      </c>
      <c r="N24" s="251">
        <v>4874</v>
      </c>
      <c r="O24" s="251">
        <v>2451</v>
      </c>
      <c r="P24" s="251">
        <v>2423</v>
      </c>
      <c r="R24" s="251">
        <v>5969</v>
      </c>
      <c r="S24" s="251">
        <v>2831</v>
      </c>
      <c r="T24" s="251">
        <v>3138</v>
      </c>
      <c r="V24" s="251">
        <v>4965</v>
      </c>
      <c r="W24" s="251">
        <v>2285</v>
      </c>
      <c r="X24" s="251">
        <v>2680</v>
      </c>
      <c r="Z24" s="251">
        <v>1264</v>
      </c>
      <c r="AA24" s="251">
        <v>548</v>
      </c>
      <c r="AB24" s="251">
        <v>716</v>
      </c>
    </row>
    <row r="25" spans="1:28" x14ac:dyDescent="0.2">
      <c r="A25" s="129" t="s">
        <v>71</v>
      </c>
      <c r="B25" s="251">
        <f t="shared" si="14"/>
        <v>26511</v>
      </c>
      <c r="C25" s="251">
        <f t="shared" si="14"/>
        <v>12658</v>
      </c>
      <c r="D25" s="251">
        <f t="shared" si="15"/>
        <v>13853</v>
      </c>
      <c r="F25" s="251">
        <v>5053</v>
      </c>
      <c r="G25" s="251">
        <v>2573</v>
      </c>
      <c r="H25" s="251">
        <v>2480</v>
      </c>
      <c r="J25" s="251">
        <v>4837</v>
      </c>
      <c r="K25" s="251">
        <v>2462</v>
      </c>
      <c r="L25" s="251">
        <v>2375</v>
      </c>
      <c r="N25" s="251">
        <v>4823</v>
      </c>
      <c r="O25" s="251">
        <v>2413</v>
      </c>
      <c r="P25" s="251">
        <v>2410</v>
      </c>
      <c r="R25" s="251">
        <v>5445</v>
      </c>
      <c r="S25" s="251">
        <v>2491</v>
      </c>
      <c r="T25" s="251">
        <v>2954</v>
      </c>
      <c r="V25" s="251">
        <v>4888</v>
      </c>
      <c r="W25" s="251">
        <v>2097</v>
      </c>
      <c r="X25" s="251">
        <v>2791</v>
      </c>
      <c r="Z25" s="251">
        <v>1465</v>
      </c>
      <c r="AA25" s="251">
        <v>622</v>
      </c>
      <c r="AB25" s="251">
        <v>843</v>
      </c>
    </row>
    <row r="26" spans="1:28" x14ac:dyDescent="0.2">
      <c r="B26" s="252"/>
      <c r="C26" s="252"/>
      <c r="D26" s="252"/>
    </row>
    <row r="27" spans="1:28" s="269" customFormat="1" x14ac:dyDescent="0.2">
      <c r="A27" s="124" t="s">
        <v>205</v>
      </c>
      <c r="B27" s="268">
        <f>SUM(B28:B34)</f>
        <v>100960</v>
      </c>
      <c r="C27" s="268">
        <f>SUM(C28:C34)</f>
        <v>49942</v>
      </c>
      <c r="D27" s="268">
        <f>SUM(D28:D34)</f>
        <v>51018</v>
      </c>
      <c r="E27" s="273"/>
      <c r="F27" s="268">
        <f>SUM(F28:F34)</f>
        <v>20887</v>
      </c>
      <c r="G27" s="268">
        <f>SUM(G28:G34)</f>
        <v>10868</v>
      </c>
      <c r="H27" s="268">
        <f>SUM(H28:H34)</f>
        <v>10019</v>
      </c>
      <c r="I27" s="273"/>
      <c r="J27" s="268">
        <f>SUM(J28:J34)</f>
        <v>19655</v>
      </c>
      <c r="K27" s="268">
        <f>SUM(K28:K34)</f>
        <v>9865</v>
      </c>
      <c r="L27" s="268">
        <f>SUM(L28:L34)</f>
        <v>9790</v>
      </c>
      <c r="M27" s="273"/>
      <c r="N27" s="268">
        <f>SUM(N28:N34)</f>
        <v>18713</v>
      </c>
      <c r="O27" s="268">
        <f>SUM(O28:O34)</f>
        <v>9463</v>
      </c>
      <c r="P27" s="268">
        <f>SUM(P28:P34)</f>
        <v>9250</v>
      </c>
      <c r="Q27" s="273"/>
      <c r="R27" s="268">
        <f>SUM(R28:R34)</f>
        <v>20145</v>
      </c>
      <c r="S27" s="268">
        <f>SUM(S28:S34)</f>
        <v>9693</v>
      </c>
      <c r="T27" s="268">
        <f>SUM(T28:T34)</f>
        <v>10452</v>
      </c>
      <c r="U27" s="273"/>
      <c r="V27" s="268">
        <f>SUM(V28:V34)</f>
        <v>16271</v>
      </c>
      <c r="W27" s="268">
        <f>SUM(W28:W34)</f>
        <v>7682</v>
      </c>
      <c r="X27" s="268">
        <f>SUM(X28:X34)</f>
        <v>8589</v>
      </c>
      <c r="Y27" s="273"/>
      <c r="Z27" s="268">
        <f>SUM(Z28:Z34)</f>
        <v>5289</v>
      </c>
      <c r="AA27" s="268">
        <f>SUM(AA28:AA34)</f>
        <v>2371</v>
      </c>
      <c r="AB27" s="268">
        <f>SUM(AB28:AB34)</f>
        <v>2918</v>
      </c>
    </row>
    <row r="28" spans="1:28" x14ac:dyDescent="0.2">
      <c r="A28" s="129" t="s">
        <v>246</v>
      </c>
      <c r="B28" s="251">
        <f>+F28+J28+N28+R28+V28+Z28</f>
        <v>13739</v>
      </c>
      <c r="C28" s="251">
        <f>+G28+K28+O28+S28+W28+AA28</f>
        <v>6755</v>
      </c>
      <c r="D28" s="251">
        <f>+B28-C28</f>
        <v>6984</v>
      </c>
      <c r="F28" s="251">
        <v>2638</v>
      </c>
      <c r="G28" s="251">
        <v>1403</v>
      </c>
      <c r="H28" s="251">
        <v>1235</v>
      </c>
      <c r="J28" s="251">
        <v>2488</v>
      </c>
      <c r="K28" s="251">
        <v>1248</v>
      </c>
      <c r="L28" s="251">
        <v>1240</v>
      </c>
      <c r="N28" s="251">
        <v>2404</v>
      </c>
      <c r="O28" s="251">
        <v>1218</v>
      </c>
      <c r="P28" s="251">
        <v>1186</v>
      </c>
      <c r="R28" s="251">
        <v>2895</v>
      </c>
      <c r="S28" s="251">
        <v>1399</v>
      </c>
      <c r="T28" s="251">
        <v>1496</v>
      </c>
      <c r="V28" s="251">
        <v>2280</v>
      </c>
      <c r="W28" s="251">
        <v>1030</v>
      </c>
      <c r="X28" s="251">
        <v>1250</v>
      </c>
      <c r="Z28" s="251">
        <v>1034</v>
      </c>
      <c r="AA28" s="251">
        <v>457</v>
      </c>
      <c r="AB28" s="251">
        <v>577</v>
      </c>
    </row>
    <row r="29" spans="1:28" x14ac:dyDescent="0.2">
      <c r="A29" s="129" t="s">
        <v>52</v>
      </c>
      <c r="B29" s="251">
        <f t="shared" ref="B29:C34" si="16">+F29+J29+N29+R29+V29+Z29</f>
        <v>31495</v>
      </c>
      <c r="C29" s="251">
        <f t="shared" si="16"/>
        <v>15458</v>
      </c>
      <c r="D29" s="251">
        <f t="shared" ref="D29:D34" si="17">+B29-C29</f>
        <v>16037</v>
      </c>
      <c r="F29" s="251">
        <v>6660</v>
      </c>
      <c r="G29" s="251">
        <v>3446</v>
      </c>
      <c r="H29" s="251">
        <v>3214</v>
      </c>
      <c r="J29" s="251">
        <v>6119</v>
      </c>
      <c r="K29" s="251">
        <v>3076</v>
      </c>
      <c r="L29" s="251">
        <v>3043</v>
      </c>
      <c r="N29" s="251">
        <v>5823</v>
      </c>
      <c r="O29" s="251">
        <v>2947</v>
      </c>
      <c r="P29" s="251">
        <v>2876</v>
      </c>
      <c r="R29" s="251">
        <v>6146</v>
      </c>
      <c r="S29" s="251">
        <v>2899</v>
      </c>
      <c r="T29" s="251">
        <v>3247</v>
      </c>
      <c r="V29" s="251">
        <v>4858</v>
      </c>
      <c r="W29" s="251">
        <v>2249</v>
      </c>
      <c r="X29" s="251">
        <v>2609</v>
      </c>
      <c r="Z29" s="251">
        <v>1889</v>
      </c>
      <c r="AA29" s="251">
        <v>841</v>
      </c>
      <c r="AB29" s="251">
        <v>1048</v>
      </c>
    </row>
    <row r="30" spans="1:28" x14ac:dyDescent="0.2">
      <c r="A30" s="129" t="s">
        <v>30</v>
      </c>
      <c r="B30" s="251">
        <f t="shared" si="16"/>
        <v>3988</v>
      </c>
      <c r="C30" s="251">
        <f t="shared" si="16"/>
        <v>2073</v>
      </c>
      <c r="D30" s="251">
        <f t="shared" si="17"/>
        <v>1915</v>
      </c>
      <c r="F30" s="251">
        <v>843</v>
      </c>
      <c r="G30" s="251">
        <v>441</v>
      </c>
      <c r="H30" s="251">
        <v>402</v>
      </c>
      <c r="J30" s="251">
        <v>789</v>
      </c>
      <c r="K30" s="251">
        <v>425</v>
      </c>
      <c r="L30" s="251">
        <v>364</v>
      </c>
      <c r="N30" s="251">
        <v>759</v>
      </c>
      <c r="O30" s="251">
        <v>391</v>
      </c>
      <c r="P30" s="251">
        <v>368</v>
      </c>
      <c r="R30" s="251">
        <v>756</v>
      </c>
      <c r="S30" s="251">
        <v>407</v>
      </c>
      <c r="T30" s="251">
        <v>349</v>
      </c>
      <c r="V30" s="251">
        <v>678</v>
      </c>
      <c r="W30" s="251">
        <v>336</v>
      </c>
      <c r="X30" s="251">
        <v>342</v>
      </c>
      <c r="Z30" s="251">
        <v>163</v>
      </c>
      <c r="AA30" s="251">
        <v>73</v>
      </c>
      <c r="AB30" s="251">
        <v>90</v>
      </c>
    </row>
    <row r="31" spans="1:28" x14ac:dyDescent="0.2">
      <c r="A31" s="129" t="s">
        <v>31</v>
      </c>
      <c r="B31" s="251">
        <f t="shared" si="16"/>
        <v>7511</v>
      </c>
      <c r="C31" s="251">
        <f t="shared" si="16"/>
        <v>3551</v>
      </c>
      <c r="D31" s="251">
        <f t="shared" si="17"/>
        <v>3960</v>
      </c>
      <c r="F31" s="251">
        <v>1655</v>
      </c>
      <c r="G31" s="251">
        <v>835</v>
      </c>
      <c r="H31" s="251">
        <v>820</v>
      </c>
      <c r="J31" s="251">
        <v>1429</v>
      </c>
      <c r="K31" s="251">
        <v>660</v>
      </c>
      <c r="L31" s="251">
        <v>769</v>
      </c>
      <c r="N31" s="251">
        <v>1475</v>
      </c>
      <c r="O31" s="251">
        <v>697</v>
      </c>
      <c r="P31" s="251">
        <v>778</v>
      </c>
      <c r="R31" s="251">
        <v>1552</v>
      </c>
      <c r="S31" s="251">
        <v>733</v>
      </c>
      <c r="T31" s="251">
        <v>819</v>
      </c>
      <c r="V31" s="251">
        <v>1295</v>
      </c>
      <c r="W31" s="251">
        <v>583</v>
      </c>
      <c r="X31" s="251">
        <v>712</v>
      </c>
      <c r="Z31" s="251">
        <v>105</v>
      </c>
      <c r="AA31" s="251">
        <v>43</v>
      </c>
      <c r="AB31" s="251">
        <v>62</v>
      </c>
    </row>
    <row r="32" spans="1:28" x14ac:dyDescent="0.2">
      <c r="A32" s="129" t="s">
        <v>247</v>
      </c>
      <c r="B32" s="251">
        <f t="shared" si="16"/>
        <v>9875</v>
      </c>
      <c r="C32" s="251">
        <f t="shared" si="16"/>
        <v>4994</v>
      </c>
      <c r="D32" s="251">
        <f t="shared" si="17"/>
        <v>4881</v>
      </c>
      <c r="F32" s="251">
        <v>1929</v>
      </c>
      <c r="G32" s="251">
        <v>1003</v>
      </c>
      <c r="H32" s="251">
        <v>926</v>
      </c>
      <c r="J32" s="251">
        <v>1940</v>
      </c>
      <c r="K32" s="251">
        <v>958</v>
      </c>
      <c r="L32" s="251">
        <v>982</v>
      </c>
      <c r="N32" s="251">
        <v>1801</v>
      </c>
      <c r="O32" s="251">
        <v>932</v>
      </c>
      <c r="P32" s="251">
        <v>869</v>
      </c>
      <c r="R32" s="251">
        <v>1970</v>
      </c>
      <c r="S32" s="251">
        <v>988</v>
      </c>
      <c r="T32" s="251">
        <v>982</v>
      </c>
      <c r="V32" s="251">
        <v>1555</v>
      </c>
      <c r="W32" s="251">
        <v>774</v>
      </c>
      <c r="X32" s="251">
        <v>781</v>
      </c>
      <c r="Z32" s="251">
        <v>680</v>
      </c>
      <c r="AA32" s="251">
        <v>339</v>
      </c>
      <c r="AB32" s="251">
        <v>341</v>
      </c>
    </row>
    <row r="33" spans="1:28" x14ac:dyDescent="0.2">
      <c r="A33" s="129" t="s">
        <v>55</v>
      </c>
      <c r="B33" s="251">
        <f t="shared" si="16"/>
        <v>19118</v>
      </c>
      <c r="C33" s="251">
        <f t="shared" si="16"/>
        <v>9510</v>
      </c>
      <c r="D33" s="251">
        <f t="shared" si="17"/>
        <v>9608</v>
      </c>
      <c r="F33" s="251">
        <v>3611</v>
      </c>
      <c r="G33" s="251">
        <v>1905</v>
      </c>
      <c r="H33" s="251">
        <v>1706</v>
      </c>
      <c r="J33" s="251">
        <v>3568</v>
      </c>
      <c r="K33" s="251">
        <v>1858</v>
      </c>
      <c r="L33" s="251">
        <v>1710</v>
      </c>
      <c r="N33" s="251">
        <v>3429</v>
      </c>
      <c r="O33" s="251">
        <v>1768</v>
      </c>
      <c r="P33" s="251">
        <v>1661</v>
      </c>
      <c r="R33" s="251">
        <v>4204</v>
      </c>
      <c r="S33" s="251">
        <v>1951</v>
      </c>
      <c r="T33" s="251">
        <v>2253</v>
      </c>
      <c r="V33" s="251">
        <v>3321</v>
      </c>
      <c r="W33" s="251">
        <v>1601</v>
      </c>
      <c r="X33" s="251">
        <v>1720</v>
      </c>
      <c r="Z33" s="251">
        <v>985</v>
      </c>
      <c r="AA33" s="251">
        <v>427</v>
      </c>
      <c r="AB33" s="251">
        <v>558</v>
      </c>
    </row>
    <row r="34" spans="1:28" ht="13.5" thickBot="1" x14ac:dyDescent="0.25">
      <c r="A34" s="130" t="s">
        <v>71</v>
      </c>
      <c r="B34" s="254">
        <f t="shared" si="16"/>
        <v>15234</v>
      </c>
      <c r="C34" s="254">
        <f t="shared" si="16"/>
        <v>7601</v>
      </c>
      <c r="D34" s="254">
        <f t="shared" si="17"/>
        <v>7633</v>
      </c>
      <c r="E34" s="254"/>
      <c r="F34" s="254">
        <v>3551</v>
      </c>
      <c r="G34" s="254">
        <v>1835</v>
      </c>
      <c r="H34" s="254">
        <v>1716</v>
      </c>
      <c r="I34" s="254"/>
      <c r="J34" s="254">
        <v>3322</v>
      </c>
      <c r="K34" s="254">
        <v>1640</v>
      </c>
      <c r="L34" s="254">
        <v>1682</v>
      </c>
      <c r="M34" s="254"/>
      <c r="N34" s="254">
        <v>3022</v>
      </c>
      <c r="O34" s="254">
        <v>1510</v>
      </c>
      <c r="P34" s="254">
        <v>1512</v>
      </c>
      <c r="Q34" s="254"/>
      <c r="R34" s="254">
        <v>2622</v>
      </c>
      <c r="S34" s="254">
        <v>1316</v>
      </c>
      <c r="T34" s="254">
        <v>1306</v>
      </c>
      <c r="U34" s="254"/>
      <c r="V34" s="254">
        <v>2284</v>
      </c>
      <c r="W34" s="254">
        <v>1109</v>
      </c>
      <c r="X34" s="254">
        <v>1175</v>
      </c>
      <c r="Y34" s="254"/>
      <c r="Z34" s="254">
        <v>433</v>
      </c>
      <c r="AA34" s="254">
        <v>191</v>
      </c>
      <c r="AB34" s="254">
        <v>242</v>
      </c>
    </row>
    <row r="35" spans="1:28" ht="14.25" customHeight="1" x14ac:dyDescent="0.2">
      <c r="A35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17:D35">
    <cfRule type="cellIs" dxfId="351" priority="1" operator="equal">
      <formula>0</formula>
    </cfRule>
  </conditionalFormatting>
  <conditionalFormatting sqref="B9:P16">
    <cfRule type="cellIs" dxfId="350" priority="23" operator="equal">
      <formula>0</formula>
    </cfRule>
  </conditionalFormatting>
  <conditionalFormatting sqref="E18:P22">
    <cfRule type="cellIs" dxfId="349" priority="14" operator="equal">
      <formula>0</formula>
    </cfRule>
  </conditionalFormatting>
  <conditionalFormatting sqref="E17:AB17">
    <cfRule type="cellIs" dxfId="348" priority="29" operator="equal">
      <formula>0</formula>
    </cfRule>
  </conditionalFormatting>
  <conditionalFormatting sqref="E27:AB27">
    <cfRule type="cellIs" dxfId="347" priority="2" operator="equal">
      <formula>0</formula>
    </cfRule>
  </conditionalFormatting>
  <conditionalFormatting sqref="Q9:Q18">
    <cfRule type="cellIs" dxfId="346" priority="28" operator="equal">
      <formula>0</formula>
    </cfRule>
  </conditionalFormatting>
  <conditionalFormatting sqref="Q19:AB22">
    <cfRule type="cellIs" dxfId="345" priority="27" operator="equal">
      <formula>0</formula>
    </cfRule>
  </conditionalFormatting>
  <conditionalFormatting sqref="R9:AB16">
    <cfRule type="cellIs" dxfId="344" priority="20" operator="equal">
      <formula>0</formula>
    </cfRule>
  </conditionalFormatting>
  <conditionalFormatting sqref="R18:AB18">
    <cfRule type="cellIs" dxfId="343" priority="11" operator="equal">
      <formula>0</formula>
    </cfRule>
  </conditionalFormatting>
  <hyperlinks>
    <hyperlink ref="AC2" location="Contenido!A1" display="Contenido" xr:uid="{00000000-0004-0000-31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AC11" sqref="AC11"/>
    </sheetView>
  </sheetViews>
  <sheetFormatPr baseColWidth="10" defaultColWidth="11" defaultRowHeight="12.75" x14ac:dyDescent="0.2"/>
  <cols>
    <col min="1" max="1" width="10.1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860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405648</v>
      </c>
      <c r="C9" s="268">
        <f>SUM(C10:C29)</f>
        <v>199717</v>
      </c>
      <c r="D9" s="268">
        <f>SUM(D10:D29)</f>
        <v>205931</v>
      </c>
      <c r="E9" s="268"/>
      <c r="F9" s="268">
        <f>SUM(F10:F29)</f>
        <v>80932</v>
      </c>
      <c r="G9" s="268">
        <f>SUM(G10:G29)</f>
        <v>41507</v>
      </c>
      <c r="H9" s="268">
        <f>SUM(H10:H29)</f>
        <v>39425</v>
      </c>
      <c r="I9" s="268"/>
      <c r="J9" s="268">
        <f>SUM(J10:J29)</f>
        <v>76454</v>
      </c>
      <c r="K9" s="268">
        <f>SUM(K10:K29)</f>
        <v>38380</v>
      </c>
      <c r="L9" s="268">
        <f>SUM(L10:L29)</f>
        <v>38074</v>
      </c>
      <c r="M9" s="268"/>
      <c r="N9" s="268">
        <f>SUM(N10:N29)</f>
        <v>74559</v>
      </c>
      <c r="O9" s="268">
        <f>SUM(O10:O29)</f>
        <v>37535</v>
      </c>
      <c r="P9" s="268">
        <f>SUM(P10:P29)</f>
        <v>37024</v>
      </c>
      <c r="Q9" s="268"/>
      <c r="R9" s="268">
        <f>SUM(R10:R29)</f>
        <v>83177</v>
      </c>
      <c r="S9" s="268">
        <f>SUM(S10:S29)</f>
        <v>40223</v>
      </c>
      <c r="T9" s="268">
        <f>SUM(T10:T29)</f>
        <v>42954</v>
      </c>
      <c r="U9" s="268"/>
      <c r="V9" s="268">
        <f>SUM(V10:V29)</f>
        <v>70360</v>
      </c>
      <c r="W9" s="268">
        <f>SUM(W10:W29)</f>
        <v>33085</v>
      </c>
      <c r="X9" s="268">
        <f>SUM(X10:X29)</f>
        <v>37275</v>
      </c>
      <c r="Y9" s="268"/>
      <c r="Z9" s="268">
        <f>SUM(Z10:Z29)</f>
        <v>20166</v>
      </c>
      <c r="AA9" s="268">
        <f>SUM(AA10:AA29)</f>
        <v>8987</v>
      </c>
      <c r="AB9" s="268">
        <f>SUM(AB10:AB29)</f>
        <v>11179</v>
      </c>
    </row>
    <row r="10" spans="1:29" x14ac:dyDescent="0.2">
      <c r="A10" s="120">
        <v>11</v>
      </c>
      <c r="B10" s="251">
        <f t="shared" ref="B10:C29" si="0">+F10+J10+N10+R10+V10+Z10</f>
        <v>219</v>
      </c>
      <c r="C10" s="251">
        <f t="shared" si="0"/>
        <v>104</v>
      </c>
      <c r="D10" s="251">
        <f t="shared" ref="D10:D29" si="1">+B10-C10</f>
        <v>115</v>
      </c>
      <c r="E10" s="250"/>
      <c r="F10" s="250">
        <v>219</v>
      </c>
      <c r="G10" s="250">
        <v>104</v>
      </c>
      <c r="H10" s="250">
        <v>115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45349</v>
      </c>
      <c r="C11" s="251">
        <f t="shared" si="0"/>
        <v>22490</v>
      </c>
      <c r="D11" s="251">
        <f t="shared" si="1"/>
        <v>22859</v>
      </c>
      <c r="E11" s="252"/>
      <c r="F11" s="252">
        <v>45075</v>
      </c>
      <c r="G11" s="252">
        <v>22384</v>
      </c>
      <c r="H11" s="252">
        <v>22691</v>
      </c>
      <c r="I11" s="252"/>
      <c r="J11" s="252">
        <v>274</v>
      </c>
      <c r="K11" s="252">
        <v>106</v>
      </c>
      <c r="L11" s="252">
        <v>168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67030</v>
      </c>
      <c r="C12" s="251">
        <f t="shared" si="0"/>
        <v>33536</v>
      </c>
      <c r="D12" s="251">
        <f t="shared" si="1"/>
        <v>33494</v>
      </c>
      <c r="E12" s="252"/>
      <c r="F12" s="250">
        <v>24835</v>
      </c>
      <c r="G12" s="250">
        <v>12999</v>
      </c>
      <c r="H12" s="250">
        <v>11836</v>
      </c>
      <c r="I12" s="252"/>
      <c r="J12" s="250">
        <v>41881</v>
      </c>
      <c r="K12" s="250">
        <v>20413</v>
      </c>
      <c r="L12" s="250">
        <v>21468</v>
      </c>
      <c r="M12" s="252"/>
      <c r="N12" s="250">
        <v>314</v>
      </c>
      <c r="O12" s="250">
        <v>124</v>
      </c>
      <c r="P12" s="250">
        <v>190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67946</v>
      </c>
      <c r="C13" s="251">
        <f t="shared" si="0"/>
        <v>34324</v>
      </c>
      <c r="D13" s="251">
        <f t="shared" si="1"/>
        <v>33622</v>
      </c>
      <c r="E13" s="250"/>
      <c r="F13" s="250">
        <v>5466</v>
      </c>
      <c r="G13" s="250">
        <v>3262</v>
      </c>
      <c r="H13" s="250">
        <v>2204</v>
      </c>
      <c r="I13" s="250"/>
      <c r="J13" s="250">
        <v>23013</v>
      </c>
      <c r="K13" s="250">
        <v>11885</v>
      </c>
      <c r="L13" s="250">
        <v>11128</v>
      </c>
      <c r="M13" s="250"/>
      <c r="N13" s="250">
        <v>39201</v>
      </c>
      <c r="O13" s="250">
        <v>19069</v>
      </c>
      <c r="P13" s="250">
        <v>20132</v>
      </c>
      <c r="Q13" s="250"/>
      <c r="R13" s="250">
        <v>255</v>
      </c>
      <c r="S13" s="250">
        <v>102</v>
      </c>
      <c r="T13" s="250">
        <v>153</v>
      </c>
      <c r="U13" s="250"/>
      <c r="V13" s="250">
        <v>11</v>
      </c>
      <c r="W13" s="250">
        <v>6</v>
      </c>
      <c r="X13" s="250">
        <v>5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65018</v>
      </c>
      <c r="C14" s="251">
        <f t="shared" si="0"/>
        <v>32527</v>
      </c>
      <c r="D14" s="251">
        <f t="shared" si="1"/>
        <v>32491</v>
      </c>
      <c r="E14" s="252"/>
      <c r="F14" s="252">
        <v>1420</v>
      </c>
      <c r="G14" s="252">
        <v>868</v>
      </c>
      <c r="H14" s="252">
        <v>552</v>
      </c>
      <c r="I14" s="252"/>
      <c r="J14" s="252">
        <v>4997</v>
      </c>
      <c r="K14" s="252">
        <v>2892</v>
      </c>
      <c r="L14" s="252">
        <v>2105</v>
      </c>
      <c r="M14" s="252"/>
      <c r="N14" s="252">
        <v>22414</v>
      </c>
      <c r="O14" s="252">
        <v>11593</v>
      </c>
      <c r="P14" s="252">
        <v>10821</v>
      </c>
      <c r="Q14" s="252"/>
      <c r="R14" s="252">
        <v>35821</v>
      </c>
      <c r="S14" s="252">
        <v>17009</v>
      </c>
      <c r="T14" s="252">
        <v>18812</v>
      </c>
      <c r="U14" s="252"/>
      <c r="V14" s="252">
        <v>366</v>
      </c>
      <c r="W14" s="252">
        <v>165</v>
      </c>
      <c r="X14" s="252">
        <v>201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62038</v>
      </c>
      <c r="C15" s="251">
        <f t="shared" si="0"/>
        <v>30966</v>
      </c>
      <c r="D15" s="251">
        <f t="shared" si="1"/>
        <v>31072</v>
      </c>
      <c r="E15" s="252"/>
      <c r="F15" s="252">
        <v>496</v>
      </c>
      <c r="G15" s="252">
        <v>292</v>
      </c>
      <c r="H15" s="252">
        <v>204</v>
      </c>
      <c r="I15" s="252"/>
      <c r="J15" s="252">
        <v>1644</v>
      </c>
      <c r="K15" s="252">
        <v>992</v>
      </c>
      <c r="L15" s="252">
        <v>652</v>
      </c>
      <c r="M15" s="252"/>
      <c r="N15" s="252">
        <v>5569</v>
      </c>
      <c r="O15" s="252">
        <v>3324</v>
      </c>
      <c r="P15" s="252">
        <v>2245</v>
      </c>
      <c r="Q15" s="252"/>
      <c r="R15" s="252">
        <v>21065</v>
      </c>
      <c r="S15" s="252">
        <v>10775</v>
      </c>
      <c r="T15" s="252">
        <v>10290</v>
      </c>
      <c r="U15" s="252"/>
      <c r="V15" s="252">
        <v>33088</v>
      </c>
      <c r="W15" s="252">
        <v>15499</v>
      </c>
      <c r="X15" s="252">
        <v>17589</v>
      </c>
      <c r="Y15" s="252"/>
      <c r="Z15" s="252">
        <v>176</v>
      </c>
      <c r="AA15" s="252">
        <v>84</v>
      </c>
      <c r="AB15" s="252">
        <v>92</v>
      </c>
    </row>
    <row r="16" spans="1:29" x14ac:dyDescent="0.2">
      <c r="A16" s="120">
        <v>17</v>
      </c>
      <c r="B16" s="251">
        <f t="shared" si="0"/>
        <v>38339</v>
      </c>
      <c r="C16" s="251">
        <f t="shared" si="0"/>
        <v>19430</v>
      </c>
      <c r="D16" s="251">
        <f t="shared" si="1"/>
        <v>18909</v>
      </c>
      <c r="F16" s="250">
        <v>290</v>
      </c>
      <c r="G16" s="250">
        <v>173</v>
      </c>
      <c r="H16" s="250">
        <v>117</v>
      </c>
      <c r="J16" s="250">
        <v>593</v>
      </c>
      <c r="K16" s="250">
        <v>346</v>
      </c>
      <c r="L16" s="250">
        <v>247</v>
      </c>
      <c r="N16" s="250">
        <v>1832</v>
      </c>
      <c r="O16" s="250">
        <v>1102</v>
      </c>
      <c r="P16" s="250">
        <v>730</v>
      </c>
      <c r="R16" s="250">
        <v>6745</v>
      </c>
      <c r="S16" s="250">
        <v>3838</v>
      </c>
      <c r="T16" s="250">
        <v>2907</v>
      </c>
      <c r="V16" s="250">
        <v>19235</v>
      </c>
      <c r="W16" s="250">
        <v>9559</v>
      </c>
      <c r="X16" s="250">
        <v>9676</v>
      </c>
      <c r="Z16" s="250">
        <v>9644</v>
      </c>
      <c r="AA16" s="250">
        <v>4412</v>
      </c>
      <c r="AB16" s="250">
        <v>5232</v>
      </c>
    </row>
    <row r="17" spans="1:28" x14ac:dyDescent="0.2">
      <c r="A17" s="120">
        <v>18</v>
      </c>
      <c r="B17" s="251">
        <f t="shared" si="0"/>
        <v>14598</v>
      </c>
      <c r="C17" s="251">
        <f t="shared" si="0"/>
        <v>7752</v>
      </c>
      <c r="D17" s="251">
        <f t="shared" si="1"/>
        <v>6846</v>
      </c>
      <c r="F17" s="251">
        <v>210</v>
      </c>
      <c r="G17" s="251">
        <v>130</v>
      </c>
      <c r="H17" s="251">
        <v>80</v>
      </c>
      <c r="J17" s="251">
        <v>303</v>
      </c>
      <c r="K17" s="251">
        <v>167</v>
      </c>
      <c r="L17" s="251">
        <v>136</v>
      </c>
      <c r="N17" s="251">
        <v>626</v>
      </c>
      <c r="O17" s="251">
        <v>363</v>
      </c>
      <c r="P17" s="251">
        <v>263</v>
      </c>
      <c r="R17" s="251">
        <v>3322</v>
      </c>
      <c r="S17" s="251">
        <v>1790</v>
      </c>
      <c r="T17" s="251">
        <v>1532</v>
      </c>
      <c r="V17" s="251">
        <v>5136</v>
      </c>
      <c r="W17" s="251">
        <v>2902</v>
      </c>
      <c r="X17" s="251">
        <v>2234</v>
      </c>
      <c r="Z17" s="251">
        <v>5001</v>
      </c>
      <c r="AA17" s="251">
        <v>2400</v>
      </c>
      <c r="AB17" s="251">
        <v>2601</v>
      </c>
    </row>
    <row r="18" spans="1:28" x14ac:dyDescent="0.2">
      <c r="A18" s="120">
        <v>19</v>
      </c>
      <c r="B18" s="251">
        <f t="shared" si="0"/>
        <v>6324</v>
      </c>
      <c r="C18" s="251">
        <f t="shared" si="0"/>
        <v>3417</v>
      </c>
      <c r="D18" s="251">
        <f t="shared" si="1"/>
        <v>2907</v>
      </c>
      <c r="F18" s="251">
        <v>187</v>
      </c>
      <c r="G18" s="251">
        <v>115</v>
      </c>
      <c r="H18" s="251">
        <v>72</v>
      </c>
      <c r="J18" s="251">
        <v>276</v>
      </c>
      <c r="K18" s="251">
        <v>163</v>
      </c>
      <c r="L18" s="251">
        <v>113</v>
      </c>
      <c r="N18" s="251">
        <v>397</v>
      </c>
      <c r="O18" s="251">
        <v>213</v>
      </c>
      <c r="P18" s="251">
        <v>184</v>
      </c>
      <c r="R18" s="251">
        <v>1969</v>
      </c>
      <c r="S18" s="251">
        <v>1048</v>
      </c>
      <c r="T18" s="251">
        <v>921</v>
      </c>
      <c r="V18" s="251">
        <v>2145</v>
      </c>
      <c r="W18" s="251">
        <v>1140</v>
      </c>
      <c r="X18" s="251">
        <v>1005</v>
      </c>
      <c r="Z18" s="251">
        <v>1350</v>
      </c>
      <c r="AA18" s="251">
        <v>738</v>
      </c>
      <c r="AB18" s="251">
        <v>612</v>
      </c>
    </row>
    <row r="19" spans="1:28" x14ac:dyDescent="0.2">
      <c r="A19" s="120">
        <v>20</v>
      </c>
      <c r="B19" s="251">
        <f t="shared" si="0"/>
        <v>4329</v>
      </c>
      <c r="C19" s="251">
        <f t="shared" si="0"/>
        <v>2117</v>
      </c>
      <c r="D19" s="251">
        <f t="shared" si="1"/>
        <v>2212</v>
      </c>
      <c r="F19" s="251">
        <v>225</v>
      </c>
      <c r="G19" s="251">
        <v>130</v>
      </c>
      <c r="H19" s="251">
        <v>95</v>
      </c>
      <c r="J19" s="251">
        <v>264</v>
      </c>
      <c r="K19" s="251">
        <v>142</v>
      </c>
      <c r="L19" s="251">
        <v>122</v>
      </c>
      <c r="N19" s="251">
        <v>341</v>
      </c>
      <c r="O19" s="251">
        <v>172</v>
      </c>
      <c r="P19" s="251">
        <v>169</v>
      </c>
      <c r="R19" s="251">
        <v>1663</v>
      </c>
      <c r="S19" s="251">
        <v>827</v>
      </c>
      <c r="T19" s="251">
        <v>836</v>
      </c>
      <c r="V19" s="251">
        <v>1217</v>
      </c>
      <c r="W19" s="251">
        <v>575</v>
      </c>
      <c r="X19" s="251">
        <v>642</v>
      </c>
      <c r="Z19" s="251">
        <v>619</v>
      </c>
      <c r="AA19" s="251">
        <v>271</v>
      </c>
      <c r="AB19" s="251">
        <v>348</v>
      </c>
    </row>
    <row r="20" spans="1:28" x14ac:dyDescent="0.2">
      <c r="A20" s="120">
        <v>21</v>
      </c>
      <c r="B20" s="251">
        <f t="shared" si="0"/>
        <v>3640</v>
      </c>
      <c r="C20" s="251">
        <f t="shared" si="0"/>
        <v>1680</v>
      </c>
      <c r="D20" s="251">
        <f t="shared" si="1"/>
        <v>1960</v>
      </c>
      <c r="F20" s="251">
        <v>182</v>
      </c>
      <c r="G20" s="251">
        <v>102</v>
      </c>
      <c r="H20" s="251">
        <v>80</v>
      </c>
      <c r="J20" s="251">
        <v>289</v>
      </c>
      <c r="K20" s="251">
        <v>140</v>
      </c>
      <c r="L20" s="251">
        <v>149</v>
      </c>
      <c r="N20" s="251">
        <v>339</v>
      </c>
      <c r="O20" s="251">
        <v>182</v>
      </c>
      <c r="P20" s="251">
        <v>157</v>
      </c>
      <c r="R20" s="251">
        <v>1439</v>
      </c>
      <c r="S20" s="251">
        <v>670</v>
      </c>
      <c r="T20" s="251">
        <v>769</v>
      </c>
      <c r="V20" s="251">
        <v>956</v>
      </c>
      <c r="W20" s="251">
        <v>423</v>
      </c>
      <c r="X20" s="251">
        <v>533</v>
      </c>
      <c r="Z20" s="251">
        <v>435</v>
      </c>
      <c r="AA20" s="251">
        <v>163</v>
      </c>
      <c r="AB20" s="251">
        <v>272</v>
      </c>
    </row>
    <row r="21" spans="1:28" x14ac:dyDescent="0.2">
      <c r="A21" s="120">
        <v>22</v>
      </c>
      <c r="B21" s="251">
        <f t="shared" si="0"/>
        <v>3174</v>
      </c>
      <c r="C21" s="251">
        <f t="shared" si="0"/>
        <v>1428</v>
      </c>
      <c r="D21" s="251">
        <f t="shared" si="1"/>
        <v>1746</v>
      </c>
      <c r="E21" s="252"/>
      <c r="F21" s="250">
        <v>215</v>
      </c>
      <c r="G21" s="250">
        <v>118</v>
      </c>
      <c r="H21" s="250">
        <v>97</v>
      </c>
      <c r="I21" s="252"/>
      <c r="J21" s="250">
        <v>228</v>
      </c>
      <c r="K21" s="250">
        <v>110</v>
      </c>
      <c r="L21" s="250">
        <v>118</v>
      </c>
      <c r="M21" s="252"/>
      <c r="N21" s="250">
        <v>323</v>
      </c>
      <c r="O21" s="250">
        <v>147</v>
      </c>
      <c r="P21" s="250">
        <v>176</v>
      </c>
      <c r="Q21" s="252"/>
      <c r="R21" s="250">
        <v>1216</v>
      </c>
      <c r="S21" s="250">
        <v>571</v>
      </c>
      <c r="T21" s="250">
        <v>645</v>
      </c>
      <c r="U21" s="252"/>
      <c r="V21" s="250">
        <v>809</v>
      </c>
      <c r="W21" s="250">
        <v>349</v>
      </c>
      <c r="X21" s="250">
        <v>460</v>
      </c>
      <c r="Y21" s="252"/>
      <c r="Z21" s="250">
        <v>383</v>
      </c>
      <c r="AA21" s="250">
        <v>133</v>
      </c>
      <c r="AB21" s="250">
        <v>250</v>
      </c>
    </row>
    <row r="22" spans="1:28" x14ac:dyDescent="0.2">
      <c r="A22" s="120">
        <v>23</v>
      </c>
      <c r="B22" s="251">
        <f t="shared" si="0"/>
        <v>2538</v>
      </c>
      <c r="C22" s="251">
        <f t="shared" si="0"/>
        <v>1125</v>
      </c>
      <c r="D22" s="251">
        <f t="shared" si="1"/>
        <v>1413</v>
      </c>
      <c r="F22" s="251">
        <v>182</v>
      </c>
      <c r="G22" s="251">
        <v>101</v>
      </c>
      <c r="H22" s="251">
        <v>81</v>
      </c>
      <c r="J22" s="251">
        <v>203</v>
      </c>
      <c r="K22" s="251">
        <v>103</v>
      </c>
      <c r="L22" s="251">
        <v>100</v>
      </c>
      <c r="N22" s="251">
        <v>252</v>
      </c>
      <c r="O22" s="251">
        <v>132</v>
      </c>
      <c r="P22" s="251">
        <v>120</v>
      </c>
      <c r="R22" s="251">
        <v>891</v>
      </c>
      <c r="S22" s="251">
        <v>408</v>
      </c>
      <c r="T22" s="251">
        <v>483</v>
      </c>
      <c r="V22" s="251">
        <v>698</v>
      </c>
      <c r="W22" s="251">
        <v>273</v>
      </c>
      <c r="X22" s="251">
        <v>425</v>
      </c>
      <c r="Z22" s="251">
        <v>312</v>
      </c>
      <c r="AA22" s="251">
        <v>108</v>
      </c>
      <c r="AB22" s="251">
        <v>204</v>
      </c>
    </row>
    <row r="23" spans="1:28" x14ac:dyDescent="0.2">
      <c r="A23" s="120">
        <v>24</v>
      </c>
      <c r="B23" s="251">
        <f t="shared" si="0"/>
        <v>2418</v>
      </c>
      <c r="C23" s="251">
        <f t="shared" si="0"/>
        <v>1047</v>
      </c>
      <c r="D23" s="251">
        <f t="shared" si="1"/>
        <v>1371</v>
      </c>
      <c r="F23" s="251">
        <v>158</v>
      </c>
      <c r="G23" s="251">
        <v>81</v>
      </c>
      <c r="H23" s="251">
        <v>77</v>
      </c>
      <c r="J23" s="251">
        <v>221</v>
      </c>
      <c r="K23" s="251">
        <v>105</v>
      </c>
      <c r="L23" s="251">
        <v>116</v>
      </c>
      <c r="N23" s="251">
        <v>277</v>
      </c>
      <c r="O23" s="251">
        <v>121</v>
      </c>
      <c r="P23" s="251">
        <v>156</v>
      </c>
      <c r="R23" s="251">
        <v>838</v>
      </c>
      <c r="S23" s="251">
        <v>368</v>
      </c>
      <c r="T23" s="251">
        <v>470</v>
      </c>
      <c r="V23" s="251">
        <v>644</v>
      </c>
      <c r="W23" s="251">
        <v>266</v>
      </c>
      <c r="X23" s="251">
        <v>378</v>
      </c>
      <c r="Z23" s="251">
        <v>280</v>
      </c>
      <c r="AA23" s="251">
        <v>106</v>
      </c>
      <c r="AB23" s="251">
        <v>174</v>
      </c>
    </row>
    <row r="24" spans="1:28" x14ac:dyDescent="0.2">
      <c r="A24" s="116" t="s">
        <v>228</v>
      </c>
      <c r="B24" s="251">
        <f t="shared" si="0"/>
        <v>8749</v>
      </c>
      <c r="C24" s="251">
        <f t="shared" si="0"/>
        <v>3588</v>
      </c>
      <c r="D24" s="251">
        <f t="shared" si="1"/>
        <v>5161</v>
      </c>
      <c r="F24" s="251">
        <v>603</v>
      </c>
      <c r="G24" s="251">
        <v>292</v>
      </c>
      <c r="H24" s="251">
        <v>311</v>
      </c>
      <c r="J24" s="251">
        <v>833</v>
      </c>
      <c r="K24" s="251">
        <v>376</v>
      </c>
      <c r="L24" s="251">
        <v>457</v>
      </c>
      <c r="N24" s="251">
        <v>1025</v>
      </c>
      <c r="O24" s="251">
        <v>462</v>
      </c>
      <c r="P24" s="251">
        <v>563</v>
      </c>
      <c r="R24" s="251">
        <v>3212</v>
      </c>
      <c r="S24" s="251">
        <v>1352</v>
      </c>
      <c r="T24" s="251">
        <v>1860</v>
      </c>
      <c r="V24" s="251">
        <v>2290</v>
      </c>
      <c r="W24" s="251">
        <v>846</v>
      </c>
      <c r="X24" s="251">
        <v>1444</v>
      </c>
      <c r="Z24" s="251">
        <v>786</v>
      </c>
      <c r="AA24" s="251">
        <v>260</v>
      </c>
      <c r="AB24" s="251">
        <v>526</v>
      </c>
    </row>
    <row r="25" spans="1:28" x14ac:dyDescent="0.2">
      <c r="A25" s="116" t="s">
        <v>229</v>
      </c>
      <c r="B25" s="251">
        <f t="shared" si="0"/>
        <v>5957</v>
      </c>
      <c r="C25" s="251">
        <f t="shared" si="0"/>
        <v>2004</v>
      </c>
      <c r="D25" s="251">
        <f t="shared" si="1"/>
        <v>3953</v>
      </c>
      <c r="F25" s="251">
        <v>456</v>
      </c>
      <c r="G25" s="251">
        <v>151</v>
      </c>
      <c r="H25" s="251">
        <v>305</v>
      </c>
      <c r="J25" s="251">
        <v>591</v>
      </c>
      <c r="K25" s="251">
        <v>211</v>
      </c>
      <c r="L25" s="251">
        <v>380</v>
      </c>
      <c r="N25" s="251">
        <v>717</v>
      </c>
      <c r="O25" s="251">
        <v>270</v>
      </c>
      <c r="P25" s="251">
        <v>447</v>
      </c>
      <c r="R25" s="251">
        <v>2100</v>
      </c>
      <c r="S25" s="251">
        <v>719</v>
      </c>
      <c r="T25" s="251">
        <v>1381</v>
      </c>
      <c r="V25" s="251">
        <v>1591</v>
      </c>
      <c r="W25" s="251">
        <v>514</v>
      </c>
      <c r="X25" s="251">
        <v>1077</v>
      </c>
      <c r="Z25" s="251">
        <v>502</v>
      </c>
      <c r="AA25" s="251">
        <v>139</v>
      </c>
      <c r="AB25" s="251">
        <v>363</v>
      </c>
    </row>
    <row r="26" spans="1:28" x14ac:dyDescent="0.2">
      <c r="A26" s="116" t="s">
        <v>230</v>
      </c>
      <c r="B26" s="251">
        <f t="shared" si="0"/>
        <v>4134</v>
      </c>
      <c r="C26" s="251">
        <f t="shared" si="0"/>
        <v>1141</v>
      </c>
      <c r="D26" s="251">
        <f t="shared" si="1"/>
        <v>2993</v>
      </c>
      <c r="F26" s="251">
        <v>340</v>
      </c>
      <c r="G26" s="251">
        <v>95</v>
      </c>
      <c r="H26" s="251">
        <v>245</v>
      </c>
      <c r="J26" s="251">
        <v>454</v>
      </c>
      <c r="K26" s="251">
        <v>131</v>
      </c>
      <c r="L26" s="251">
        <v>323</v>
      </c>
      <c r="N26" s="251">
        <v>475</v>
      </c>
      <c r="O26" s="251">
        <v>148</v>
      </c>
      <c r="P26" s="251">
        <v>327</v>
      </c>
      <c r="R26" s="251">
        <v>1392</v>
      </c>
      <c r="S26" s="251">
        <v>380</v>
      </c>
      <c r="T26" s="251">
        <v>1012</v>
      </c>
      <c r="V26" s="251">
        <v>1142</v>
      </c>
      <c r="W26" s="251">
        <v>307</v>
      </c>
      <c r="X26" s="251">
        <v>835</v>
      </c>
      <c r="Z26" s="251">
        <v>331</v>
      </c>
      <c r="AA26" s="251">
        <v>80</v>
      </c>
      <c r="AB26" s="251">
        <v>251</v>
      </c>
    </row>
    <row r="27" spans="1:28" x14ac:dyDescent="0.2">
      <c r="A27" s="116" t="s">
        <v>231</v>
      </c>
      <c r="B27" s="251">
        <f t="shared" si="0"/>
        <v>2136</v>
      </c>
      <c r="C27" s="251">
        <f t="shared" si="0"/>
        <v>577</v>
      </c>
      <c r="D27" s="251">
        <f t="shared" si="1"/>
        <v>1559</v>
      </c>
      <c r="F27" s="251">
        <v>210</v>
      </c>
      <c r="G27" s="251">
        <v>69</v>
      </c>
      <c r="H27" s="251">
        <v>141</v>
      </c>
      <c r="J27" s="251">
        <v>237</v>
      </c>
      <c r="K27" s="251">
        <v>59</v>
      </c>
      <c r="L27" s="251">
        <v>178</v>
      </c>
      <c r="N27" s="251">
        <v>243</v>
      </c>
      <c r="O27" s="251">
        <v>57</v>
      </c>
      <c r="P27" s="251">
        <v>186</v>
      </c>
      <c r="R27" s="251">
        <v>706</v>
      </c>
      <c r="S27" s="251">
        <v>207</v>
      </c>
      <c r="T27" s="251">
        <v>499</v>
      </c>
      <c r="V27" s="251">
        <v>573</v>
      </c>
      <c r="W27" s="251">
        <v>140</v>
      </c>
      <c r="X27" s="251">
        <v>433</v>
      </c>
      <c r="Z27" s="251">
        <v>167</v>
      </c>
      <c r="AA27" s="251">
        <v>45</v>
      </c>
      <c r="AB27" s="251">
        <v>122</v>
      </c>
    </row>
    <row r="28" spans="1:28" x14ac:dyDescent="0.2">
      <c r="A28" s="116" t="s">
        <v>232</v>
      </c>
      <c r="B28" s="251">
        <f t="shared" si="0"/>
        <v>969</v>
      </c>
      <c r="C28" s="251">
        <f t="shared" si="0"/>
        <v>261</v>
      </c>
      <c r="D28" s="251">
        <f t="shared" si="1"/>
        <v>708</v>
      </c>
      <c r="F28" s="251">
        <v>100</v>
      </c>
      <c r="G28" s="251">
        <v>29</v>
      </c>
      <c r="H28" s="251">
        <v>71</v>
      </c>
      <c r="J28" s="251">
        <v>93</v>
      </c>
      <c r="K28" s="251">
        <v>21</v>
      </c>
      <c r="L28" s="251">
        <v>72</v>
      </c>
      <c r="N28" s="251">
        <v>131</v>
      </c>
      <c r="O28" s="251">
        <v>29</v>
      </c>
      <c r="P28" s="251">
        <v>102</v>
      </c>
      <c r="R28" s="251">
        <v>296</v>
      </c>
      <c r="S28" s="251">
        <v>84</v>
      </c>
      <c r="T28" s="251">
        <v>212</v>
      </c>
      <c r="V28" s="251">
        <v>259</v>
      </c>
      <c r="W28" s="251">
        <v>71</v>
      </c>
      <c r="X28" s="251">
        <v>188</v>
      </c>
      <c r="Z28" s="251">
        <v>90</v>
      </c>
      <c r="AA28" s="251">
        <v>27</v>
      </c>
      <c r="AB28" s="251">
        <v>63</v>
      </c>
    </row>
    <row r="29" spans="1:28" ht="13.5" thickBot="1" x14ac:dyDescent="0.25">
      <c r="A29" s="117" t="s">
        <v>233</v>
      </c>
      <c r="B29" s="254">
        <f t="shared" si="0"/>
        <v>743</v>
      </c>
      <c r="C29" s="254">
        <f t="shared" si="0"/>
        <v>203</v>
      </c>
      <c r="D29" s="254">
        <f t="shared" si="1"/>
        <v>540</v>
      </c>
      <c r="E29" s="254"/>
      <c r="F29" s="254">
        <v>63</v>
      </c>
      <c r="G29" s="254">
        <v>12</v>
      </c>
      <c r="H29" s="254">
        <v>51</v>
      </c>
      <c r="I29" s="254"/>
      <c r="J29" s="254">
        <v>60</v>
      </c>
      <c r="K29" s="254">
        <v>18</v>
      </c>
      <c r="L29" s="254">
        <v>42</v>
      </c>
      <c r="M29" s="254"/>
      <c r="N29" s="254">
        <v>83</v>
      </c>
      <c r="O29" s="254">
        <v>27</v>
      </c>
      <c r="P29" s="254">
        <v>56</v>
      </c>
      <c r="Q29" s="254"/>
      <c r="R29" s="254">
        <v>247</v>
      </c>
      <c r="S29" s="254">
        <v>75</v>
      </c>
      <c r="T29" s="254">
        <v>172</v>
      </c>
      <c r="U29" s="254"/>
      <c r="V29" s="254">
        <v>200</v>
      </c>
      <c r="W29" s="254">
        <v>50</v>
      </c>
      <c r="X29" s="254">
        <v>150</v>
      </c>
      <c r="Y29" s="254"/>
      <c r="Z29" s="254">
        <v>90</v>
      </c>
      <c r="AA29" s="254">
        <v>21</v>
      </c>
      <c r="AB29" s="254">
        <v>69</v>
      </c>
    </row>
    <row r="30" spans="1:28" ht="15.75" customHeight="1" x14ac:dyDescent="0.2">
      <c r="A30" s="177" t="s">
        <v>328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</row>
    <row r="31" spans="1:28" ht="15.75" customHeight="1" x14ac:dyDescent="0.2">
      <c r="A31" s="125" t="s">
        <v>730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</row>
    <row r="32" spans="1:28" ht="15.75" customHeight="1" x14ac:dyDescent="0.2">
      <c r="A32" s="103" t="s">
        <v>731</v>
      </c>
    </row>
    <row r="33" spans="1:1" ht="15.75" customHeight="1" x14ac:dyDescent="0.2">
      <c r="A33" s="28" t="s">
        <v>929</v>
      </c>
    </row>
    <row r="35" spans="1:1" x14ac:dyDescent="0.2">
      <c r="A35" s="392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L9">
    <cfRule type="cellIs" dxfId="342" priority="5" operator="equal">
      <formula>0</formula>
    </cfRule>
  </conditionalFormatting>
  <conditionalFormatting sqref="B9:AB29">
    <cfRule type="cellIs" dxfId="341" priority="29" operator="equal">
      <formula>0</formula>
    </cfRule>
  </conditionalFormatting>
  <conditionalFormatting sqref="N9:P9">
    <cfRule type="cellIs" dxfId="340" priority="4" operator="equal">
      <formula>0</formula>
    </cfRule>
  </conditionalFormatting>
  <conditionalFormatting sqref="R9:T9">
    <cfRule type="cellIs" dxfId="339" priority="3" operator="equal">
      <formula>0</formula>
    </cfRule>
  </conditionalFormatting>
  <conditionalFormatting sqref="V9:X9">
    <cfRule type="cellIs" dxfId="338" priority="2" operator="equal">
      <formula>0</formula>
    </cfRule>
  </conditionalFormatting>
  <conditionalFormatting sqref="Z9:AB9">
    <cfRule type="cellIs" dxfId="337" priority="1" operator="equal">
      <formula>0</formula>
    </cfRule>
  </conditionalFormatting>
  <hyperlinks>
    <hyperlink ref="AC2" location="Contenido!A1" display="Contenido" xr:uid="{00000000-0004-0000-3200-000000000000}"/>
  </hyperlinks>
  <printOptions horizontalCentered="1"/>
  <pageMargins left="0.59055118110236227" right="0.59055118110236227" top="0.59055118110236227" bottom="0.19685039370078741" header="0" footer="0"/>
  <pageSetup scale="97" fitToHeight="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>
    <tabColor theme="5" tint="0.59999389629810485"/>
    <pageSetUpPr fitToPage="1"/>
  </sheetPr>
  <dimension ref="A1:AC31"/>
  <sheetViews>
    <sheetView showGridLines="0" zoomScaleNormal="100" zoomScaleSheetLayoutView="100" workbookViewId="0">
      <selection activeCell="AD11" sqref="AD11"/>
    </sheetView>
  </sheetViews>
  <sheetFormatPr baseColWidth="10" defaultColWidth="11" defaultRowHeight="12.75" x14ac:dyDescent="0.2"/>
  <cols>
    <col min="1" max="1" width="10.1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364275</v>
      </c>
      <c r="C9" s="268">
        <f>SUM(C10:C29)</f>
        <v>178732</v>
      </c>
      <c r="D9" s="268">
        <f>SUM(D10:D29)</f>
        <v>185543</v>
      </c>
      <c r="E9" s="268"/>
      <c r="F9" s="268">
        <f>SUM(F10:F29)</f>
        <v>72155</v>
      </c>
      <c r="G9" s="268">
        <f>SUM(G10:G29)</f>
        <v>36994</v>
      </c>
      <c r="H9" s="268">
        <f>SUM(H10:H29)</f>
        <v>35161</v>
      </c>
      <c r="I9" s="268"/>
      <c r="J9" s="268">
        <f>SUM(J10:J29)</f>
        <v>68262</v>
      </c>
      <c r="K9" s="268">
        <f>SUM(K10:K29)</f>
        <v>34241</v>
      </c>
      <c r="L9" s="268">
        <f>SUM(L10:L29)</f>
        <v>34021</v>
      </c>
      <c r="M9" s="268"/>
      <c r="N9" s="268">
        <f>SUM(N10:N29)</f>
        <v>66773</v>
      </c>
      <c r="O9" s="268">
        <f>SUM(O10:O29)</f>
        <v>33618</v>
      </c>
      <c r="P9" s="268">
        <f>SUM(P10:P29)</f>
        <v>33155</v>
      </c>
      <c r="Q9" s="268"/>
      <c r="R9" s="268">
        <f>SUM(R10:R29)</f>
        <v>75345</v>
      </c>
      <c r="S9" s="268">
        <f>SUM(S10:S29)</f>
        <v>36210</v>
      </c>
      <c r="T9" s="268">
        <f>SUM(T10:T29)</f>
        <v>39135</v>
      </c>
      <c r="U9" s="268"/>
      <c r="V9" s="268">
        <f>SUM(V10:V29)</f>
        <v>62773</v>
      </c>
      <c r="W9" s="268">
        <f>SUM(W10:W29)</f>
        <v>29310</v>
      </c>
      <c r="X9" s="268">
        <f>SUM(X10:X29)</f>
        <v>33463</v>
      </c>
      <c r="Y9" s="268"/>
      <c r="Z9" s="268">
        <f>SUM(Z10:Z29)</f>
        <v>18967</v>
      </c>
      <c r="AA9" s="268">
        <f>SUM(AA10:AA29)</f>
        <v>8359</v>
      </c>
      <c r="AB9" s="268">
        <f>SUM(AB10:AB29)</f>
        <v>10608</v>
      </c>
    </row>
    <row r="10" spans="1:29" x14ac:dyDescent="0.2">
      <c r="A10" s="120">
        <v>11</v>
      </c>
      <c r="B10" s="251">
        <f t="shared" ref="B10:C29" si="0">+F10+J10+N10+R10+V10+Z10</f>
        <v>197</v>
      </c>
      <c r="C10" s="251">
        <f t="shared" si="0"/>
        <v>91</v>
      </c>
      <c r="D10" s="251">
        <f t="shared" ref="D10:D29" si="1">+B10-C10</f>
        <v>106</v>
      </c>
      <c r="E10" s="250"/>
      <c r="F10" s="250">
        <v>197</v>
      </c>
      <c r="G10" s="250">
        <v>91</v>
      </c>
      <c r="H10" s="250">
        <v>106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39492</v>
      </c>
      <c r="C11" s="251">
        <f t="shared" si="0"/>
        <v>19581</v>
      </c>
      <c r="D11" s="251">
        <f t="shared" si="1"/>
        <v>19911</v>
      </c>
      <c r="E11" s="252"/>
      <c r="F11" s="252">
        <v>39245</v>
      </c>
      <c r="G11" s="252">
        <v>19488</v>
      </c>
      <c r="H11" s="252">
        <v>19757</v>
      </c>
      <c r="I11" s="252"/>
      <c r="J11" s="252">
        <v>247</v>
      </c>
      <c r="K11" s="252">
        <v>93</v>
      </c>
      <c r="L11" s="252">
        <v>154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59143</v>
      </c>
      <c r="C12" s="251">
        <f t="shared" si="0"/>
        <v>29568</v>
      </c>
      <c r="D12" s="251">
        <f t="shared" si="1"/>
        <v>29575</v>
      </c>
      <c r="E12" s="252"/>
      <c r="F12" s="250">
        <v>22213</v>
      </c>
      <c r="G12" s="250">
        <v>11592</v>
      </c>
      <c r="H12" s="250">
        <v>10621</v>
      </c>
      <c r="I12" s="252"/>
      <c r="J12" s="250">
        <v>36654</v>
      </c>
      <c r="K12" s="250">
        <v>17866</v>
      </c>
      <c r="L12" s="250">
        <v>18788</v>
      </c>
      <c r="M12" s="252"/>
      <c r="N12" s="250">
        <v>276</v>
      </c>
      <c r="O12" s="250">
        <v>110</v>
      </c>
      <c r="P12" s="250">
        <v>166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60030</v>
      </c>
      <c r="C13" s="251">
        <f t="shared" si="0"/>
        <v>30401</v>
      </c>
      <c r="D13" s="251">
        <f t="shared" si="1"/>
        <v>29629</v>
      </c>
      <c r="E13" s="250"/>
      <c r="F13" s="250">
        <v>5256</v>
      </c>
      <c r="G13" s="250">
        <v>3125</v>
      </c>
      <c r="H13" s="250">
        <v>2131</v>
      </c>
      <c r="I13" s="250"/>
      <c r="J13" s="250">
        <v>20326</v>
      </c>
      <c r="K13" s="250">
        <v>10485</v>
      </c>
      <c r="L13" s="250">
        <v>9841</v>
      </c>
      <c r="M13" s="250"/>
      <c r="N13" s="250">
        <v>34212</v>
      </c>
      <c r="O13" s="250">
        <v>16697</v>
      </c>
      <c r="P13" s="250">
        <v>17515</v>
      </c>
      <c r="Q13" s="250"/>
      <c r="R13" s="250">
        <v>236</v>
      </c>
      <c r="S13" s="250">
        <v>94</v>
      </c>
      <c r="T13" s="250">
        <v>142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57366</v>
      </c>
      <c r="C14" s="251">
        <f t="shared" si="0"/>
        <v>28607</v>
      </c>
      <c r="D14" s="251">
        <f t="shared" si="1"/>
        <v>28759</v>
      </c>
      <c r="E14" s="252"/>
      <c r="F14" s="252">
        <v>1380</v>
      </c>
      <c r="G14" s="252">
        <v>843</v>
      </c>
      <c r="H14" s="252">
        <v>537</v>
      </c>
      <c r="I14" s="252"/>
      <c r="J14" s="252">
        <v>4817</v>
      </c>
      <c r="K14" s="252">
        <v>2767</v>
      </c>
      <c r="L14" s="252">
        <v>2050</v>
      </c>
      <c r="M14" s="252"/>
      <c r="N14" s="252">
        <v>19957</v>
      </c>
      <c r="O14" s="252">
        <v>10259</v>
      </c>
      <c r="P14" s="252">
        <v>9698</v>
      </c>
      <c r="Q14" s="252"/>
      <c r="R14" s="252">
        <v>31015</v>
      </c>
      <c r="S14" s="252">
        <v>14651</v>
      </c>
      <c r="T14" s="252">
        <v>16364</v>
      </c>
      <c r="U14" s="252"/>
      <c r="V14" s="252">
        <v>197</v>
      </c>
      <c r="W14" s="252">
        <v>87</v>
      </c>
      <c r="X14" s="252">
        <v>110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54597</v>
      </c>
      <c r="C15" s="251">
        <f t="shared" si="0"/>
        <v>27248</v>
      </c>
      <c r="D15" s="251">
        <f t="shared" si="1"/>
        <v>27349</v>
      </c>
      <c r="E15" s="252"/>
      <c r="F15" s="252">
        <v>474</v>
      </c>
      <c r="G15" s="252">
        <v>281</v>
      </c>
      <c r="H15" s="252">
        <v>193</v>
      </c>
      <c r="I15" s="252"/>
      <c r="J15" s="252">
        <v>1617</v>
      </c>
      <c r="K15" s="252">
        <v>971</v>
      </c>
      <c r="L15" s="252">
        <v>646</v>
      </c>
      <c r="M15" s="252"/>
      <c r="N15" s="252">
        <v>5365</v>
      </c>
      <c r="O15" s="252">
        <v>3193</v>
      </c>
      <c r="P15" s="252">
        <v>2172</v>
      </c>
      <c r="Q15" s="252"/>
      <c r="R15" s="252">
        <v>18633</v>
      </c>
      <c r="S15" s="252">
        <v>9494</v>
      </c>
      <c r="T15" s="252">
        <v>9139</v>
      </c>
      <c r="U15" s="252"/>
      <c r="V15" s="252">
        <v>28471</v>
      </c>
      <c r="W15" s="252">
        <v>13295</v>
      </c>
      <c r="X15" s="252">
        <v>15176</v>
      </c>
      <c r="Y15" s="252"/>
      <c r="Z15" s="252">
        <v>37</v>
      </c>
      <c r="AA15" s="252">
        <v>14</v>
      </c>
      <c r="AB15" s="252">
        <v>23</v>
      </c>
    </row>
    <row r="16" spans="1:29" x14ac:dyDescent="0.2">
      <c r="A16" s="120">
        <v>17</v>
      </c>
      <c r="B16" s="251">
        <f t="shared" si="0"/>
        <v>35237</v>
      </c>
      <c r="C16" s="251">
        <f t="shared" si="0"/>
        <v>17793</v>
      </c>
      <c r="D16" s="251">
        <f t="shared" si="1"/>
        <v>17444</v>
      </c>
      <c r="F16" s="250">
        <v>285</v>
      </c>
      <c r="G16" s="250">
        <v>169</v>
      </c>
      <c r="H16" s="250">
        <v>116</v>
      </c>
      <c r="J16" s="250">
        <v>576</v>
      </c>
      <c r="K16" s="250">
        <v>336</v>
      </c>
      <c r="L16" s="250">
        <v>240</v>
      </c>
      <c r="N16" s="250">
        <v>1781</v>
      </c>
      <c r="O16" s="250">
        <v>1070</v>
      </c>
      <c r="P16" s="250">
        <v>711</v>
      </c>
      <c r="R16" s="250">
        <v>6480</v>
      </c>
      <c r="S16" s="250">
        <v>3671</v>
      </c>
      <c r="T16" s="250">
        <v>2809</v>
      </c>
      <c r="V16" s="250">
        <v>16929</v>
      </c>
      <c r="W16" s="250">
        <v>8381</v>
      </c>
      <c r="X16" s="250">
        <v>8548</v>
      </c>
      <c r="Z16" s="250">
        <v>9186</v>
      </c>
      <c r="AA16" s="250">
        <v>4166</v>
      </c>
      <c r="AB16" s="250">
        <v>5020</v>
      </c>
    </row>
    <row r="17" spans="1:28" x14ac:dyDescent="0.2">
      <c r="A17" s="120">
        <v>18</v>
      </c>
      <c r="B17" s="251">
        <f t="shared" si="0"/>
        <v>13893</v>
      </c>
      <c r="C17" s="251">
        <f t="shared" si="0"/>
        <v>7366</v>
      </c>
      <c r="D17" s="251">
        <f t="shared" si="1"/>
        <v>6527</v>
      </c>
      <c r="F17" s="251">
        <v>207</v>
      </c>
      <c r="G17" s="251">
        <v>128</v>
      </c>
      <c r="H17" s="251">
        <v>79</v>
      </c>
      <c r="J17" s="251">
        <v>301</v>
      </c>
      <c r="K17" s="251">
        <v>165</v>
      </c>
      <c r="L17" s="251">
        <v>136</v>
      </c>
      <c r="N17" s="251">
        <v>617</v>
      </c>
      <c r="O17" s="251">
        <v>358</v>
      </c>
      <c r="P17" s="251">
        <v>259</v>
      </c>
      <c r="R17" s="251">
        <v>3251</v>
      </c>
      <c r="S17" s="251">
        <v>1743</v>
      </c>
      <c r="T17" s="251">
        <v>1508</v>
      </c>
      <c r="V17" s="251">
        <v>4907</v>
      </c>
      <c r="W17" s="251">
        <v>2761</v>
      </c>
      <c r="X17" s="251">
        <v>2146</v>
      </c>
      <c r="Z17" s="251">
        <v>4610</v>
      </c>
      <c r="AA17" s="251">
        <v>2211</v>
      </c>
      <c r="AB17" s="251">
        <v>2399</v>
      </c>
    </row>
    <row r="18" spans="1:28" x14ac:dyDescent="0.2">
      <c r="A18" s="120">
        <v>19</v>
      </c>
      <c r="B18" s="251">
        <f t="shared" si="0"/>
        <v>6126</v>
      </c>
      <c r="C18" s="251">
        <f t="shared" si="0"/>
        <v>3283</v>
      </c>
      <c r="D18" s="251">
        <f t="shared" si="1"/>
        <v>2843</v>
      </c>
      <c r="F18" s="251">
        <v>184</v>
      </c>
      <c r="G18" s="251">
        <v>113</v>
      </c>
      <c r="H18" s="251">
        <v>71</v>
      </c>
      <c r="J18" s="251">
        <v>275</v>
      </c>
      <c r="K18" s="251">
        <v>162</v>
      </c>
      <c r="L18" s="251">
        <v>113</v>
      </c>
      <c r="N18" s="251">
        <v>394</v>
      </c>
      <c r="O18" s="251">
        <v>210</v>
      </c>
      <c r="P18" s="251">
        <v>184</v>
      </c>
      <c r="R18" s="251">
        <v>1928</v>
      </c>
      <c r="S18" s="251">
        <v>1017</v>
      </c>
      <c r="T18" s="251">
        <v>911</v>
      </c>
      <c r="V18" s="251">
        <v>2073</v>
      </c>
      <c r="W18" s="251">
        <v>1091</v>
      </c>
      <c r="X18" s="251">
        <v>982</v>
      </c>
      <c r="Z18" s="251">
        <v>1272</v>
      </c>
      <c r="AA18" s="251">
        <v>690</v>
      </c>
      <c r="AB18" s="251">
        <v>582</v>
      </c>
    </row>
    <row r="19" spans="1:28" x14ac:dyDescent="0.2">
      <c r="A19" s="120">
        <v>20</v>
      </c>
      <c r="B19" s="251">
        <f t="shared" si="0"/>
        <v>4241</v>
      </c>
      <c r="C19" s="251">
        <f t="shared" si="0"/>
        <v>2061</v>
      </c>
      <c r="D19" s="251">
        <f t="shared" si="1"/>
        <v>2180</v>
      </c>
      <c r="F19" s="251">
        <v>224</v>
      </c>
      <c r="G19" s="251">
        <v>130</v>
      </c>
      <c r="H19" s="251">
        <v>94</v>
      </c>
      <c r="J19" s="251">
        <v>262</v>
      </c>
      <c r="K19" s="251">
        <v>140</v>
      </c>
      <c r="L19" s="251">
        <v>122</v>
      </c>
      <c r="N19" s="251">
        <v>337</v>
      </c>
      <c r="O19" s="251">
        <v>168</v>
      </c>
      <c r="P19" s="251">
        <v>169</v>
      </c>
      <c r="R19" s="251">
        <v>1630</v>
      </c>
      <c r="S19" s="251">
        <v>809</v>
      </c>
      <c r="T19" s="251">
        <v>821</v>
      </c>
      <c r="V19" s="251">
        <v>1189</v>
      </c>
      <c r="W19" s="251">
        <v>556</v>
      </c>
      <c r="X19" s="251">
        <v>633</v>
      </c>
      <c r="Z19" s="251">
        <v>599</v>
      </c>
      <c r="AA19" s="251">
        <v>258</v>
      </c>
      <c r="AB19" s="251">
        <v>341</v>
      </c>
    </row>
    <row r="20" spans="1:28" x14ac:dyDescent="0.2">
      <c r="A20" s="120">
        <v>21</v>
      </c>
      <c r="B20" s="251">
        <f t="shared" si="0"/>
        <v>3562</v>
      </c>
      <c r="C20" s="251">
        <f t="shared" si="0"/>
        <v>1631</v>
      </c>
      <c r="D20" s="251">
        <f t="shared" si="1"/>
        <v>1931</v>
      </c>
      <c r="F20" s="251">
        <v>181</v>
      </c>
      <c r="G20" s="251">
        <v>101</v>
      </c>
      <c r="H20" s="251">
        <v>80</v>
      </c>
      <c r="J20" s="251">
        <v>287</v>
      </c>
      <c r="K20" s="251">
        <v>138</v>
      </c>
      <c r="L20" s="251">
        <v>149</v>
      </c>
      <c r="N20" s="251">
        <v>335</v>
      </c>
      <c r="O20" s="251">
        <v>180</v>
      </c>
      <c r="P20" s="251">
        <v>155</v>
      </c>
      <c r="R20" s="251">
        <v>1413</v>
      </c>
      <c r="S20" s="251">
        <v>653</v>
      </c>
      <c r="T20" s="251">
        <v>760</v>
      </c>
      <c r="V20" s="251">
        <v>935</v>
      </c>
      <c r="W20" s="251">
        <v>408</v>
      </c>
      <c r="X20" s="251">
        <v>527</v>
      </c>
      <c r="Z20" s="251">
        <v>411</v>
      </c>
      <c r="AA20" s="251">
        <v>151</v>
      </c>
      <c r="AB20" s="251">
        <v>260</v>
      </c>
    </row>
    <row r="21" spans="1:28" x14ac:dyDescent="0.2">
      <c r="A21" s="120">
        <v>22</v>
      </c>
      <c r="B21" s="251">
        <f t="shared" si="0"/>
        <v>3121</v>
      </c>
      <c r="C21" s="251">
        <f t="shared" si="0"/>
        <v>1397</v>
      </c>
      <c r="D21" s="251">
        <f t="shared" si="1"/>
        <v>1724</v>
      </c>
      <c r="E21" s="252"/>
      <c r="F21" s="250">
        <v>213</v>
      </c>
      <c r="G21" s="250">
        <v>116</v>
      </c>
      <c r="H21" s="250">
        <v>97</v>
      </c>
      <c r="I21" s="252"/>
      <c r="J21" s="250">
        <v>227</v>
      </c>
      <c r="K21" s="250">
        <v>109</v>
      </c>
      <c r="L21" s="250">
        <v>118</v>
      </c>
      <c r="M21" s="252"/>
      <c r="N21" s="250">
        <v>321</v>
      </c>
      <c r="O21" s="250">
        <v>145</v>
      </c>
      <c r="P21" s="250">
        <v>176</v>
      </c>
      <c r="Q21" s="252"/>
      <c r="R21" s="250">
        <v>1206</v>
      </c>
      <c r="S21" s="250">
        <v>565</v>
      </c>
      <c r="T21" s="250">
        <v>641</v>
      </c>
      <c r="U21" s="252"/>
      <c r="V21" s="250">
        <v>789</v>
      </c>
      <c r="W21" s="250">
        <v>338</v>
      </c>
      <c r="X21" s="250">
        <v>451</v>
      </c>
      <c r="Y21" s="252"/>
      <c r="Z21" s="250">
        <v>365</v>
      </c>
      <c r="AA21" s="250">
        <v>124</v>
      </c>
      <c r="AB21" s="250">
        <v>241</v>
      </c>
    </row>
    <row r="22" spans="1:28" x14ac:dyDescent="0.2">
      <c r="A22" s="120">
        <v>23</v>
      </c>
      <c r="B22" s="251">
        <f t="shared" si="0"/>
        <v>2503</v>
      </c>
      <c r="C22" s="251">
        <f t="shared" si="0"/>
        <v>1103</v>
      </c>
      <c r="D22" s="251">
        <f t="shared" si="1"/>
        <v>1400</v>
      </c>
      <c r="F22" s="251">
        <v>180</v>
      </c>
      <c r="G22" s="251">
        <v>100</v>
      </c>
      <c r="H22" s="251">
        <v>80</v>
      </c>
      <c r="J22" s="251">
        <v>200</v>
      </c>
      <c r="K22" s="251">
        <v>100</v>
      </c>
      <c r="L22" s="251">
        <v>100</v>
      </c>
      <c r="N22" s="251">
        <v>249</v>
      </c>
      <c r="O22" s="251">
        <v>130</v>
      </c>
      <c r="P22" s="251">
        <v>119</v>
      </c>
      <c r="R22" s="251">
        <v>878</v>
      </c>
      <c r="S22" s="251">
        <v>399</v>
      </c>
      <c r="T22" s="251">
        <v>479</v>
      </c>
      <c r="V22" s="251">
        <v>691</v>
      </c>
      <c r="W22" s="251">
        <v>269</v>
      </c>
      <c r="X22" s="251">
        <v>422</v>
      </c>
      <c r="Z22" s="251">
        <v>305</v>
      </c>
      <c r="AA22" s="251">
        <v>105</v>
      </c>
      <c r="AB22" s="251">
        <v>200</v>
      </c>
    </row>
    <row r="23" spans="1:28" x14ac:dyDescent="0.2">
      <c r="A23" s="120">
        <v>24</v>
      </c>
      <c r="B23" s="251">
        <f t="shared" si="0"/>
        <v>2381</v>
      </c>
      <c r="C23" s="251">
        <f t="shared" si="0"/>
        <v>1026</v>
      </c>
      <c r="D23" s="251">
        <f t="shared" si="1"/>
        <v>1355</v>
      </c>
      <c r="F23" s="251">
        <v>157</v>
      </c>
      <c r="G23" s="251">
        <v>80</v>
      </c>
      <c r="H23" s="251">
        <v>77</v>
      </c>
      <c r="J23" s="251">
        <v>220</v>
      </c>
      <c r="K23" s="251">
        <v>104</v>
      </c>
      <c r="L23" s="251">
        <v>116</v>
      </c>
      <c r="N23" s="251">
        <v>274</v>
      </c>
      <c r="O23" s="251">
        <v>120</v>
      </c>
      <c r="P23" s="251">
        <v>154</v>
      </c>
      <c r="R23" s="251">
        <v>824</v>
      </c>
      <c r="S23" s="251">
        <v>361</v>
      </c>
      <c r="T23" s="251">
        <v>463</v>
      </c>
      <c r="V23" s="251">
        <v>637</v>
      </c>
      <c r="W23" s="251">
        <v>261</v>
      </c>
      <c r="X23" s="251">
        <v>376</v>
      </c>
      <c r="Z23" s="251">
        <v>269</v>
      </c>
      <c r="AA23" s="251">
        <v>100</v>
      </c>
      <c r="AB23" s="251">
        <v>169</v>
      </c>
    </row>
    <row r="24" spans="1:28" x14ac:dyDescent="0.2">
      <c r="A24" s="116" t="s">
        <v>228</v>
      </c>
      <c r="B24" s="251">
        <f t="shared" si="0"/>
        <v>8623</v>
      </c>
      <c r="C24" s="251">
        <f t="shared" si="0"/>
        <v>3505</v>
      </c>
      <c r="D24" s="251">
        <f t="shared" si="1"/>
        <v>5118</v>
      </c>
      <c r="F24" s="251">
        <v>599</v>
      </c>
      <c r="G24" s="251">
        <v>288</v>
      </c>
      <c r="H24" s="251">
        <v>311</v>
      </c>
      <c r="J24" s="251">
        <v>827</v>
      </c>
      <c r="K24" s="251">
        <v>371</v>
      </c>
      <c r="L24" s="251">
        <v>456</v>
      </c>
      <c r="N24" s="251">
        <v>1016</v>
      </c>
      <c r="O24" s="251">
        <v>455</v>
      </c>
      <c r="P24" s="251">
        <v>561</v>
      </c>
      <c r="R24" s="251">
        <v>3168</v>
      </c>
      <c r="S24" s="251">
        <v>1324</v>
      </c>
      <c r="T24" s="251">
        <v>1844</v>
      </c>
      <c r="V24" s="251">
        <v>2252</v>
      </c>
      <c r="W24" s="251">
        <v>822</v>
      </c>
      <c r="X24" s="251">
        <v>1430</v>
      </c>
      <c r="Z24" s="251">
        <v>761</v>
      </c>
      <c r="AA24" s="251">
        <v>245</v>
      </c>
      <c r="AB24" s="251">
        <v>516</v>
      </c>
    </row>
    <row r="25" spans="1:28" x14ac:dyDescent="0.2">
      <c r="A25" s="116" t="s">
        <v>229</v>
      </c>
      <c r="B25" s="251">
        <f t="shared" si="0"/>
        <v>5881</v>
      </c>
      <c r="C25" s="251">
        <f t="shared" si="0"/>
        <v>1955</v>
      </c>
      <c r="D25" s="251">
        <f t="shared" si="1"/>
        <v>3926</v>
      </c>
      <c r="F25" s="251">
        <v>453</v>
      </c>
      <c r="G25" s="251">
        <v>148</v>
      </c>
      <c r="H25" s="251">
        <v>305</v>
      </c>
      <c r="J25" s="251">
        <v>587</v>
      </c>
      <c r="K25" s="251">
        <v>208</v>
      </c>
      <c r="L25" s="251">
        <v>379</v>
      </c>
      <c r="N25" s="251">
        <v>713</v>
      </c>
      <c r="O25" s="251">
        <v>267</v>
      </c>
      <c r="P25" s="251">
        <v>446</v>
      </c>
      <c r="R25" s="251">
        <v>2075</v>
      </c>
      <c r="S25" s="251">
        <v>704</v>
      </c>
      <c r="T25" s="251">
        <v>1371</v>
      </c>
      <c r="V25" s="251">
        <v>1565</v>
      </c>
      <c r="W25" s="251">
        <v>497</v>
      </c>
      <c r="X25" s="251">
        <v>1068</v>
      </c>
      <c r="Z25" s="251">
        <v>488</v>
      </c>
      <c r="AA25" s="251">
        <v>131</v>
      </c>
      <c r="AB25" s="251">
        <v>357</v>
      </c>
    </row>
    <row r="26" spans="1:28" x14ac:dyDescent="0.2">
      <c r="A26" s="116" t="s">
        <v>230</v>
      </c>
      <c r="B26" s="251">
        <f t="shared" si="0"/>
        <v>4087</v>
      </c>
      <c r="C26" s="251">
        <f t="shared" si="0"/>
        <v>1107</v>
      </c>
      <c r="D26" s="251">
        <f t="shared" si="1"/>
        <v>2980</v>
      </c>
      <c r="F26" s="251">
        <v>337</v>
      </c>
      <c r="G26" s="251">
        <v>94</v>
      </c>
      <c r="H26" s="251">
        <v>243</v>
      </c>
      <c r="J26" s="251">
        <v>451</v>
      </c>
      <c r="K26" s="251">
        <v>129</v>
      </c>
      <c r="L26" s="251">
        <v>322</v>
      </c>
      <c r="N26" s="251">
        <v>473</v>
      </c>
      <c r="O26" s="251">
        <v>146</v>
      </c>
      <c r="P26" s="251">
        <v>327</v>
      </c>
      <c r="R26" s="251">
        <v>1378</v>
      </c>
      <c r="S26" s="251">
        <v>369</v>
      </c>
      <c r="T26" s="251">
        <v>1009</v>
      </c>
      <c r="V26" s="251">
        <v>1124</v>
      </c>
      <c r="W26" s="251">
        <v>293</v>
      </c>
      <c r="X26" s="251">
        <v>831</v>
      </c>
      <c r="Z26" s="251">
        <v>324</v>
      </c>
      <c r="AA26" s="251">
        <v>76</v>
      </c>
      <c r="AB26" s="251">
        <v>248</v>
      </c>
    </row>
    <row r="27" spans="1:28" x14ac:dyDescent="0.2">
      <c r="A27" s="116" t="s">
        <v>231</v>
      </c>
      <c r="B27" s="251">
        <f t="shared" si="0"/>
        <v>2106</v>
      </c>
      <c r="C27" s="251">
        <f t="shared" si="0"/>
        <v>559</v>
      </c>
      <c r="D27" s="251">
        <f t="shared" si="1"/>
        <v>1547</v>
      </c>
      <c r="F27" s="251">
        <v>208</v>
      </c>
      <c r="G27" s="251">
        <v>67</v>
      </c>
      <c r="H27" s="251">
        <v>141</v>
      </c>
      <c r="J27" s="251">
        <v>236</v>
      </c>
      <c r="K27" s="251">
        <v>58</v>
      </c>
      <c r="L27" s="251">
        <v>178</v>
      </c>
      <c r="N27" s="251">
        <v>241</v>
      </c>
      <c r="O27" s="251">
        <v>56</v>
      </c>
      <c r="P27" s="251">
        <v>185</v>
      </c>
      <c r="R27" s="251">
        <v>696</v>
      </c>
      <c r="S27" s="251">
        <v>201</v>
      </c>
      <c r="T27" s="251">
        <v>495</v>
      </c>
      <c r="V27" s="251">
        <v>563</v>
      </c>
      <c r="W27" s="251">
        <v>136</v>
      </c>
      <c r="X27" s="251">
        <v>427</v>
      </c>
      <c r="Z27" s="251">
        <v>162</v>
      </c>
      <c r="AA27" s="251">
        <v>41</v>
      </c>
      <c r="AB27" s="251">
        <v>121</v>
      </c>
    </row>
    <row r="28" spans="1:28" x14ac:dyDescent="0.2">
      <c r="A28" s="116" t="s">
        <v>232</v>
      </c>
      <c r="B28" s="251">
        <f t="shared" si="0"/>
        <v>952</v>
      </c>
      <c r="C28" s="251">
        <f t="shared" si="0"/>
        <v>251</v>
      </c>
      <c r="D28" s="251">
        <f t="shared" si="1"/>
        <v>701</v>
      </c>
      <c r="F28" s="251">
        <v>99</v>
      </c>
      <c r="G28" s="251">
        <v>28</v>
      </c>
      <c r="H28" s="251">
        <v>71</v>
      </c>
      <c r="J28" s="251">
        <v>92</v>
      </c>
      <c r="K28" s="251">
        <v>21</v>
      </c>
      <c r="L28" s="251">
        <v>71</v>
      </c>
      <c r="N28" s="251">
        <v>130</v>
      </c>
      <c r="O28" s="251">
        <v>28</v>
      </c>
      <c r="P28" s="251">
        <v>102</v>
      </c>
      <c r="R28" s="251">
        <v>291</v>
      </c>
      <c r="S28" s="251">
        <v>82</v>
      </c>
      <c r="T28" s="251">
        <v>209</v>
      </c>
      <c r="V28" s="251">
        <v>252</v>
      </c>
      <c r="W28" s="251">
        <v>66</v>
      </c>
      <c r="X28" s="251">
        <v>186</v>
      </c>
      <c r="Z28" s="251">
        <v>88</v>
      </c>
      <c r="AA28" s="251">
        <v>26</v>
      </c>
      <c r="AB28" s="251">
        <v>62</v>
      </c>
    </row>
    <row r="29" spans="1:28" ht="13.5" thickBot="1" x14ac:dyDescent="0.25">
      <c r="A29" s="117" t="s">
        <v>233</v>
      </c>
      <c r="B29" s="254">
        <f t="shared" si="0"/>
        <v>737</v>
      </c>
      <c r="C29" s="254">
        <f t="shared" si="0"/>
        <v>199</v>
      </c>
      <c r="D29" s="254">
        <f t="shared" si="1"/>
        <v>538</v>
      </c>
      <c r="E29" s="254"/>
      <c r="F29" s="254">
        <v>63</v>
      </c>
      <c r="G29" s="254">
        <v>12</v>
      </c>
      <c r="H29" s="254">
        <v>51</v>
      </c>
      <c r="I29" s="254"/>
      <c r="J29" s="254">
        <v>60</v>
      </c>
      <c r="K29" s="254">
        <v>18</v>
      </c>
      <c r="L29" s="254">
        <v>42</v>
      </c>
      <c r="M29" s="254"/>
      <c r="N29" s="254">
        <v>82</v>
      </c>
      <c r="O29" s="254">
        <v>26</v>
      </c>
      <c r="P29" s="254">
        <v>56</v>
      </c>
      <c r="Q29" s="254"/>
      <c r="R29" s="254">
        <v>243</v>
      </c>
      <c r="S29" s="254">
        <v>73</v>
      </c>
      <c r="T29" s="254">
        <v>170</v>
      </c>
      <c r="U29" s="254"/>
      <c r="V29" s="254">
        <v>199</v>
      </c>
      <c r="W29" s="254">
        <v>49</v>
      </c>
      <c r="X29" s="254">
        <v>150</v>
      </c>
      <c r="Y29" s="254"/>
      <c r="Z29" s="254">
        <v>90</v>
      </c>
      <c r="AA29" s="254">
        <v>21</v>
      </c>
      <c r="AB29" s="254">
        <v>69</v>
      </c>
    </row>
    <row r="30" spans="1:28" ht="15" customHeight="1" x14ac:dyDescent="0.2">
      <c r="A30" s="103" t="s">
        <v>259</v>
      </c>
    </row>
    <row r="31" spans="1:28" ht="15" customHeight="1" x14ac:dyDescent="0.2">
      <c r="A31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L9">
    <cfRule type="cellIs" dxfId="336" priority="5" operator="equal">
      <formula>0</formula>
    </cfRule>
  </conditionalFormatting>
  <conditionalFormatting sqref="B9:AB29">
    <cfRule type="cellIs" dxfId="335" priority="23" operator="equal">
      <formula>0</formula>
    </cfRule>
  </conditionalFormatting>
  <conditionalFormatting sqref="N9:P9">
    <cfRule type="cellIs" dxfId="334" priority="4" operator="equal">
      <formula>0</formula>
    </cfRule>
  </conditionalFormatting>
  <conditionalFormatting sqref="R9:T9">
    <cfRule type="cellIs" dxfId="333" priority="3" operator="equal">
      <formula>0</formula>
    </cfRule>
  </conditionalFormatting>
  <conditionalFormatting sqref="V9:X9">
    <cfRule type="cellIs" dxfId="332" priority="2" operator="equal">
      <formula>0</formula>
    </cfRule>
  </conditionalFormatting>
  <conditionalFormatting sqref="Z9:AB9">
    <cfRule type="cellIs" dxfId="331" priority="1" operator="equal">
      <formula>0</formula>
    </cfRule>
  </conditionalFormatting>
  <hyperlinks>
    <hyperlink ref="AC2" location="Contenido!A1" display="Contenido" xr:uid="{00000000-0004-0000-3300-000000000000}"/>
  </hyperlinks>
  <printOptions horizontalCentered="1"/>
  <pageMargins left="0.59055118110236227" right="0.59055118110236227" top="0.59055118110236227" bottom="0.19685039370078741" header="0" footer="0"/>
  <pageSetup scale="97" fitToHeight="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>
    <tabColor theme="5" tint="0.59999389629810485"/>
    <pageSetUpPr fitToPage="1"/>
  </sheetPr>
  <dimension ref="A1:AC31"/>
  <sheetViews>
    <sheetView showGridLines="0" zoomScaleNormal="100" zoomScaleSheetLayoutView="100" workbookViewId="0">
      <selection activeCell="AC9" sqref="AC9"/>
    </sheetView>
  </sheetViews>
  <sheetFormatPr baseColWidth="10" defaultColWidth="11" defaultRowHeight="12.75" x14ac:dyDescent="0.2"/>
  <cols>
    <col min="1" max="1" width="10.1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249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41373</v>
      </c>
      <c r="C9" s="268">
        <f>SUM(C10:C29)</f>
        <v>20985</v>
      </c>
      <c r="D9" s="268">
        <f>SUM(D10:D29)</f>
        <v>20388</v>
      </c>
      <c r="E9" s="268"/>
      <c r="F9" s="268">
        <f>SUM(F10:F29)</f>
        <v>8777</v>
      </c>
      <c r="G9" s="268">
        <f>SUM(G10:G29)</f>
        <v>4513</v>
      </c>
      <c r="H9" s="268">
        <f>SUM(H10:H29)</f>
        <v>4264</v>
      </c>
      <c r="I9" s="268"/>
      <c r="J9" s="268">
        <f>SUM(J10:J29)</f>
        <v>8192</v>
      </c>
      <c r="K9" s="268">
        <f>SUM(K10:K29)</f>
        <v>4139</v>
      </c>
      <c r="L9" s="268">
        <f>SUM(L10:L29)</f>
        <v>4053</v>
      </c>
      <c r="M9" s="268"/>
      <c r="N9" s="268">
        <f>SUM(N10:N29)</f>
        <v>7786</v>
      </c>
      <c r="O9" s="268">
        <f>SUM(O10:O29)</f>
        <v>3917</v>
      </c>
      <c r="P9" s="268">
        <f>SUM(P10:P29)</f>
        <v>3869</v>
      </c>
      <c r="Q9" s="268"/>
      <c r="R9" s="268">
        <f>SUM(R10:R29)</f>
        <v>7832</v>
      </c>
      <c r="S9" s="268">
        <f>SUM(S10:S29)</f>
        <v>4013</v>
      </c>
      <c r="T9" s="268">
        <f>SUM(T10:T29)</f>
        <v>3819</v>
      </c>
      <c r="U9" s="268"/>
      <c r="V9" s="268">
        <f>SUM(V10:V29)</f>
        <v>7587</v>
      </c>
      <c r="W9" s="268">
        <f>SUM(W10:W29)</f>
        <v>3775</v>
      </c>
      <c r="X9" s="268">
        <f>SUM(X10:X29)</f>
        <v>3812</v>
      </c>
      <c r="Y9" s="268"/>
      <c r="Z9" s="268">
        <f>SUM(Z10:Z29)</f>
        <v>1199</v>
      </c>
      <c r="AA9" s="268">
        <f>SUM(AA10:AA29)</f>
        <v>628</v>
      </c>
      <c r="AB9" s="268">
        <f>SUM(AB10:AB29)</f>
        <v>571</v>
      </c>
    </row>
    <row r="10" spans="1:29" x14ac:dyDescent="0.2">
      <c r="A10" s="120">
        <v>11</v>
      </c>
      <c r="B10" s="251">
        <f t="shared" ref="B10:C29" si="0">+F10+J10+N10+R10+V10+Z10</f>
        <v>22</v>
      </c>
      <c r="C10" s="251">
        <f t="shared" si="0"/>
        <v>13</v>
      </c>
      <c r="D10" s="251">
        <f t="shared" ref="D10:D29" si="1">+B10-C10</f>
        <v>9</v>
      </c>
      <c r="E10" s="250"/>
      <c r="F10" s="250">
        <v>22</v>
      </c>
      <c r="G10" s="250">
        <v>13</v>
      </c>
      <c r="H10" s="250">
        <v>9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5857</v>
      </c>
      <c r="C11" s="251">
        <f t="shared" si="0"/>
        <v>2909</v>
      </c>
      <c r="D11" s="251">
        <f t="shared" si="1"/>
        <v>2948</v>
      </c>
      <c r="E11" s="252"/>
      <c r="F11" s="252">
        <v>5830</v>
      </c>
      <c r="G11" s="252">
        <v>2896</v>
      </c>
      <c r="H11" s="252">
        <v>2934</v>
      </c>
      <c r="I11" s="252"/>
      <c r="J11" s="252">
        <v>27</v>
      </c>
      <c r="K11" s="252">
        <v>13</v>
      </c>
      <c r="L11" s="252">
        <v>14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7887</v>
      </c>
      <c r="C12" s="251">
        <f t="shared" si="0"/>
        <v>3968</v>
      </c>
      <c r="D12" s="251">
        <f t="shared" si="1"/>
        <v>3919</v>
      </c>
      <c r="E12" s="252"/>
      <c r="F12" s="250">
        <v>2622</v>
      </c>
      <c r="G12" s="250">
        <v>1407</v>
      </c>
      <c r="H12" s="250">
        <v>1215</v>
      </c>
      <c r="I12" s="252"/>
      <c r="J12" s="250">
        <v>5227</v>
      </c>
      <c r="K12" s="250">
        <v>2547</v>
      </c>
      <c r="L12" s="250">
        <v>2680</v>
      </c>
      <c r="M12" s="252"/>
      <c r="N12" s="250">
        <v>38</v>
      </c>
      <c r="O12" s="250">
        <v>14</v>
      </c>
      <c r="P12" s="250">
        <v>24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7916</v>
      </c>
      <c r="C13" s="251">
        <f t="shared" si="0"/>
        <v>3923</v>
      </c>
      <c r="D13" s="251">
        <f t="shared" si="1"/>
        <v>3993</v>
      </c>
      <c r="E13" s="250"/>
      <c r="F13" s="250">
        <v>210</v>
      </c>
      <c r="G13" s="250">
        <v>137</v>
      </c>
      <c r="H13" s="250">
        <v>73</v>
      </c>
      <c r="I13" s="250"/>
      <c r="J13" s="250">
        <v>2687</v>
      </c>
      <c r="K13" s="250">
        <v>1400</v>
      </c>
      <c r="L13" s="250">
        <v>1287</v>
      </c>
      <c r="M13" s="250"/>
      <c r="N13" s="250">
        <v>4989</v>
      </c>
      <c r="O13" s="250">
        <v>2372</v>
      </c>
      <c r="P13" s="250">
        <v>2617</v>
      </c>
      <c r="Q13" s="250"/>
      <c r="R13" s="250">
        <v>19</v>
      </c>
      <c r="S13" s="250">
        <v>8</v>
      </c>
      <c r="T13" s="250">
        <v>11</v>
      </c>
      <c r="U13" s="250"/>
      <c r="V13" s="250">
        <v>11</v>
      </c>
      <c r="W13" s="250">
        <v>6</v>
      </c>
      <c r="X13" s="250">
        <v>5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7652</v>
      </c>
      <c r="C14" s="251">
        <f t="shared" si="0"/>
        <v>3920</v>
      </c>
      <c r="D14" s="251">
        <f t="shared" si="1"/>
        <v>3732</v>
      </c>
      <c r="E14" s="252"/>
      <c r="F14" s="252">
        <v>40</v>
      </c>
      <c r="G14" s="252">
        <v>25</v>
      </c>
      <c r="H14" s="252">
        <v>15</v>
      </c>
      <c r="I14" s="252"/>
      <c r="J14" s="252">
        <v>180</v>
      </c>
      <c r="K14" s="252">
        <v>125</v>
      </c>
      <c r="L14" s="252">
        <v>55</v>
      </c>
      <c r="M14" s="252"/>
      <c r="N14" s="252">
        <v>2457</v>
      </c>
      <c r="O14" s="252">
        <v>1334</v>
      </c>
      <c r="P14" s="252">
        <v>1123</v>
      </c>
      <c r="Q14" s="252"/>
      <c r="R14" s="252">
        <v>4806</v>
      </c>
      <c r="S14" s="252">
        <v>2358</v>
      </c>
      <c r="T14" s="252">
        <v>2448</v>
      </c>
      <c r="U14" s="252"/>
      <c r="V14" s="252">
        <v>169</v>
      </c>
      <c r="W14" s="252">
        <v>78</v>
      </c>
      <c r="X14" s="252">
        <v>91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7441</v>
      </c>
      <c r="C15" s="251">
        <f t="shared" si="0"/>
        <v>3718</v>
      </c>
      <c r="D15" s="251">
        <f t="shared" si="1"/>
        <v>3723</v>
      </c>
      <c r="E15" s="252"/>
      <c r="F15" s="252">
        <v>22</v>
      </c>
      <c r="G15" s="252">
        <v>11</v>
      </c>
      <c r="H15" s="252">
        <v>11</v>
      </c>
      <c r="I15" s="252"/>
      <c r="J15" s="252">
        <v>27</v>
      </c>
      <c r="K15" s="252">
        <v>21</v>
      </c>
      <c r="L15" s="252">
        <v>6</v>
      </c>
      <c r="M15" s="252"/>
      <c r="N15" s="252">
        <v>204</v>
      </c>
      <c r="O15" s="252">
        <v>131</v>
      </c>
      <c r="P15" s="252">
        <v>73</v>
      </c>
      <c r="Q15" s="252"/>
      <c r="R15" s="252">
        <v>2432</v>
      </c>
      <c r="S15" s="252">
        <v>1281</v>
      </c>
      <c r="T15" s="252">
        <v>1151</v>
      </c>
      <c r="U15" s="252"/>
      <c r="V15" s="252">
        <v>4617</v>
      </c>
      <c r="W15" s="252">
        <v>2204</v>
      </c>
      <c r="X15" s="252">
        <v>2413</v>
      </c>
      <c r="Y15" s="252"/>
      <c r="Z15" s="252">
        <v>139</v>
      </c>
      <c r="AA15" s="252">
        <v>70</v>
      </c>
      <c r="AB15" s="252">
        <v>69</v>
      </c>
    </row>
    <row r="16" spans="1:29" x14ac:dyDescent="0.2">
      <c r="A16" s="120">
        <v>17</v>
      </c>
      <c r="B16" s="251">
        <f t="shared" si="0"/>
        <v>3102</v>
      </c>
      <c r="C16" s="251">
        <f t="shared" si="0"/>
        <v>1637</v>
      </c>
      <c r="D16" s="251">
        <f t="shared" si="1"/>
        <v>1465</v>
      </c>
      <c r="F16" s="250">
        <v>5</v>
      </c>
      <c r="G16" s="250">
        <v>4</v>
      </c>
      <c r="H16" s="250">
        <v>1</v>
      </c>
      <c r="J16" s="250">
        <v>17</v>
      </c>
      <c r="K16" s="250">
        <v>10</v>
      </c>
      <c r="L16" s="250">
        <v>7</v>
      </c>
      <c r="N16" s="250">
        <v>51</v>
      </c>
      <c r="O16" s="250">
        <v>32</v>
      </c>
      <c r="P16" s="250">
        <v>19</v>
      </c>
      <c r="R16" s="250">
        <v>265</v>
      </c>
      <c r="S16" s="250">
        <v>167</v>
      </c>
      <c r="T16" s="250">
        <v>98</v>
      </c>
      <c r="V16" s="250">
        <v>2306</v>
      </c>
      <c r="W16" s="250">
        <v>1178</v>
      </c>
      <c r="X16" s="250">
        <v>1128</v>
      </c>
      <c r="Z16" s="250">
        <v>458</v>
      </c>
      <c r="AA16" s="250">
        <v>246</v>
      </c>
      <c r="AB16" s="250">
        <v>212</v>
      </c>
    </row>
    <row r="17" spans="1:28" x14ac:dyDescent="0.2">
      <c r="A17" s="120">
        <v>18</v>
      </c>
      <c r="B17" s="251">
        <f t="shared" si="0"/>
        <v>705</v>
      </c>
      <c r="C17" s="251">
        <f t="shared" si="0"/>
        <v>386</v>
      </c>
      <c r="D17" s="251">
        <f t="shared" si="1"/>
        <v>319</v>
      </c>
      <c r="F17" s="251">
        <v>3</v>
      </c>
      <c r="G17" s="251">
        <v>2</v>
      </c>
      <c r="H17" s="251">
        <v>1</v>
      </c>
      <c r="J17" s="251">
        <v>2</v>
      </c>
      <c r="K17" s="251">
        <v>2</v>
      </c>
      <c r="L17" s="251">
        <v>0</v>
      </c>
      <c r="N17" s="251">
        <v>9</v>
      </c>
      <c r="O17" s="251">
        <v>5</v>
      </c>
      <c r="P17" s="251">
        <v>4</v>
      </c>
      <c r="R17" s="251">
        <v>71</v>
      </c>
      <c r="S17" s="251">
        <v>47</v>
      </c>
      <c r="T17" s="251">
        <v>24</v>
      </c>
      <c r="V17" s="251">
        <v>229</v>
      </c>
      <c r="W17" s="251">
        <v>141</v>
      </c>
      <c r="X17" s="251">
        <v>88</v>
      </c>
      <c r="Z17" s="251">
        <v>391</v>
      </c>
      <c r="AA17" s="251">
        <v>189</v>
      </c>
      <c r="AB17" s="251">
        <v>202</v>
      </c>
    </row>
    <row r="18" spans="1:28" x14ac:dyDescent="0.2">
      <c r="A18" s="120">
        <v>19</v>
      </c>
      <c r="B18" s="251">
        <f t="shared" si="0"/>
        <v>198</v>
      </c>
      <c r="C18" s="251">
        <f t="shared" si="0"/>
        <v>134</v>
      </c>
      <c r="D18" s="251">
        <f t="shared" si="1"/>
        <v>64</v>
      </c>
      <c r="F18" s="251">
        <v>3</v>
      </c>
      <c r="G18" s="251">
        <v>2</v>
      </c>
      <c r="H18" s="251">
        <v>1</v>
      </c>
      <c r="J18" s="251">
        <v>1</v>
      </c>
      <c r="K18" s="251">
        <v>1</v>
      </c>
      <c r="L18" s="251">
        <v>0</v>
      </c>
      <c r="N18" s="251">
        <v>3</v>
      </c>
      <c r="O18" s="251">
        <v>3</v>
      </c>
      <c r="P18" s="251">
        <v>0</v>
      </c>
      <c r="R18" s="251">
        <v>41</v>
      </c>
      <c r="S18" s="251">
        <v>31</v>
      </c>
      <c r="T18" s="251">
        <v>10</v>
      </c>
      <c r="V18" s="251">
        <v>72</v>
      </c>
      <c r="W18" s="251">
        <v>49</v>
      </c>
      <c r="X18" s="251">
        <v>23</v>
      </c>
      <c r="Z18" s="251">
        <v>78</v>
      </c>
      <c r="AA18" s="251">
        <v>48</v>
      </c>
      <c r="AB18" s="251">
        <v>30</v>
      </c>
    </row>
    <row r="19" spans="1:28" x14ac:dyDescent="0.2">
      <c r="A19" s="120">
        <v>20</v>
      </c>
      <c r="B19" s="251">
        <f t="shared" si="0"/>
        <v>88</v>
      </c>
      <c r="C19" s="251">
        <f t="shared" si="0"/>
        <v>56</v>
      </c>
      <c r="D19" s="251">
        <f t="shared" si="1"/>
        <v>32</v>
      </c>
      <c r="F19" s="251">
        <v>1</v>
      </c>
      <c r="G19" s="251">
        <v>0</v>
      </c>
      <c r="H19" s="251">
        <v>1</v>
      </c>
      <c r="J19" s="251">
        <v>2</v>
      </c>
      <c r="K19" s="251">
        <v>2</v>
      </c>
      <c r="L19" s="251">
        <v>0</v>
      </c>
      <c r="N19" s="251">
        <v>4</v>
      </c>
      <c r="O19" s="251">
        <v>4</v>
      </c>
      <c r="P19" s="251">
        <v>0</v>
      </c>
      <c r="R19" s="251">
        <v>33</v>
      </c>
      <c r="S19" s="251">
        <v>18</v>
      </c>
      <c r="T19" s="251">
        <v>15</v>
      </c>
      <c r="V19" s="251">
        <v>28</v>
      </c>
      <c r="W19" s="251">
        <v>19</v>
      </c>
      <c r="X19" s="251">
        <v>9</v>
      </c>
      <c r="Z19" s="251">
        <v>20</v>
      </c>
      <c r="AA19" s="251">
        <v>13</v>
      </c>
      <c r="AB19" s="251">
        <v>7</v>
      </c>
    </row>
    <row r="20" spans="1:28" x14ac:dyDescent="0.2">
      <c r="A20" s="120">
        <v>21</v>
      </c>
      <c r="B20" s="251">
        <f t="shared" si="0"/>
        <v>78</v>
      </c>
      <c r="C20" s="251">
        <f t="shared" si="0"/>
        <v>49</v>
      </c>
      <c r="D20" s="251">
        <f t="shared" si="1"/>
        <v>29</v>
      </c>
      <c r="F20" s="251">
        <v>1</v>
      </c>
      <c r="G20" s="251">
        <v>1</v>
      </c>
      <c r="H20" s="251">
        <v>0</v>
      </c>
      <c r="J20" s="251">
        <v>2</v>
      </c>
      <c r="K20" s="251">
        <v>2</v>
      </c>
      <c r="L20" s="251">
        <v>0</v>
      </c>
      <c r="N20" s="251">
        <v>4</v>
      </c>
      <c r="O20" s="251">
        <v>2</v>
      </c>
      <c r="P20" s="251">
        <v>2</v>
      </c>
      <c r="R20" s="251">
        <v>26</v>
      </c>
      <c r="S20" s="251">
        <v>17</v>
      </c>
      <c r="T20" s="251">
        <v>9</v>
      </c>
      <c r="V20" s="251">
        <v>21</v>
      </c>
      <c r="W20" s="251">
        <v>15</v>
      </c>
      <c r="X20" s="251">
        <v>6</v>
      </c>
      <c r="Z20" s="251">
        <v>24</v>
      </c>
      <c r="AA20" s="251">
        <v>12</v>
      </c>
      <c r="AB20" s="251">
        <v>12</v>
      </c>
    </row>
    <row r="21" spans="1:28" x14ac:dyDescent="0.2">
      <c r="A21" s="120">
        <v>22</v>
      </c>
      <c r="B21" s="251">
        <f t="shared" si="0"/>
        <v>53</v>
      </c>
      <c r="C21" s="251">
        <f t="shared" si="0"/>
        <v>31</v>
      </c>
      <c r="D21" s="251">
        <f t="shared" si="1"/>
        <v>22</v>
      </c>
      <c r="E21" s="252"/>
      <c r="F21" s="250">
        <v>2</v>
      </c>
      <c r="G21" s="250">
        <v>2</v>
      </c>
      <c r="H21" s="250">
        <v>0</v>
      </c>
      <c r="I21" s="252"/>
      <c r="J21" s="250">
        <v>1</v>
      </c>
      <c r="K21" s="250">
        <v>1</v>
      </c>
      <c r="L21" s="250">
        <v>0</v>
      </c>
      <c r="M21" s="252"/>
      <c r="N21" s="250">
        <v>2</v>
      </c>
      <c r="O21" s="250">
        <v>2</v>
      </c>
      <c r="P21" s="250">
        <v>0</v>
      </c>
      <c r="Q21" s="252"/>
      <c r="R21" s="250">
        <v>10</v>
      </c>
      <c r="S21" s="250">
        <v>6</v>
      </c>
      <c r="T21" s="250">
        <v>4</v>
      </c>
      <c r="U21" s="252"/>
      <c r="V21" s="250">
        <v>20</v>
      </c>
      <c r="W21" s="250">
        <v>11</v>
      </c>
      <c r="X21" s="250">
        <v>9</v>
      </c>
      <c r="Y21" s="252"/>
      <c r="Z21" s="250">
        <v>18</v>
      </c>
      <c r="AA21" s="250">
        <v>9</v>
      </c>
      <c r="AB21" s="250">
        <v>9</v>
      </c>
    </row>
    <row r="22" spans="1:28" x14ac:dyDescent="0.2">
      <c r="A22" s="120">
        <v>23</v>
      </c>
      <c r="B22" s="251">
        <f t="shared" si="0"/>
        <v>35</v>
      </c>
      <c r="C22" s="251">
        <f t="shared" si="0"/>
        <v>22</v>
      </c>
      <c r="D22" s="251">
        <f t="shared" si="1"/>
        <v>13</v>
      </c>
      <c r="F22" s="251">
        <v>2</v>
      </c>
      <c r="G22" s="251">
        <v>1</v>
      </c>
      <c r="H22" s="251">
        <v>1</v>
      </c>
      <c r="J22" s="251">
        <v>3</v>
      </c>
      <c r="K22" s="251">
        <v>3</v>
      </c>
      <c r="L22" s="251">
        <v>0</v>
      </c>
      <c r="N22" s="251">
        <v>3</v>
      </c>
      <c r="O22" s="251">
        <v>2</v>
      </c>
      <c r="P22" s="251">
        <v>1</v>
      </c>
      <c r="R22" s="251">
        <v>13</v>
      </c>
      <c r="S22" s="251">
        <v>9</v>
      </c>
      <c r="T22" s="251">
        <v>4</v>
      </c>
      <c r="V22" s="251">
        <v>7</v>
      </c>
      <c r="W22" s="251">
        <v>4</v>
      </c>
      <c r="X22" s="251">
        <v>3</v>
      </c>
      <c r="Z22" s="251">
        <v>7</v>
      </c>
      <c r="AA22" s="251">
        <v>3</v>
      </c>
      <c r="AB22" s="251">
        <v>4</v>
      </c>
    </row>
    <row r="23" spans="1:28" x14ac:dyDescent="0.2">
      <c r="A23" s="120">
        <v>24</v>
      </c>
      <c r="B23" s="251">
        <f t="shared" si="0"/>
        <v>37</v>
      </c>
      <c r="C23" s="251">
        <f t="shared" si="0"/>
        <v>21</v>
      </c>
      <c r="D23" s="251">
        <f t="shared" si="1"/>
        <v>16</v>
      </c>
      <c r="F23" s="251">
        <v>1</v>
      </c>
      <c r="G23" s="251">
        <v>1</v>
      </c>
      <c r="H23" s="251">
        <v>0</v>
      </c>
      <c r="J23" s="251">
        <v>1</v>
      </c>
      <c r="K23" s="251">
        <v>1</v>
      </c>
      <c r="L23" s="251">
        <v>0</v>
      </c>
      <c r="N23" s="251">
        <v>3</v>
      </c>
      <c r="O23" s="251">
        <v>1</v>
      </c>
      <c r="P23" s="251">
        <v>2</v>
      </c>
      <c r="R23" s="251">
        <v>14</v>
      </c>
      <c r="S23" s="251">
        <v>7</v>
      </c>
      <c r="T23" s="251">
        <v>7</v>
      </c>
      <c r="V23" s="251">
        <v>7</v>
      </c>
      <c r="W23" s="251">
        <v>5</v>
      </c>
      <c r="X23" s="251">
        <v>2</v>
      </c>
      <c r="Z23" s="251">
        <v>11</v>
      </c>
      <c r="AA23" s="251">
        <v>6</v>
      </c>
      <c r="AB23" s="251">
        <v>5</v>
      </c>
    </row>
    <row r="24" spans="1:28" x14ac:dyDescent="0.2">
      <c r="A24" s="116" t="s">
        <v>228</v>
      </c>
      <c r="B24" s="251">
        <f t="shared" si="0"/>
        <v>126</v>
      </c>
      <c r="C24" s="251">
        <f t="shared" si="0"/>
        <v>83</v>
      </c>
      <c r="D24" s="251">
        <f t="shared" si="1"/>
        <v>43</v>
      </c>
      <c r="F24" s="251">
        <v>4</v>
      </c>
      <c r="G24" s="251">
        <v>4</v>
      </c>
      <c r="H24" s="251">
        <v>0</v>
      </c>
      <c r="J24" s="251">
        <v>6</v>
      </c>
      <c r="K24" s="251">
        <v>5</v>
      </c>
      <c r="L24" s="251">
        <v>1</v>
      </c>
      <c r="N24" s="251">
        <v>9</v>
      </c>
      <c r="O24" s="251">
        <v>7</v>
      </c>
      <c r="P24" s="251">
        <v>2</v>
      </c>
      <c r="R24" s="251">
        <v>44</v>
      </c>
      <c r="S24" s="251">
        <v>28</v>
      </c>
      <c r="T24" s="251">
        <v>16</v>
      </c>
      <c r="V24" s="251">
        <v>38</v>
      </c>
      <c r="W24" s="251">
        <v>24</v>
      </c>
      <c r="X24" s="251">
        <v>14</v>
      </c>
      <c r="Z24" s="251">
        <v>25</v>
      </c>
      <c r="AA24" s="251">
        <v>15</v>
      </c>
      <c r="AB24" s="251">
        <v>10</v>
      </c>
    </row>
    <row r="25" spans="1:28" x14ac:dyDescent="0.2">
      <c r="A25" s="116" t="s">
        <v>229</v>
      </c>
      <c r="B25" s="251">
        <f t="shared" si="0"/>
        <v>76</v>
      </c>
      <c r="C25" s="251">
        <f t="shared" si="0"/>
        <v>49</v>
      </c>
      <c r="D25" s="251">
        <f t="shared" si="1"/>
        <v>27</v>
      </c>
      <c r="F25" s="251">
        <v>3</v>
      </c>
      <c r="G25" s="251">
        <v>3</v>
      </c>
      <c r="H25" s="251">
        <v>0</v>
      </c>
      <c r="J25" s="251">
        <v>4</v>
      </c>
      <c r="K25" s="251">
        <v>3</v>
      </c>
      <c r="L25" s="251">
        <v>1</v>
      </c>
      <c r="N25" s="251">
        <v>4</v>
      </c>
      <c r="O25" s="251">
        <v>3</v>
      </c>
      <c r="P25" s="251">
        <v>1</v>
      </c>
      <c r="R25" s="251">
        <v>25</v>
      </c>
      <c r="S25" s="251">
        <v>15</v>
      </c>
      <c r="T25" s="251">
        <v>10</v>
      </c>
      <c r="V25" s="251">
        <v>26</v>
      </c>
      <c r="W25" s="251">
        <v>17</v>
      </c>
      <c r="X25" s="251">
        <v>9</v>
      </c>
      <c r="Z25" s="251">
        <v>14</v>
      </c>
      <c r="AA25" s="251">
        <v>8</v>
      </c>
      <c r="AB25" s="251">
        <v>6</v>
      </c>
    </row>
    <row r="26" spans="1:28" x14ac:dyDescent="0.2">
      <c r="A26" s="116" t="s">
        <v>230</v>
      </c>
      <c r="B26" s="251">
        <f t="shared" si="0"/>
        <v>47</v>
      </c>
      <c r="C26" s="251">
        <f t="shared" si="0"/>
        <v>34</v>
      </c>
      <c r="D26" s="251">
        <f t="shared" si="1"/>
        <v>13</v>
      </c>
      <c r="F26" s="251">
        <v>3</v>
      </c>
      <c r="G26" s="251">
        <v>1</v>
      </c>
      <c r="H26" s="251">
        <v>2</v>
      </c>
      <c r="J26" s="251">
        <v>3</v>
      </c>
      <c r="K26" s="251">
        <v>2</v>
      </c>
      <c r="L26" s="251">
        <v>1</v>
      </c>
      <c r="N26" s="251">
        <v>2</v>
      </c>
      <c r="O26" s="251">
        <v>2</v>
      </c>
      <c r="P26" s="251">
        <v>0</v>
      </c>
      <c r="R26" s="251">
        <v>14</v>
      </c>
      <c r="S26" s="251">
        <v>11</v>
      </c>
      <c r="T26" s="251">
        <v>3</v>
      </c>
      <c r="V26" s="251">
        <v>18</v>
      </c>
      <c r="W26" s="251">
        <v>14</v>
      </c>
      <c r="X26" s="251">
        <v>4</v>
      </c>
      <c r="Z26" s="251">
        <v>7</v>
      </c>
      <c r="AA26" s="251">
        <v>4</v>
      </c>
      <c r="AB26" s="251">
        <v>3</v>
      </c>
    </row>
    <row r="27" spans="1:28" x14ac:dyDescent="0.2">
      <c r="A27" s="116" t="s">
        <v>231</v>
      </c>
      <c r="B27" s="251">
        <f t="shared" si="0"/>
        <v>30</v>
      </c>
      <c r="C27" s="251">
        <f t="shared" si="0"/>
        <v>18</v>
      </c>
      <c r="D27" s="251">
        <f t="shared" si="1"/>
        <v>12</v>
      </c>
      <c r="F27" s="251">
        <v>2</v>
      </c>
      <c r="G27" s="251">
        <v>2</v>
      </c>
      <c r="H27" s="251">
        <v>0</v>
      </c>
      <c r="J27" s="251">
        <v>1</v>
      </c>
      <c r="K27" s="251">
        <v>1</v>
      </c>
      <c r="L27" s="251">
        <v>0</v>
      </c>
      <c r="N27" s="251">
        <v>2</v>
      </c>
      <c r="O27" s="251">
        <v>1</v>
      </c>
      <c r="P27" s="251">
        <v>1</v>
      </c>
      <c r="R27" s="251">
        <v>10</v>
      </c>
      <c r="S27" s="251">
        <v>6</v>
      </c>
      <c r="T27" s="251">
        <v>4</v>
      </c>
      <c r="V27" s="251">
        <v>10</v>
      </c>
      <c r="W27" s="251">
        <v>4</v>
      </c>
      <c r="X27" s="251">
        <v>6</v>
      </c>
      <c r="Z27" s="251">
        <v>5</v>
      </c>
      <c r="AA27" s="251">
        <v>4</v>
      </c>
      <c r="AB27" s="251">
        <v>1</v>
      </c>
    </row>
    <row r="28" spans="1:28" x14ac:dyDescent="0.2">
      <c r="A28" s="116" t="s">
        <v>232</v>
      </c>
      <c r="B28" s="251">
        <f t="shared" si="0"/>
        <v>17</v>
      </c>
      <c r="C28" s="251">
        <f t="shared" si="0"/>
        <v>10</v>
      </c>
      <c r="D28" s="251">
        <f t="shared" si="1"/>
        <v>7</v>
      </c>
      <c r="F28" s="251">
        <v>1</v>
      </c>
      <c r="G28" s="251">
        <v>1</v>
      </c>
      <c r="H28" s="251">
        <v>0</v>
      </c>
      <c r="J28" s="251">
        <v>1</v>
      </c>
      <c r="K28" s="251">
        <v>0</v>
      </c>
      <c r="L28" s="251">
        <v>1</v>
      </c>
      <c r="N28" s="251">
        <v>1</v>
      </c>
      <c r="O28" s="251">
        <v>1</v>
      </c>
      <c r="P28" s="251">
        <v>0</v>
      </c>
      <c r="R28" s="251">
        <v>5</v>
      </c>
      <c r="S28" s="251">
        <v>2</v>
      </c>
      <c r="T28" s="251">
        <v>3</v>
      </c>
      <c r="V28" s="251">
        <v>7</v>
      </c>
      <c r="W28" s="251">
        <v>5</v>
      </c>
      <c r="X28" s="251">
        <v>2</v>
      </c>
      <c r="Z28" s="251">
        <v>2</v>
      </c>
      <c r="AA28" s="251">
        <v>1</v>
      </c>
      <c r="AB28" s="251">
        <v>1</v>
      </c>
    </row>
    <row r="29" spans="1:28" ht="13.5" thickBot="1" x14ac:dyDescent="0.25">
      <c r="A29" s="117" t="s">
        <v>233</v>
      </c>
      <c r="B29" s="254">
        <f t="shared" si="0"/>
        <v>6</v>
      </c>
      <c r="C29" s="254">
        <f t="shared" si="0"/>
        <v>4</v>
      </c>
      <c r="D29" s="254">
        <f t="shared" si="1"/>
        <v>2</v>
      </c>
      <c r="E29" s="254"/>
      <c r="F29" s="254">
        <v>0</v>
      </c>
      <c r="G29" s="254">
        <v>0</v>
      </c>
      <c r="H29" s="254">
        <v>0</v>
      </c>
      <c r="I29" s="254"/>
      <c r="J29" s="254">
        <v>0</v>
      </c>
      <c r="K29" s="254">
        <v>0</v>
      </c>
      <c r="L29" s="254">
        <v>0</v>
      </c>
      <c r="M29" s="254"/>
      <c r="N29" s="254">
        <v>1</v>
      </c>
      <c r="O29" s="254">
        <v>1</v>
      </c>
      <c r="P29" s="254">
        <v>0</v>
      </c>
      <c r="Q29" s="254"/>
      <c r="R29" s="254">
        <v>4</v>
      </c>
      <c r="S29" s="254">
        <v>2</v>
      </c>
      <c r="T29" s="254">
        <v>2</v>
      </c>
      <c r="U29" s="254"/>
      <c r="V29" s="254">
        <v>1</v>
      </c>
      <c r="W29" s="254">
        <v>1</v>
      </c>
      <c r="X29" s="254">
        <v>0</v>
      </c>
      <c r="Y29" s="254"/>
      <c r="Z29" s="254">
        <v>0</v>
      </c>
      <c r="AA29" s="254">
        <v>0</v>
      </c>
      <c r="AB29" s="254">
        <v>0</v>
      </c>
    </row>
    <row r="30" spans="1:28" ht="15" customHeight="1" x14ac:dyDescent="0.2">
      <c r="A30" s="103" t="s">
        <v>259</v>
      </c>
    </row>
    <row r="31" spans="1:28" ht="15" customHeight="1" x14ac:dyDescent="0.2">
      <c r="A31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330" priority="23" operator="equal">
      <formula>0</formula>
    </cfRule>
  </conditionalFormatting>
  <hyperlinks>
    <hyperlink ref="AC2" location="Contenido!A1" display="Contenido" xr:uid="{00000000-0004-0000-3400-000000000000}"/>
  </hyperlinks>
  <printOptions horizontalCentered="1"/>
  <pageMargins left="0.59055118110236227" right="0.59055118110236227" top="0.59055118110236227" bottom="0.19685039370078741" header="0" footer="0"/>
  <pageSetup scale="98" fitToHeight="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4">
    <tabColor theme="5" tint="-0.249977111117893"/>
  </sheetPr>
  <dimension ref="A2:I17"/>
  <sheetViews>
    <sheetView showGridLines="0" zoomScaleNormal="100" workbookViewId="0">
      <selection activeCell="J16" sqref="J16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5.75" customHeight="1" x14ac:dyDescent="0.2">
      <c r="A7" s="616" t="s">
        <v>952</v>
      </c>
      <c r="B7" s="616"/>
      <c r="C7" s="616"/>
      <c r="D7" s="616"/>
      <c r="E7" s="616"/>
      <c r="F7" s="616"/>
      <c r="G7" s="616"/>
      <c r="H7" s="616"/>
    </row>
    <row r="8" spans="1:9" ht="15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35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5">
    <tabColor theme="5" tint="0.59999389629810485"/>
    <pageSetUpPr fitToPage="1"/>
  </sheetPr>
  <dimension ref="A1:AC29"/>
  <sheetViews>
    <sheetView showGridLines="0" zoomScaleNormal="100" zoomScaleSheetLayoutView="100" workbookViewId="0">
      <selection activeCell="G15" sqref="G15"/>
    </sheetView>
  </sheetViews>
  <sheetFormatPr baseColWidth="10" defaultColWidth="11" defaultRowHeight="12.75" x14ac:dyDescent="0.2"/>
  <cols>
    <col min="1" max="1" width="16.25" style="118" customWidth="1"/>
    <col min="2" max="4" width="6.37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</row>
    <row r="5" spans="1:29" s="247" customFormat="1" ht="17.25" customHeight="1" x14ac:dyDescent="0.15">
      <c r="A5" s="603" t="s">
        <v>241</v>
      </c>
      <c r="B5" s="599" t="s">
        <v>0</v>
      </c>
      <c r="C5" s="599"/>
      <c r="D5" s="599"/>
      <c r="E5" s="394"/>
      <c r="F5" s="599" t="s">
        <v>558</v>
      </c>
      <c r="G5" s="599"/>
      <c r="H5" s="599"/>
      <c r="I5" s="394"/>
      <c r="J5" s="599" t="s">
        <v>559</v>
      </c>
      <c r="K5" s="599"/>
      <c r="L5" s="599"/>
      <c r="M5" s="394"/>
      <c r="N5" s="599" t="s">
        <v>560</v>
      </c>
      <c r="O5" s="599"/>
      <c r="P5" s="599"/>
      <c r="Q5" s="394"/>
      <c r="R5" s="599" t="s">
        <v>561</v>
      </c>
      <c r="S5" s="599"/>
      <c r="T5" s="599"/>
      <c r="U5" s="394"/>
      <c r="V5" s="599" t="s">
        <v>562</v>
      </c>
      <c r="W5" s="599"/>
      <c r="X5" s="599"/>
      <c r="Y5" s="394"/>
      <c r="Z5" s="599" t="s">
        <v>563</v>
      </c>
      <c r="AA5" s="599"/>
      <c r="AB5" s="599"/>
    </row>
    <row r="6" spans="1:29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  <c r="Q6" s="396"/>
      <c r="R6" s="395" t="s">
        <v>0</v>
      </c>
      <c r="S6" s="395" t="s">
        <v>15</v>
      </c>
      <c r="T6" s="395" t="s">
        <v>16</v>
      </c>
      <c r="U6" s="396"/>
      <c r="V6" s="395" t="s">
        <v>0</v>
      </c>
      <c r="W6" s="395" t="s">
        <v>15</v>
      </c>
      <c r="X6" s="395" t="s">
        <v>16</v>
      </c>
      <c r="Y6" s="396"/>
      <c r="Z6" s="395" t="s">
        <v>0</v>
      </c>
      <c r="AA6" s="395" t="s">
        <v>15</v>
      </c>
      <c r="AB6" s="395" t="s">
        <v>16</v>
      </c>
    </row>
    <row r="7" spans="1:29" s="119" customFormat="1" x14ac:dyDescent="0.2">
      <c r="A7" s="11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</row>
    <row r="8" spans="1:29" s="269" customFormat="1" x14ac:dyDescent="0.2">
      <c r="A8" s="122" t="s">
        <v>0</v>
      </c>
      <c r="B8" s="268">
        <f>SUM(B9:B11)</f>
        <v>249490</v>
      </c>
      <c r="C8" s="268">
        <f t="shared" ref="C8:D8" si="0">SUM(C9:C11)</f>
        <v>125594</v>
      </c>
      <c r="D8" s="268">
        <f t="shared" si="0"/>
        <v>123896</v>
      </c>
      <c r="E8" s="268"/>
      <c r="F8" s="268">
        <f>SUM(F9:F11)</f>
        <v>57892</v>
      </c>
      <c r="G8" s="268">
        <f t="shared" ref="G8:H8" si="1">SUM(G9:G11)</f>
        <v>29641</v>
      </c>
      <c r="H8" s="268">
        <f t="shared" si="1"/>
        <v>28251</v>
      </c>
      <c r="I8" s="268"/>
      <c r="J8" s="268">
        <f t="shared" ref="J8:L8" si="2">SUM(J9:J11)</f>
        <v>53748</v>
      </c>
      <c r="K8" s="268">
        <f t="shared" si="2"/>
        <v>26985</v>
      </c>
      <c r="L8" s="268">
        <f t="shared" si="2"/>
        <v>26763</v>
      </c>
      <c r="M8" s="268"/>
      <c r="N8" s="268">
        <f t="shared" ref="N8:P8" si="3">SUM(N9:N11)</f>
        <v>51497</v>
      </c>
      <c r="O8" s="268">
        <f t="shared" si="3"/>
        <v>26188</v>
      </c>
      <c r="P8" s="268">
        <f t="shared" si="3"/>
        <v>25309</v>
      </c>
      <c r="Q8" s="268"/>
      <c r="R8" s="268">
        <f t="shared" ref="R8:T8" si="4">SUM(R9:R11)</f>
        <v>44450</v>
      </c>
      <c r="S8" s="268">
        <f t="shared" si="4"/>
        <v>22300</v>
      </c>
      <c r="T8" s="268">
        <f t="shared" si="4"/>
        <v>22150</v>
      </c>
      <c r="U8" s="268"/>
      <c r="V8" s="268">
        <f t="shared" ref="V8:X8" si="5">SUM(V9:V11)</f>
        <v>40920</v>
      </c>
      <c r="W8" s="268">
        <f t="shared" si="5"/>
        <v>20068</v>
      </c>
      <c r="X8" s="268">
        <f t="shared" si="5"/>
        <v>20852</v>
      </c>
      <c r="Y8" s="268"/>
      <c r="Z8" s="268">
        <f t="shared" ref="Z8:AA8" si="6">SUM(Z9:Z11)</f>
        <v>983</v>
      </c>
      <c r="AA8" s="268">
        <f t="shared" si="6"/>
        <v>412</v>
      </c>
      <c r="AB8" s="268">
        <f>SUM(AB9:AB11)</f>
        <v>571</v>
      </c>
    </row>
    <row r="9" spans="1:29" x14ac:dyDescent="0.2">
      <c r="A9" s="129" t="s">
        <v>1</v>
      </c>
      <c r="B9" s="251">
        <f>+F9+J9+N9+R9+V9+Z9</f>
        <v>212292</v>
      </c>
      <c r="C9" s="251">
        <f>+G9+K9+O9+S9+W9+AA9</f>
        <v>107148</v>
      </c>
      <c r="D9" s="251">
        <f>+B9-C9</f>
        <v>105144</v>
      </c>
      <c r="E9" s="250"/>
      <c r="F9" s="250">
        <f>+F14+F19</f>
        <v>49681</v>
      </c>
      <c r="G9" s="250">
        <f t="shared" ref="G9:H9" si="7">+G14+G19</f>
        <v>25500</v>
      </c>
      <c r="H9" s="250">
        <f t="shared" si="7"/>
        <v>24181</v>
      </c>
      <c r="I9" s="250"/>
      <c r="J9" s="250">
        <f>+J14+J19</f>
        <v>46073</v>
      </c>
      <c r="K9" s="250">
        <f t="shared" ref="K9:L9" si="8">+K14+K19</f>
        <v>23178</v>
      </c>
      <c r="L9" s="250">
        <f t="shared" si="8"/>
        <v>22895</v>
      </c>
      <c r="M9" s="250"/>
      <c r="N9" s="250">
        <f>+N14+N19</f>
        <v>44175</v>
      </c>
      <c r="O9" s="250">
        <f t="shared" ref="O9:P9" si="9">+O14+O19</f>
        <v>22566</v>
      </c>
      <c r="P9" s="250">
        <f t="shared" si="9"/>
        <v>21609</v>
      </c>
      <c r="Q9" s="250"/>
      <c r="R9" s="250">
        <f>+R14+R19</f>
        <v>37659</v>
      </c>
      <c r="S9" s="250">
        <f t="shared" ref="S9:T9" si="10">+S14+S19</f>
        <v>18919</v>
      </c>
      <c r="T9" s="250">
        <f t="shared" si="10"/>
        <v>18740</v>
      </c>
      <c r="U9" s="250"/>
      <c r="V9" s="250">
        <f>+V14+V19</f>
        <v>34194</v>
      </c>
      <c r="W9" s="250">
        <f t="shared" ref="W9:X9" si="11">+W14+W19</f>
        <v>16783</v>
      </c>
      <c r="X9" s="250">
        <f t="shared" si="11"/>
        <v>17411</v>
      </c>
      <c r="Y9" s="250"/>
      <c r="Z9" s="250">
        <f>+Z14+Z19</f>
        <v>510</v>
      </c>
      <c r="AA9" s="250">
        <f t="shared" ref="AA9:AB9" si="12">+AA14+AA19</f>
        <v>202</v>
      </c>
      <c r="AB9" s="250">
        <f t="shared" si="12"/>
        <v>308</v>
      </c>
    </row>
    <row r="10" spans="1:29" x14ac:dyDescent="0.2">
      <c r="A10" s="129" t="s">
        <v>2</v>
      </c>
      <c r="B10" s="251">
        <f t="shared" ref="B10:C10" si="13">+F10+J10+N10+R10+V10+Z10</f>
        <v>27371</v>
      </c>
      <c r="C10" s="251">
        <f t="shared" si="13"/>
        <v>13840</v>
      </c>
      <c r="D10" s="251">
        <f t="shared" ref="D10" si="14">+B10-C10</f>
        <v>13531</v>
      </c>
      <c r="E10" s="250"/>
      <c r="F10" s="250">
        <f t="shared" ref="F10:H10" si="15">+F15+F20</f>
        <v>6003</v>
      </c>
      <c r="G10" s="250">
        <f t="shared" si="15"/>
        <v>3092</v>
      </c>
      <c r="H10" s="250">
        <f t="shared" si="15"/>
        <v>2911</v>
      </c>
      <c r="I10" s="250"/>
      <c r="J10" s="250">
        <f t="shared" ref="J10:AB10" si="16">+J15+J20</f>
        <v>5595</v>
      </c>
      <c r="K10" s="250">
        <f t="shared" si="16"/>
        <v>2822</v>
      </c>
      <c r="L10" s="250">
        <f t="shared" si="16"/>
        <v>2773</v>
      </c>
      <c r="M10" s="250"/>
      <c r="N10" s="250">
        <f t="shared" si="16"/>
        <v>5303</v>
      </c>
      <c r="O10" s="250">
        <f t="shared" si="16"/>
        <v>2659</v>
      </c>
      <c r="P10" s="250">
        <f t="shared" si="16"/>
        <v>2644</v>
      </c>
      <c r="Q10" s="250"/>
      <c r="R10" s="250">
        <f t="shared" ref="R10:T10" si="17">+R15+R20</f>
        <v>4974</v>
      </c>
      <c r="S10" s="250">
        <f t="shared" si="17"/>
        <v>2539</v>
      </c>
      <c r="T10" s="250">
        <f t="shared" si="17"/>
        <v>2435</v>
      </c>
      <c r="U10" s="250"/>
      <c r="V10" s="250">
        <f t="shared" si="16"/>
        <v>5023</v>
      </c>
      <c r="W10" s="250">
        <f t="shared" si="16"/>
        <v>2518</v>
      </c>
      <c r="X10" s="250">
        <f t="shared" si="16"/>
        <v>2505</v>
      </c>
      <c r="Y10" s="250"/>
      <c r="Z10" s="250">
        <f t="shared" si="16"/>
        <v>473</v>
      </c>
      <c r="AA10" s="250">
        <f t="shared" si="16"/>
        <v>210</v>
      </c>
      <c r="AB10" s="250">
        <f t="shared" si="16"/>
        <v>263</v>
      </c>
    </row>
    <row r="11" spans="1:29" x14ac:dyDescent="0.2">
      <c r="A11" s="129" t="s">
        <v>203</v>
      </c>
      <c r="B11" s="251">
        <f>+F11+J11+N11+R11+V11</f>
        <v>9827</v>
      </c>
      <c r="C11" s="251">
        <f t="shared" ref="C11:D11" si="18">+G11+K11+O11+S11+W11</f>
        <v>4606</v>
      </c>
      <c r="D11" s="251">
        <f t="shared" si="18"/>
        <v>5221</v>
      </c>
      <c r="E11" s="250"/>
      <c r="F11" s="250">
        <f>+F16</f>
        <v>2208</v>
      </c>
      <c r="G11" s="250">
        <f t="shared" ref="G11:H11" si="19">+G16</f>
        <v>1049</v>
      </c>
      <c r="H11" s="250">
        <f t="shared" si="19"/>
        <v>1159</v>
      </c>
      <c r="I11" s="250"/>
      <c r="J11" s="250">
        <f>+J16</f>
        <v>2080</v>
      </c>
      <c r="K11" s="250">
        <f t="shared" ref="K11:L11" si="20">+K16</f>
        <v>985</v>
      </c>
      <c r="L11" s="250">
        <f t="shared" si="20"/>
        <v>1095</v>
      </c>
      <c r="M11" s="250"/>
      <c r="N11" s="250">
        <f>+N16</f>
        <v>2019</v>
      </c>
      <c r="O11" s="250">
        <f t="shared" ref="O11:P11" si="21">+O16</f>
        <v>963</v>
      </c>
      <c r="P11" s="250">
        <f t="shared" si="21"/>
        <v>1056</v>
      </c>
      <c r="Q11" s="250"/>
      <c r="R11" s="250">
        <f>+R16</f>
        <v>1817</v>
      </c>
      <c r="S11" s="250">
        <f t="shared" ref="S11:T11" si="22">+S16</f>
        <v>842</v>
      </c>
      <c r="T11" s="250">
        <f t="shared" si="22"/>
        <v>975</v>
      </c>
      <c r="U11" s="250"/>
      <c r="V11" s="250">
        <f>+V16</f>
        <v>1703</v>
      </c>
      <c r="W11" s="250">
        <f t="shared" ref="W11:X11" si="23">+W16</f>
        <v>767</v>
      </c>
      <c r="X11" s="250">
        <f t="shared" si="23"/>
        <v>936</v>
      </c>
      <c r="Y11" s="250"/>
      <c r="Z11" s="268" t="str">
        <f>+Z16</f>
        <v>.</v>
      </c>
      <c r="AA11" s="268" t="str">
        <f t="shared" ref="AA11:AB11" si="24">+AA16</f>
        <v>.</v>
      </c>
      <c r="AB11" s="268" t="str">
        <f t="shared" si="24"/>
        <v>.</v>
      </c>
    </row>
    <row r="12" spans="1:29" x14ac:dyDescent="0.2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</row>
    <row r="13" spans="1:29" s="269" customFormat="1" x14ac:dyDescent="0.2">
      <c r="A13" s="122" t="s">
        <v>206</v>
      </c>
      <c r="B13" s="268">
        <f>SUM(B14:B16)</f>
        <v>193577</v>
      </c>
      <c r="C13" s="268">
        <f t="shared" ref="C13:D13" si="25">SUM(C14:C16)</f>
        <v>97475</v>
      </c>
      <c r="D13" s="268">
        <f t="shared" si="25"/>
        <v>96102</v>
      </c>
      <c r="E13" s="268"/>
      <c r="F13" s="268">
        <f>SUM(F14:F16)</f>
        <v>44869</v>
      </c>
      <c r="G13" s="268">
        <f t="shared" ref="G13:H13" si="26">SUM(G14:G16)</f>
        <v>22849</v>
      </c>
      <c r="H13" s="268">
        <f t="shared" si="26"/>
        <v>22020</v>
      </c>
      <c r="I13" s="268"/>
      <c r="J13" s="268">
        <f>SUM(J14:J16)</f>
        <v>41572</v>
      </c>
      <c r="K13" s="268">
        <f t="shared" ref="K13:L13" si="27">SUM(K14:K16)</f>
        <v>20916</v>
      </c>
      <c r="L13" s="268">
        <f t="shared" si="27"/>
        <v>20656</v>
      </c>
      <c r="M13" s="268"/>
      <c r="N13" s="268">
        <f>SUM(N14:N16)</f>
        <v>40051</v>
      </c>
      <c r="O13" s="268">
        <f t="shared" ref="O13:P13" si="28">SUM(O14:O16)</f>
        <v>20394</v>
      </c>
      <c r="P13" s="268">
        <f t="shared" si="28"/>
        <v>19657</v>
      </c>
      <c r="Q13" s="268"/>
      <c r="R13" s="268">
        <f>SUM(R14:R16)</f>
        <v>34340</v>
      </c>
      <c r="S13" s="268">
        <f t="shared" ref="S13:T13" si="29">SUM(S14:S16)</f>
        <v>17279</v>
      </c>
      <c r="T13" s="268">
        <f t="shared" si="29"/>
        <v>17061</v>
      </c>
      <c r="U13" s="268"/>
      <c r="V13" s="268">
        <f>SUM(V14:V16)</f>
        <v>31784</v>
      </c>
      <c r="W13" s="268">
        <f t="shared" ref="W13:X13" si="30">SUM(W14:W16)</f>
        <v>15633</v>
      </c>
      <c r="X13" s="268">
        <f t="shared" si="30"/>
        <v>16151</v>
      </c>
      <c r="Y13" s="268"/>
      <c r="Z13" s="268">
        <f>SUM(Z14:Z16)</f>
        <v>961</v>
      </c>
      <c r="AA13" s="268">
        <f t="shared" ref="AA13:AB13" si="31">SUM(AA14:AA16)</f>
        <v>404</v>
      </c>
      <c r="AB13" s="268">
        <f t="shared" si="31"/>
        <v>557</v>
      </c>
    </row>
    <row r="14" spans="1:29" x14ac:dyDescent="0.2">
      <c r="A14" s="129" t="s">
        <v>1</v>
      </c>
      <c r="B14" s="251">
        <f>+F14+J14+N14+R14+V14+Z14</f>
        <v>157398</v>
      </c>
      <c r="C14" s="251">
        <f>+G14+K14+O14+S14+W14+AA14</f>
        <v>79539</v>
      </c>
      <c r="D14" s="251">
        <f t="shared" ref="D14:D15" si="32">+B14-C14</f>
        <v>77859</v>
      </c>
      <c r="E14" s="252"/>
      <c r="F14" s="252">
        <v>36922</v>
      </c>
      <c r="G14" s="252">
        <v>18843</v>
      </c>
      <c r="H14" s="252">
        <v>18079</v>
      </c>
      <c r="I14" s="252"/>
      <c r="J14" s="250">
        <v>34123</v>
      </c>
      <c r="K14" s="250">
        <v>17221</v>
      </c>
      <c r="L14" s="250">
        <v>16902</v>
      </c>
      <c r="M14" s="250"/>
      <c r="N14" s="250">
        <v>32942</v>
      </c>
      <c r="O14" s="250">
        <v>16879</v>
      </c>
      <c r="P14" s="250">
        <v>16063</v>
      </c>
      <c r="Q14" s="250"/>
      <c r="R14" s="250">
        <v>27693</v>
      </c>
      <c r="S14" s="250">
        <v>13961</v>
      </c>
      <c r="T14" s="250">
        <v>13732</v>
      </c>
      <c r="U14" s="250"/>
      <c r="V14" s="250">
        <v>25216</v>
      </c>
      <c r="W14" s="250">
        <v>12434</v>
      </c>
      <c r="X14" s="250">
        <v>12782</v>
      </c>
      <c r="Y14" s="250"/>
      <c r="Z14" s="250">
        <v>502</v>
      </c>
      <c r="AA14" s="250">
        <v>201</v>
      </c>
      <c r="AB14" s="250">
        <v>301</v>
      </c>
    </row>
    <row r="15" spans="1:29" x14ac:dyDescent="0.2">
      <c r="A15" s="129" t="s">
        <v>2</v>
      </c>
      <c r="B15" s="251">
        <f t="shared" ref="B15:C15" si="33">+F15+J15+N15+R15+V15+Z15</f>
        <v>26352</v>
      </c>
      <c r="C15" s="251">
        <f t="shared" si="33"/>
        <v>13330</v>
      </c>
      <c r="D15" s="251">
        <f t="shared" si="32"/>
        <v>13022</v>
      </c>
      <c r="E15" s="252"/>
      <c r="F15" s="252">
        <v>5739</v>
      </c>
      <c r="G15" s="252">
        <v>2957</v>
      </c>
      <c r="H15" s="252">
        <v>2782</v>
      </c>
      <c r="I15" s="252"/>
      <c r="J15" s="252">
        <v>5369</v>
      </c>
      <c r="K15" s="252">
        <v>2710</v>
      </c>
      <c r="L15" s="252">
        <v>2659</v>
      </c>
      <c r="M15" s="252"/>
      <c r="N15" s="252">
        <v>5090</v>
      </c>
      <c r="O15" s="252">
        <v>2552</v>
      </c>
      <c r="P15" s="252">
        <v>2538</v>
      </c>
      <c r="Q15" s="252"/>
      <c r="R15" s="251">
        <v>4830</v>
      </c>
      <c r="S15" s="251">
        <v>2476</v>
      </c>
      <c r="T15" s="251">
        <v>2354</v>
      </c>
      <c r="U15" s="252"/>
      <c r="V15" s="251">
        <v>4865</v>
      </c>
      <c r="W15" s="251">
        <v>2432</v>
      </c>
      <c r="X15" s="251">
        <v>2433</v>
      </c>
      <c r="Y15" s="252"/>
      <c r="Z15" s="251">
        <v>459</v>
      </c>
      <c r="AA15" s="251">
        <v>203</v>
      </c>
      <c r="AB15" s="251">
        <v>256</v>
      </c>
    </row>
    <row r="16" spans="1:29" x14ac:dyDescent="0.2">
      <c r="A16" s="129" t="s">
        <v>203</v>
      </c>
      <c r="B16" s="251">
        <f>+F16+J16+N16+R16+V16</f>
        <v>9827</v>
      </c>
      <c r="C16" s="251">
        <f t="shared" ref="C16:D16" si="34">+G16+K16+O16+S16+W16</f>
        <v>4606</v>
      </c>
      <c r="D16" s="251">
        <f t="shared" si="34"/>
        <v>5221</v>
      </c>
      <c r="E16" s="252"/>
      <c r="F16" s="252">
        <v>2208</v>
      </c>
      <c r="G16" s="252">
        <v>1049</v>
      </c>
      <c r="H16" s="252">
        <v>1159</v>
      </c>
      <c r="I16" s="252"/>
      <c r="J16" s="252">
        <v>2080</v>
      </c>
      <c r="K16" s="252">
        <v>985</v>
      </c>
      <c r="L16" s="252">
        <v>1095</v>
      </c>
      <c r="M16" s="252"/>
      <c r="N16" s="252">
        <v>2019</v>
      </c>
      <c r="O16" s="252">
        <v>963</v>
      </c>
      <c r="P16" s="252">
        <v>1056</v>
      </c>
      <c r="Q16" s="252"/>
      <c r="R16" s="251">
        <v>1817</v>
      </c>
      <c r="S16" s="251">
        <v>842</v>
      </c>
      <c r="T16" s="251">
        <v>975</v>
      </c>
      <c r="U16" s="252"/>
      <c r="V16" s="251">
        <v>1703</v>
      </c>
      <c r="W16" s="251">
        <v>767</v>
      </c>
      <c r="X16" s="251">
        <v>936</v>
      </c>
      <c r="Y16" s="252"/>
      <c r="Z16" s="268" t="s">
        <v>8</v>
      </c>
      <c r="AA16" s="268" t="s">
        <v>8</v>
      </c>
      <c r="AB16" s="268" t="s">
        <v>8</v>
      </c>
    </row>
    <row r="17" spans="1:28" x14ac:dyDescent="0.2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269" customFormat="1" x14ac:dyDescent="0.2">
      <c r="A18" s="124" t="s">
        <v>205</v>
      </c>
      <c r="B18" s="268">
        <f>SUM(B19:B21)</f>
        <v>55913</v>
      </c>
      <c r="C18" s="268">
        <f t="shared" ref="C18:D18" si="35">SUM(C19:C21)</f>
        <v>28119</v>
      </c>
      <c r="D18" s="268">
        <f t="shared" si="35"/>
        <v>27794</v>
      </c>
      <c r="E18" s="268"/>
      <c r="F18" s="268">
        <f>SUM(F19:F21)</f>
        <v>13023</v>
      </c>
      <c r="G18" s="268">
        <f t="shared" ref="G18:H18" si="36">SUM(G19:G21)</f>
        <v>6792</v>
      </c>
      <c r="H18" s="268">
        <f t="shared" si="36"/>
        <v>6231</v>
      </c>
      <c r="I18" s="268"/>
      <c r="J18" s="268">
        <f>SUM(J19:J21)</f>
        <v>12176</v>
      </c>
      <c r="K18" s="268">
        <f t="shared" ref="K18:L18" si="37">SUM(K19:K21)</f>
        <v>6069</v>
      </c>
      <c r="L18" s="268">
        <f t="shared" si="37"/>
        <v>6107</v>
      </c>
      <c r="M18" s="268"/>
      <c r="N18" s="268">
        <f>SUM(N19:N21)</f>
        <v>11446</v>
      </c>
      <c r="O18" s="268">
        <f t="shared" ref="O18:P18" si="38">SUM(O19:O21)</f>
        <v>5794</v>
      </c>
      <c r="P18" s="268">
        <f t="shared" si="38"/>
        <v>5652</v>
      </c>
      <c r="Q18" s="268"/>
      <c r="R18" s="268">
        <f>SUM(R19:R21)</f>
        <v>10110</v>
      </c>
      <c r="S18" s="268">
        <f t="shared" ref="S18:T18" si="39">SUM(S19:S21)</f>
        <v>5021</v>
      </c>
      <c r="T18" s="268">
        <f t="shared" si="39"/>
        <v>5089</v>
      </c>
      <c r="U18" s="268"/>
      <c r="V18" s="268">
        <f>SUM(V19:V21)</f>
        <v>9136</v>
      </c>
      <c r="W18" s="268">
        <f t="shared" ref="W18:X18" si="40">SUM(W19:W21)</f>
        <v>4435</v>
      </c>
      <c r="X18" s="268">
        <f t="shared" si="40"/>
        <v>4701</v>
      </c>
      <c r="Y18" s="268"/>
      <c r="Z18" s="268">
        <f>SUM(Z19:Z21)</f>
        <v>22</v>
      </c>
      <c r="AA18" s="268">
        <f t="shared" ref="AA18:AB18" si="41">SUM(AA19:AA21)</f>
        <v>8</v>
      </c>
      <c r="AB18" s="268">
        <f t="shared" si="41"/>
        <v>14</v>
      </c>
    </row>
    <row r="19" spans="1:28" x14ac:dyDescent="0.2">
      <c r="A19" s="129" t="s">
        <v>1</v>
      </c>
      <c r="B19" s="251">
        <f>+F19+J19+N19+R19+V19+Z19</f>
        <v>54894</v>
      </c>
      <c r="C19" s="251">
        <f>+G19+K19+O19+S19+W19+AA19</f>
        <v>27609</v>
      </c>
      <c r="D19" s="251">
        <f t="shared" ref="D19:D20" si="42">+B19-C19</f>
        <v>27285</v>
      </c>
      <c r="E19" s="252"/>
      <c r="F19" s="252">
        <v>12759</v>
      </c>
      <c r="G19" s="252">
        <v>6657</v>
      </c>
      <c r="H19" s="252">
        <v>6102</v>
      </c>
      <c r="I19" s="252"/>
      <c r="J19" s="252">
        <v>11950</v>
      </c>
      <c r="K19" s="252">
        <v>5957</v>
      </c>
      <c r="L19" s="252">
        <v>5993</v>
      </c>
      <c r="M19" s="252"/>
      <c r="N19" s="252">
        <v>11233</v>
      </c>
      <c r="O19" s="252">
        <v>5687</v>
      </c>
      <c r="P19" s="252">
        <v>5546</v>
      </c>
      <c r="Q19" s="252"/>
      <c r="R19" s="252">
        <v>9966</v>
      </c>
      <c r="S19" s="252">
        <v>4958</v>
      </c>
      <c r="T19" s="252">
        <v>5008</v>
      </c>
      <c r="U19" s="252"/>
      <c r="V19" s="251">
        <v>8978</v>
      </c>
      <c r="W19" s="251">
        <v>4349</v>
      </c>
      <c r="X19" s="251">
        <v>4629</v>
      </c>
      <c r="Y19" s="252"/>
      <c r="Z19" s="251">
        <v>8</v>
      </c>
      <c r="AA19" s="251">
        <v>1</v>
      </c>
      <c r="AB19" s="251">
        <v>7</v>
      </c>
    </row>
    <row r="20" spans="1:28" x14ac:dyDescent="0.2">
      <c r="A20" s="129" t="s">
        <v>2</v>
      </c>
      <c r="B20" s="251">
        <f t="shared" ref="B20:C20" si="43">+F20+J20+N20+R20+V20+Z20</f>
        <v>1019</v>
      </c>
      <c r="C20" s="251">
        <f t="shared" si="43"/>
        <v>510</v>
      </c>
      <c r="D20" s="251">
        <f t="shared" si="42"/>
        <v>509</v>
      </c>
      <c r="E20" s="252"/>
      <c r="F20" s="252">
        <v>264</v>
      </c>
      <c r="G20" s="252">
        <v>135</v>
      </c>
      <c r="H20" s="252">
        <v>129</v>
      </c>
      <c r="I20" s="252"/>
      <c r="J20" s="252">
        <v>226</v>
      </c>
      <c r="K20" s="252">
        <v>112</v>
      </c>
      <c r="L20" s="252">
        <v>114</v>
      </c>
      <c r="M20" s="252"/>
      <c r="N20" s="252">
        <v>213</v>
      </c>
      <c r="O20" s="252">
        <v>107</v>
      </c>
      <c r="P20" s="252">
        <v>106</v>
      </c>
      <c r="Q20" s="252"/>
      <c r="R20" s="252">
        <v>144</v>
      </c>
      <c r="S20" s="252">
        <v>63</v>
      </c>
      <c r="T20" s="252">
        <v>81</v>
      </c>
      <c r="U20" s="252"/>
      <c r="V20" s="251">
        <v>158</v>
      </c>
      <c r="W20" s="251">
        <v>86</v>
      </c>
      <c r="X20" s="251">
        <v>72</v>
      </c>
      <c r="Y20" s="252"/>
      <c r="Z20" s="251">
        <v>14</v>
      </c>
      <c r="AA20" s="251">
        <v>7</v>
      </c>
      <c r="AB20" s="251">
        <v>7</v>
      </c>
    </row>
    <row r="21" spans="1:28" ht="13.5" thickBot="1" x14ac:dyDescent="0.25">
      <c r="A21" s="130" t="s">
        <v>203</v>
      </c>
      <c r="B21" s="261" t="s">
        <v>8</v>
      </c>
      <c r="C21" s="261" t="s">
        <v>8</v>
      </c>
      <c r="D21" s="261" t="s">
        <v>8</v>
      </c>
      <c r="E21" s="254"/>
      <c r="F21" s="261" t="s">
        <v>8</v>
      </c>
      <c r="G21" s="261" t="s">
        <v>8</v>
      </c>
      <c r="H21" s="261" t="s">
        <v>8</v>
      </c>
      <c r="I21" s="254"/>
      <c r="J21" s="261" t="s">
        <v>8</v>
      </c>
      <c r="K21" s="261" t="s">
        <v>8</v>
      </c>
      <c r="L21" s="261" t="s">
        <v>8</v>
      </c>
      <c r="M21" s="254"/>
      <c r="N21" s="261" t="s">
        <v>8</v>
      </c>
      <c r="O21" s="261" t="s">
        <v>8</v>
      </c>
      <c r="P21" s="261" t="s">
        <v>8</v>
      </c>
      <c r="Q21" s="254"/>
      <c r="R21" s="261" t="s">
        <v>8</v>
      </c>
      <c r="S21" s="261" t="s">
        <v>8</v>
      </c>
      <c r="T21" s="261" t="s">
        <v>8</v>
      </c>
      <c r="U21" s="254"/>
      <c r="V21" s="261" t="s">
        <v>8</v>
      </c>
      <c r="W21" s="261" t="s">
        <v>8</v>
      </c>
      <c r="X21" s="261" t="s">
        <v>8</v>
      </c>
      <c r="Y21" s="254"/>
      <c r="Z21" s="261" t="s">
        <v>8</v>
      </c>
      <c r="AA21" s="261" t="s">
        <v>8</v>
      </c>
      <c r="AB21" s="261" t="s">
        <v>8</v>
      </c>
    </row>
    <row r="22" spans="1:28" ht="15" customHeight="1" x14ac:dyDescent="0.2">
      <c r="A22" s="103" t="s">
        <v>259</v>
      </c>
      <c r="B22" s="268"/>
      <c r="C22" s="268"/>
      <c r="D22" s="268"/>
      <c r="F22" s="268"/>
      <c r="G22" s="268"/>
      <c r="H22" s="268"/>
      <c r="J22" s="268"/>
      <c r="K22" s="268"/>
      <c r="L22" s="268"/>
      <c r="N22" s="268"/>
      <c r="O22" s="268"/>
      <c r="P22" s="268"/>
      <c r="R22" s="268"/>
      <c r="S22" s="268"/>
      <c r="T22" s="268"/>
      <c r="V22" s="268"/>
      <c r="W22" s="268"/>
      <c r="X22" s="268"/>
      <c r="Z22" s="268"/>
      <c r="AA22" s="268"/>
      <c r="AB22" s="268"/>
    </row>
    <row r="23" spans="1:28" ht="15" customHeight="1" x14ac:dyDescent="0.2">
      <c r="A23" s="28" t="s">
        <v>929</v>
      </c>
    </row>
    <row r="25" spans="1:28" ht="12" x14ac:dyDescent="0.2">
      <c r="A25" s="379"/>
      <c r="B25" s="378"/>
      <c r="C25" s="378"/>
      <c r="D25" s="378"/>
    </row>
    <row r="26" spans="1:28" ht="12" x14ac:dyDescent="0.2">
      <c r="A26" s="379"/>
      <c r="B26" s="378"/>
      <c r="C26" s="378"/>
      <c r="D26" s="378"/>
    </row>
    <row r="28" spans="1:28" ht="12" x14ac:dyDescent="0.2">
      <c r="A28" s="379"/>
      <c r="B28" s="378"/>
      <c r="C28" s="378"/>
      <c r="D28" s="378"/>
    </row>
    <row r="29" spans="1:28" ht="12" x14ac:dyDescent="0.2">
      <c r="A29" s="379"/>
      <c r="B29" s="378"/>
      <c r="C29" s="378"/>
      <c r="D29" s="378"/>
    </row>
  </sheetData>
  <mergeCells count="12"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B8:P22">
    <cfRule type="cellIs" dxfId="329" priority="4" operator="equal">
      <formula>0</formula>
    </cfRule>
  </conditionalFormatting>
  <conditionalFormatting sqref="Q8:Q16">
    <cfRule type="cellIs" dxfId="328" priority="7" operator="equal">
      <formula>0</formula>
    </cfRule>
  </conditionalFormatting>
  <conditionalFormatting sqref="Q16:AB22">
    <cfRule type="cellIs" dxfId="327" priority="1" operator="equal">
      <formula>0</formula>
    </cfRule>
  </conditionalFormatting>
  <conditionalFormatting sqref="R8:AB15">
    <cfRule type="cellIs" dxfId="326" priority="5" operator="equal">
      <formula>0</formula>
    </cfRule>
  </conditionalFormatting>
  <hyperlinks>
    <hyperlink ref="AC2" location="Contenido!A1" display="Contenido" xr:uid="{00000000-0004-0000-3600-000000000000}"/>
  </hyperlinks>
  <printOptions horizontalCentered="1"/>
  <pageMargins left="0.59055118110236227" right="0.59055118110236227" top="0.59055118110236227" bottom="0.19685039370078741" header="0" footer="0"/>
  <pageSetup scale="92" fitToHeight="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>
    <tabColor theme="5" tint="0.59999389629810485"/>
    <pageSetUpPr fitToPage="1"/>
  </sheetPr>
  <dimension ref="A1:AC39"/>
  <sheetViews>
    <sheetView showGridLines="0" zoomScaleNormal="100" zoomScaleSheetLayoutView="100" workbookViewId="0">
      <selection sqref="A1:XFD1048576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SUM(B11:B37)</f>
        <v>249490</v>
      </c>
      <c r="C9" s="268">
        <f>SUM(C11:C37)</f>
        <v>125594</v>
      </c>
      <c r="D9" s="268">
        <f>SUM(D11:D37)</f>
        <v>123896</v>
      </c>
      <c r="E9" s="268"/>
      <c r="F9" s="268">
        <f>SUM(F11:F37)</f>
        <v>57892</v>
      </c>
      <c r="G9" s="268">
        <f>SUM(G11:G37)</f>
        <v>29641</v>
      </c>
      <c r="H9" s="268">
        <f>SUM(H11:H37)</f>
        <v>28251</v>
      </c>
      <c r="I9" s="268"/>
      <c r="J9" s="268">
        <f>SUM(J11:J37)</f>
        <v>53748</v>
      </c>
      <c r="K9" s="268">
        <f>SUM(K11:K37)</f>
        <v>26985</v>
      </c>
      <c r="L9" s="268">
        <f>SUM(L11:L37)</f>
        <v>26763</v>
      </c>
      <c r="M9" s="268"/>
      <c r="N9" s="268">
        <f>SUM(N11:N37)</f>
        <v>51497</v>
      </c>
      <c r="O9" s="268">
        <f>SUM(O11:O37)</f>
        <v>26188</v>
      </c>
      <c r="P9" s="268">
        <f>SUM(P11:P37)</f>
        <v>25309</v>
      </c>
      <c r="Q9" s="268"/>
      <c r="R9" s="268">
        <f>SUM(R11:R37)</f>
        <v>44450</v>
      </c>
      <c r="S9" s="268">
        <f>SUM(S11:S37)</f>
        <v>22300</v>
      </c>
      <c r="T9" s="268">
        <f>SUM(T11:T37)</f>
        <v>22150</v>
      </c>
      <c r="U9" s="268"/>
      <c r="V9" s="268">
        <f>SUM(V11:V37)</f>
        <v>40920</v>
      </c>
      <c r="W9" s="268">
        <f>SUM(W11:W37)</f>
        <v>20068</v>
      </c>
      <c r="X9" s="268">
        <f>SUM(X11:X37)</f>
        <v>20852</v>
      </c>
      <c r="Y9" s="268"/>
      <c r="Z9" s="268">
        <f>SUM(Z11:Z37)</f>
        <v>983</v>
      </c>
      <c r="AA9" s="268">
        <f>SUM(AA11:AA37)</f>
        <v>412</v>
      </c>
      <c r="AB9" s="268">
        <f>SUM(AB11:AB37)</f>
        <v>571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16504</v>
      </c>
      <c r="C11" s="251">
        <f>+G11+K11+O11+S11+W11+AA11</f>
        <v>8423</v>
      </c>
      <c r="D11" s="251">
        <f>+B11-C11</f>
        <v>8081</v>
      </c>
      <c r="E11" s="250"/>
      <c r="F11" s="250">
        <v>3958</v>
      </c>
      <c r="G11" s="250">
        <v>2011</v>
      </c>
      <c r="H11" s="250">
        <v>1947</v>
      </c>
      <c r="J11" s="250">
        <v>3625</v>
      </c>
      <c r="K11" s="250">
        <v>1812</v>
      </c>
      <c r="L11" s="250">
        <v>1813</v>
      </c>
      <c r="N11" s="250">
        <v>3428</v>
      </c>
      <c r="O11" s="250">
        <v>1747</v>
      </c>
      <c r="P11" s="250">
        <v>1681</v>
      </c>
      <c r="R11" s="250">
        <v>2771</v>
      </c>
      <c r="S11" s="250">
        <v>1452</v>
      </c>
      <c r="T11" s="250">
        <v>1319</v>
      </c>
      <c r="V11" s="250">
        <v>2689</v>
      </c>
      <c r="W11" s="250">
        <v>1378</v>
      </c>
      <c r="X11" s="250">
        <v>1311</v>
      </c>
      <c r="Z11" s="250">
        <v>33</v>
      </c>
      <c r="AA11" s="250">
        <v>23</v>
      </c>
      <c r="AB11" s="250">
        <v>10</v>
      </c>
    </row>
    <row r="12" spans="1:29" x14ac:dyDescent="0.2">
      <c r="A12" s="42" t="s">
        <v>58</v>
      </c>
      <c r="B12" s="251">
        <f t="shared" ref="B12:B37" si="0">+F12+J12+N12+R12+V12+Z12</f>
        <v>19870</v>
      </c>
      <c r="C12" s="251">
        <f t="shared" ref="C12:C37" si="1">+G12+K12+O12+S12+W12+AA12</f>
        <v>10163</v>
      </c>
      <c r="D12" s="251">
        <f t="shared" ref="D12:D37" si="2">+B12-C12</f>
        <v>9707</v>
      </c>
      <c r="E12" s="250"/>
      <c r="F12" s="250">
        <v>4594</v>
      </c>
      <c r="G12" s="250">
        <v>2323</v>
      </c>
      <c r="H12" s="250">
        <v>2271</v>
      </c>
      <c r="J12" s="250">
        <v>4146</v>
      </c>
      <c r="K12" s="250">
        <v>2144</v>
      </c>
      <c r="L12" s="250">
        <v>2002</v>
      </c>
      <c r="N12" s="250">
        <v>4191</v>
      </c>
      <c r="O12" s="250">
        <v>2163</v>
      </c>
      <c r="P12" s="250">
        <v>2028</v>
      </c>
      <c r="R12" s="250">
        <v>3504</v>
      </c>
      <c r="S12" s="250">
        <v>1814</v>
      </c>
      <c r="T12" s="250">
        <v>1690</v>
      </c>
      <c r="V12" s="250">
        <v>3304</v>
      </c>
      <c r="W12" s="250">
        <v>1657</v>
      </c>
      <c r="X12" s="250">
        <v>1647</v>
      </c>
      <c r="Z12" s="250">
        <v>131</v>
      </c>
      <c r="AA12" s="250">
        <v>62</v>
      </c>
      <c r="AB12" s="250">
        <v>69</v>
      </c>
    </row>
    <row r="13" spans="1:29" x14ac:dyDescent="0.2">
      <c r="A13" s="42" t="s">
        <v>29</v>
      </c>
      <c r="B13" s="251">
        <f t="shared" si="0"/>
        <v>17137</v>
      </c>
      <c r="C13" s="251">
        <f t="shared" si="1"/>
        <v>8550</v>
      </c>
      <c r="D13" s="251">
        <f t="shared" si="2"/>
        <v>8587</v>
      </c>
      <c r="E13" s="250"/>
      <c r="F13" s="250">
        <v>4225</v>
      </c>
      <c r="G13" s="250">
        <v>2169</v>
      </c>
      <c r="H13" s="250">
        <v>2056</v>
      </c>
      <c r="J13" s="250">
        <v>3759</v>
      </c>
      <c r="K13" s="250">
        <v>1920</v>
      </c>
      <c r="L13" s="250">
        <v>1839</v>
      </c>
      <c r="N13" s="250">
        <v>3528</v>
      </c>
      <c r="O13" s="250">
        <v>1780</v>
      </c>
      <c r="P13" s="250">
        <v>1748</v>
      </c>
      <c r="R13" s="250">
        <v>3003</v>
      </c>
      <c r="S13" s="250">
        <v>1463</v>
      </c>
      <c r="T13" s="250">
        <v>1540</v>
      </c>
      <c r="V13" s="250">
        <v>2352</v>
      </c>
      <c r="W13" s="250">
        <v>1121</v>
      </c>
      <c r="X13" s="250">
        <v>1231</v>
      </c>
      <c r="Z13" s="250">
        <v>270</v>
      </c>
      <c r="AA13" s="250">
        <v>97</v>
      </c>
      <c r="AB13" s="250">
        <v>173</v>
      </c>
    </row>
    <row r="14" spans="1:29" x14ac:dyDescent="0.2">
      <c r="A14" s="42" t="s">
        <v>59</v>
      </c>
      <c r="B14" s="251">
        <f t="shared" si="0"/>
        <v>13186</v>
      </c>
      <c r="C14" s="251">
        <f t="shared" si="1"/>
        <v>6695</v>
      </c>
      <c r="D14" s="251">
        <f t="shared" si="2"/>
        <v>6491</v>
      </c>
      <c r="E14" s="250"/>
      <c r="F14" s="250">
        <v>3105</v>
      </c>
      <c r="G14" s="250">
        <v>1581</v>
      </c>
      <c r="H14" s="250">
        <v>1524</v>
      </c>
      <c r="J14" s="250">
        <v>3015</v>
      </c>
      <c r="K14" s="250">
        <v>1572</v>
      </c>
      <c r="L14" s="250">
        <v>1443</v>
      </c>
      <c r="N14" s="250">
        <v>2943</v>
      </c>
      <c r="O14" s="250">
        <v>1505</v>
      </c>
      <c r="P14" s="250">
        <v>1438</v>
      </c>
      <c r="R14" s="250">
        <v>2081</v>
      </c>
      <c r="S14" s="250">
        <v>1037</v>
      </c>
      <c r="T14" s="250">
        <v>1044</v>
      </c>
      <c r="V14" s="250">
        <v>2042</v>
      </c>
      <c r="W14" s="250">
        <v>1000</v>
      </c>
      <c r="X14" s="250">
        <v>1042</v>
      </c>
      <c r="Z14" s="250">
        <v>0</v>
      </c>
      <c r="AA14" s="250">
        <v>0</v>
      </c>
      <c r="AB14" s="250">
        <v>0</v>
      </c>
    </row>
    <row r="15" spans="1:29" x14ac:dyDescent="0.2">
      <c r="A15" s="42" t="s">
        <v>60</v>
      </c>
      <c r="B15" s="251">
        <f t="shared" si="0"/>
        <v>3038</v>
      </c>
      <c r="C15" s="251">
        <f t="shared" si="1"/>
        <v>1587</v>
      </c>
      <c r="D15" s="251">
        <f t="shared" si="2"/>
        <v>1451</v>
      </c>
      <c r="E15" s="252"/>
      <c r="F15" s="252">
        <v>665</v>
      </c>
      <c r="G15" s="252">
        <v>365</v>
      </c>
      <c r="H15" s="252">
        <v>300</v>
      </c>
      <c r="J15" s="252">
        <v>667</v>
      </c>
      <c r="K15" s="250">
        <v>342</v>
      </c>
      <c r="L15" s="250">
        <v>325</v>
      </c>
      <c r="N15" s="250">
        <v>608</v>
      </c>
      <c r="O15" s="250">
        <v>322</v>
      </c>
      <c r="P15" s="250">
        <v>286</v>
      </c>
      <c r="R15" s="250">
        <v>541</v>
      </c>
      <c r="S15" s="250">
        <v>270</v>
      </c>
      <c r="T15" s="250">
        <v>271</v>
      </c>
      <c r="V15" s="250">
        <v>544</v>
      </c>
      <c r="W15" s="250">
        <v>288</v>
      </c>
      <c r="X15" s="250">
        <v>256</v>
      </c>
      <c r="Z15" s="250">
        <v>13</v>
      </c>
      <c r="AA15" s="250">
        <v>0</v>
      </c>
      <c r="AB15" s="250">
        <v>13</v>
      </c>
    </row>
    <row r="16" spans="1:29" x14ac:dyDescent="0.2">
      <c r="A16" s="42" t="s">
        <v>61</v>
      </c>
      <c r="B16" s="251">
        <f t="shared" si="0"/>
        <v>7878</v>
      </c>
      <c r="C16" s="251">
        <f t="shared" si="1"/>
        <v>3972</v>
      </c>
      <c r="D16" s="251">
        <f t="shared" si="2"/>
        <v>3906</v>
      </c>
      <c r="E16" s="252"/>
      <c r="F16" s="252">
        <v>1791</v>
      </c>
      <c r="G16" s="252">
        <v>922</v>
      </c>
      <c r="H16" s="252">
        <v>869</v>
      </c>
      <c r="J16" s="252">
        <v>1585</v>
      </c>
      <c r="K16" s="252">
        <v>785</v>
      </c>
      <c r="L16" s="252">
        <v>800</v>
      </c>
      <c r="N16" s="252">
        <v>1635</v>
      </c>
      <c r="O16" s="252">
        <v>837</v>
      </c>
      <c r="P16" s="252">
        <v>798</v>
      </c>
      <c r="R16" s="252">
        <v>1527</v>
      </c>
      <c r="S16" s="252">
        <v>767</v>
      </c>
      <c r="T16" s="252">
        <v>760</v>
      </c>
      <c r="V16" s="252">
        <v>1310</v>
      </c>
      <c r="W16" s="252">
        <v>649</v>
      </c>
      <c r="X16" s="252">
        <v>661</v>
      </c>
      <c r="Z16" s="252">
        <v>30</v>
      </c>
      <c r="AA16" s="252">
        <v>12</v>
      </c>
      <c r="AB16" s="252">
        <v>18</v>
      </c>
    </row>
    <row r="17" spans="1:28" x14ac:dyDescent="0.2">
      <c r="A17" s="42" t="s">
        <v>81</v>
      </c>
      <c r="B17" s="251">
        <f t="shared" si="0"/>
        <v>1534</v>
      </c>
      <c r="C17" s="251">
        <f t="shared" si="1"/>
        <v>762</v>
      </c>
      <c r="D17" s="251">
        <f t="shared" si="2"/>
        <v>772</v>
      </c>
      <c r="E17" s="252"/>
      <c r="F17" s="252">
        <v>330</v>
      </c>
      <c r="G17" s="252">
        <v>180</v>
      </c>
      <c r="H17" s="252">
        <v>150</v>
      </c>
      <c r="J17" s="252">
        <v>297</v>
      </c>
      <c r="K17" s="252">
        <v>135</v>
      </c>
      <c r="L17" s="252">
        <v>162</v>
      </c>
      <c r="N17" s="252">
        <v>277</v>
      </c>
      <c r="O17" s="252">
        <v>164</v>
      </c>
      <c r="P17" s="252">
        <v>113</v>
      </c>
      <c r="R17" s="252">
        <v>309</v>
      </c>
      <c r="S17" s="252">
        <v>148</v>
      </c>
      <c r="T17" s="252">
        <v>161</v>
      </c>
      <c r="V17" s="252">
        <v>309</v>
      </c>
      <c r="W17" s="252">
        <v>132</v>
      </c>
      <c r="X17" s="252">
        <v>177</v>
      </c>
      <c r="Z17" s="252">
        <v>12</v>
      </c>
      <c r="AA17" s="252">
        <v>3</v>
      </c>
      <c r="AB17" s="252">
        <v>9</v>
      </c>
    </row>
    <row r="18" spans="1:28" x14ac:dyDescent="0.2">
      <c r="A18" s="42" t="s">
        <v>52</v>
      </c>
      <c r="B18" s="251">
        <f t="shared" si="0"/>
        <v>24542</v>
      </c>
      <c r="C18" s="251">
        <f t="shared" si="1"/>
        <v>12322</v>
      </c>
      <c r="D18" s="251">
        <f t="shared" si="2"/>
        <v>12220</v>
      </c>
      <c r="E18" s="252"/>
      <c r="F18" s="252">
        <v>5855</v>
      </c>
      <c r="G18" s="252">
        <v>2959</v>
      </c>
      <c r="H18" s="252">
        <v>2896</v>
      </c>
      <c r="J18" s="252">
        <v>5328</v>
      </c>
      <c r="K18" s="252">
        <v>2671</v>
      </c>
      <c r="L18" s="252">
        <v>2657</v>
      </c>
      <c r="N18" s="252">
        <v>4905</v>
      </c>
      <c r="O18" s="252">
        <v>2504</v>
      </c>
      <c r="P18" s="252">
        <v>2401</v>
      </c>
      <c r="R18" s="252">
        <v>4388</v>
      </c>
      <c r="S18" s="252">
        <v>2178</v>
      </c>
      <c r="T18" s="252">
        <v>2210</v>
      </c>
      <c r="V18" s="252">
        <v>3949</v>
      </c>
      <c r="W18" s="252">
        <v>1958</v>
      </c>
      <c r="X18" s="252">
        <v>1991</v>
      </c>
      <c r="Z18" s="252">
        <v>117</v>
      </c>
      <c r="AA18" s="252">
        <v>52</v>
      </c>
      <c r="AB18" s="252">
        <v>65</v>
      </c>
    </row>
    <row r="19" spans="1:28" x14ac:dyDescent="0.2">
      <c r="A19" s="42" t="s">
        <v>62</v>
      </c>
      <c r="B19" s="251">
        <f t="shared" si="0"/>
        <v>10542</v>
      </c>
      <c r="C19" s="251">
        <f t="shared" si="1"/>
        <v>5276</v>
      </c>
      <c r="D19" s="251">
        <f t="shared" si="2"/>
        <v>5266</v>
      </c>
      <c r="E19" s="250"/>
      <c r="F19" s="250">
        <v>2300</v>
      </c>
      <c r="G19" s="250">
        <v>1198</v>
      </c>
      <c r="H19" s="250">
        <v>1102</v>
      </c>
      <c r="J19" s="250">
        <v>2230</v>
      </c>
      <c r="K19" s="250">
        <v>1109</v>
      </c>
      <c r="L19" s="250">
        <v>1121</v>
      </c>
      <c r="N19" s="250">
        <v>2084</v>
      </c>
      <c r="O19" s="250">
        <v>1068</v>
      </c>
      <c r="P19" s="250">
        <v>1016</v>
      </c>
      <c r="R19" s="250">
        <v>1992</v>
      </c>
      <c r="S19" s="250">
        <v>994</v>
      </c>
      <c r="T19" s="250">
        <v>998</v>
      </c>
      <c r="V19" s="250">
        <v>1881</v>
      </c>
      <c r="W19" s="250">
        <v>881</v>
      </c>
      <c r="X19" s="250">
        <v>1000</v>
      </c>
      <c r="Z19" s="250">
        <v>55</v>
      </c>
      <c r="AA19" s="250">
        <v>26</v>
      </c>
      <c r="AB19" s="250">
        <v>29</v>
      </c>
    </row>
    <row r="20" spans="1:28" x14ac:dyDescent="0.2">
      <c r="A20" s="42" t="s">
        <v>63</v>
      </c>
      <c r="B20" s="251">
        <f t="shared" si="0"/>
        <v>11338</v>
      </c>
      <c r="C20" s="251">
        <f t="shared" si="1"/>
        <v>5687</v>
      </c>
      <c r="D20" s="251">
        <f t="shared" si="2"/>
        <v>5651</v>
      </c>
      <c r="E20" s="252"/>
      <c r="F20" s="252">
        <v>2656</v>
      </c>
      <c r="G20" s="252">
        <v>1373</v>
      </c>
      <c r="H20" s="252">
        <v>1283</v>
      </c>
      <c r="J20" s="252">
        <v>2378</v>
      </c>
      <c r="K20" s="252">
        <v>1212</v>
      </c>
      <c r="L20" s="252">
        <v>1166</v>
      </c>
      <c r="N20" s="252">
        <v>2328</v>
      </c>
      <c r="O20" s="252">
        <v>1178</v>
      </c>
      <c r="P20" s="252">
        <v>1150</v>
      </c>
      <c r="R20" s="252">
        <v>1993</v>
      </c>
      <c r="S20" s="252">
        <v>965</v>
      </c>
      <c r="T20" s="252">
        <v>1028</v>
      </c>
      <c r="V20" s="252">
        <v>1962</v>
      </c>
      <c r="W20" s="252">
        <v>950</v>
      </c>
      <c r="X20" s="252">
        <v>1012</v>
      </c>
      <c r="Z20" s="252">
        <v>21</v>
      </c>
      <c r="AA20" s="252">
        <v>9</v>
      </c>
      <c r="AB20" s="252">
        <v>12</v>
      </c>
    </row>
    <row r="21" spans="1:28" x14ac:dyDescent="0.2">
      <c r="A21" s="42" t="s">
        <v>64</v>
      </c>
      <c r="B21" s="251">
        <f t="shared" si="0"/>
        <v>4047</v>
      </c>
      <c r="C21" s="251">
        <f t="shared" si="1"/>
        <v>2036</v>
      </c>
      <c r="D21" s="251">
        <f t="shared" si="2"/>
        <v>2011</v>
      </c>
      <c r="E21" s="252"/>
      <c r="F21" s="252">
        <v>998</v>
      </c>
      <c r="G21" s="252">
        <v>528</v>
      </c>
      <c r="H21" s="252">
        <v>470</v>
      </c>
      <c r="J21" s="252">
        <v>911</v>
      </c>
      <c r="K21" s="252">
        <v>441</v>
      </c>
      <c r="L21" s="252">
        <v>470</v>
      </c>
      <c r="N21" s="252">
        <v>829</v>
      </c>
      <c r="O21" s="252">
        <v>425</v>
      </c>
      <c r="P21" s="252">
        <v>404</v>
      </c>
      <c r="R21" s="252">
        <v>699</v>
      </c>
      <c r="S21" s="252">
        <v>348</v>
      </c>
      <c r="T21" s="252">
        <v>351</v>
      </c>
      <c r="V21" s="252">
        <v>610</v>
      </c>
      <c r="W21" s="252">
        <v>294</v>
      </c>
      <c r="X21" s="252">
        <v>316</v>
      </c>
      <c r="Z21" s="252">
        <v>0</v>
      </c>
      <c r="AA21" s="252">
        <v>0</v>
      </c>
      <c r="AB21" s="252">
        <v>0</v>
      </c>
    </row>
    <row r="22" spans="1:28" x14ac:dyDescent="0.2">
      <c r="A22" s="41" t="s">
        <v>30</v>
      </c>
      <c r="B22" s="251">
        <f t="shared" si="0"/>
        <v>21677</v>
      </c>
      <c r="C22" s="251">
        <f t="shared" si="1"/>
        <v>10988</v>
      </c>
      <c r="D22" s="251">
        <f t="shared" si="2"/>
        <v>10689</v>
      </c>
      <c r="F22" s="250">
        <v>4929</v>
      </c>
      <c r="G22" s="250">
        <v>2573</v>
      </c>
      <c r="H22" s="250">
        <v>2356</v>
      </c>
      <c r="J22" s="251">
        <v>4616</v>
      </c>
      <c r="K22" s="250">
        <v>2295</v>
      </c>
      <c r="L22" s="250">
        <v>2321</v>
      </c>
      <c r="N22" s="250">
        <v>4665</v>
      </c>
      <c r="O22" s="251">
        <v>2411</v>
      </c>
      <c r="P22" s="250">
        <v>2254</v>
      </c>
      <c r="R22" s="250">
        <v>3927</v>
      </c>
      <c r="S22" s="250">
        <v>1951</v>
      </c>
      <c r="T22" s="251">
        <v>1976</v>
      </c>
      <c r="V22" s="250">
        <v>3521</v>
      </c>
      <c r="W22" s="250">
        <v>1754</v>
      </c>
      <c r="X22" s="250">
        <v>1767</v>
      </c>
      <c r="Z22" s="251">
        <v>19</v>
      </c>
      <c r="AA22" s="250">
        <v>4</v>
      </c>
      <c r="AB22" s="250">
        <v>15</v>
      </c>
    </row>
    <row r="23" spans="1:28" x14ac:dyDescent="0.2">
      <c r="A23" s="42" t="s">
        <v>65</v>
      </c>
      <c r="B23" s="251">
        <f t="shared" si="0"/>
        <v>6247</v>
      </c>
      <c r="C23" s="251">
        <f t="shared" si="1"/>
        <v>3142</v>
      </c>
      <c r="D23" s="251">
        <f t="shared" si="2"/>
        <v>3105</v>
      </c>
      <c r="F23" s="251">
        <v>1383</v>
      </c>
      <c r="G23" s="251">
        <v>694</v>
      </c>
      <c r="H23" s="251">
        <v>689</v>
      </c>
      <c r="J23" s="251">
        <v>1316</v>
      </c>
      <c r="K23" s="251">
        <v>667</v>
      </c>
      <c r="L23" s="251">
        <v>649</v>
      </c>
      <c r="N23" s="251">
        <v>1285</v>
      </c>
      <c r="O23" s="251">
        <v>608</v>
      </c>
      <c r="P23" s="251">
        <v>677</v>
      </c>
      <c r="R23" s="251">
        <v>1164</v>
      </c>
      <c r="S23" s="251">
        <v>616</v>
      </c>
      <c r="T23" s="251">
        <v>548</v>
      </c>
      <c r="V23" s="251">
        <v>1077</v>
      </c>
      <c r="W23" s="251">
        <v>548</v>
      </c>
      <c r="X23" s="251">
        <v>529</v>
      </c>
      <c r="Z23" s="251">
        <v>22</v>
      </c>
      <c r="AA23" s="251">
        <v>9</v>
      </c>
      <c r="AB23" s="251">
        <v>13</v>
      </c>
    </row>
    <row r="24" spans="1:28" x14ac:dyDescent="0.2">
      <c r="A24" s="42" t="s">
        <v>31</v>
      </c>
      <c r="B24" s="251">
        <f t="shared" si="0"/>
        <v>23624</v>
      </c>
      <c r="C24" s="251">
        <f t="shared" si="1"/>
        <v>11883</v>
      </c>
      <c r="D24" s="251">
        <f t="shared" si="2"/>
        <v>11741</v>
      </c>
      <c r="F24" s="251">
        <v>5441</v>
      </c>
      <c r="G24" s="251">
        <v>2722</v>
      </c>
      <c r="H24" s="251">
        <v>2719</v>
      </c>
      <c r="J24" s="251">
        <v>4971</v>
      </c>
      <c r="K24" s="251">
        <v>2482</v>
      </c>
      <c r="L24" s="251">
        <v>2489</v>
      </c>
      <c r="N24" s="251">
        <v>5048</v>
      </c>
      <c r="O24" s="251">
        <v>2533</v>
      </c>
      <c r="P24" s="251">
        <v>2515</v>
      </c>
      <c r="R24" s="251">
        <v>4197</v>
      </c>
      <c r="S24" s="251">
        <v>2159</v>
      </c>
      <c r="T24" s="251">
        <v>2038</v>
      </c>
      <c r="V24" s="251">
        <v>3865</v>
      </c>
      <c r="W24" s="251">
        <v>1932</v>
      </c>
      <c r="X24" s="251">
        <v>1933</v>
      </c>
      <c r="Z24" s="251">
        <v>102</v>
      </c>
      <c r="AA24" s="251">
        <v>55</v>
      </c>
      <c r="AB24" s="251">
        <v>47</v>
      </c>
    </row>
    <row r="25" spans="1:28" x14ac:dyDescent="0.2">
      <c r="A25" s="42" t="s">
        <v>210</v>
      </c>
      <c r="B25" s="251">
        <f t="shared" si="0"/>
        <v>4192</v>
      </c>
      <c r="C25" s="251">
        <f t="shared" si="1"/>
        <v>2032</v>
      </c>
      <c r="D25" s="251">
        <f t="shared" si="2"/>
        <v>2160</v>
      </c>
      <c r="F25" s="251">
        <v>1061</v>
      </c>
      <c r="G25" s="251">
        <v>546</v>
      </c>
      <c r="H25" s="251">
        <v>515</v>
      </c>
      <c r="J25" s="251">
        <v>875</v>
      </c>
      <c r="K25" s="251">
        <v>411</v>
      </c>
      <c r="L25" s="251">
        <v>464</v>
      </c>
      <c r="N25" s="251">
        <v>899</v>
      </c>
      <c r="O25" s="251">
        <v>432</v>
      </c>
      <c r="P25" s="251">
        <v>467</v>
      </c>
      <c r="R25" s="251">
        <v>734</v>
      </c>
      <c r="S25" s="251">
        <v>355</v>
      </c>
      <c r="T25" s="251">
        <v>379</v>
      </c>
      <c r="V25" s="251">
        <v>623</v>
      </c>
      <c r="W25" s="251">
        <v>288</v>
      </c>
      <c r="X25" s="251">
        <v>335</v>
      </c>
      <c r="Z25" s="251">
        <v>0</v>
      </c>
      <c r="AA25" s="251">
        <v>0</v>
      </c>
      <c r="AB25" s="251">
        <v>0</v>
      </c>
    </row>
    <row r="26" spans="1:28" x14ac:dyDescent="0.2">
      <c r="A26" s="42" t="s">
        <v>53</v>
      </c>
      <c r="B26" s="251">
        <f t="shared" si="0"/>
        <v>7577</v>
      </c>
      <c r="C26" s="251">
        <f t="shared" si="1"/>
        <v>3733</v>
      </c>
      <c r="D26" s="251">
        <f t="shared" si="2"/>
        <v>3844</v>
      </c>
      <c r="F26" s="251">
        <v>1704</v>
      </c>
      <c r="G26" s="251">
        <v>883</v>
      </c>
      <c r="H26" s="251">
        <v>821</v>
      </c>
      <c r="J26" s="251">
        <v>1704</v>
      </c>
      <c r="K26" s="251">
        <v>826</v>
      </c>
      <c r="L26" s="251">
        <v>878</v>
      </c>
      <c r="N26" s="251">
        <v>1547</v>
      </c>
      <c r="O26" s="251">
        <v>755</v>
      </c>
      <c r="P26" s="251">
        <v>792</v>
      </c>
      <c r="R26" s="251">
        <v>1337</v>
      </c>
      <c r="S26" s="251">
        <v>670</v>
      </c>
      <c r="T26" s="251">
        <v>667</v>
      </c>
      <c r="V26" s="251">
        <v>1211</v>
      </c>
      <c r="W26" s="251">
        <v>567</v>
      </c>
      <c r="X26" s="251">
        <v>644</v>
      </c>
      <c r="Z26" s="251">
        <v>74</v>
      </c>
      <c r="AA26" s="251">
        <v>32</v>
      </c>
      <c r="AB26" s="251">
        <v>42</v>
      </c>
    </row>
    <row r="27" spans="1:28" x14ac:dyDescent="0.2">
      <c r="A27" s="42" t="s">
        <v>67</v>
      </c>
      <c r="B27" s="251">
        <f t="shared" si="0"/>
        <v>3070</v>
      </c>
      <c r="C27" s="251">
        <f t="shared" si="1"/>
        <v>1507</v>
      </c>
      <c r="D27" s="251">
        <f t="shared" si="2"/>
        <v>1563</v>
      </c>
      <c r="F27" s="251">
        <v>684</v>
      </c>
      <c r="G27" s="251">
        <v>345</v>
      </c>
      <c r="H27" s="251">
        <v>339</v>
      </c>
      <c r="J27" s="251">
        <v>638</v>
      </c>
      <c r="K27" s="251">
        <v>300</v>
      </c>
      <c r="L27" s="251">
        <v>338</v>
      </c>
      <c r="N27" s="251">
        <v>597</v>
      </c>
      <c r="O27" s="251">
        <v>305</v>
      </c>
      <c r="P27" s="251">
        <v>292</v>
      </c>
      <c r="R27" s="251">
        <v>613</v>
      </c>
      <c r="S27" s="251">
        <v>296</v>
      </c>
      <c r="T27" s="251">
        <v>317</v>
      </c>
      <c r="V27" s="251">
        <v>532</v>
      </c>
      <c r="W27" s="251">
        <v>259</v>
      </c>
      <c r="X27" s="251">
        <v>273</v>
      </c>
      <c r="Z27" s="251">
        <v>6</v>
      </c>
      <c r="AA27" s="251">
        <v>2</v>
      </c>
      <c r="AB27" s="251">
        <v>4</v>
      </c>
    </row>
    <row r="28" spans="1:28" x14ac:dyDescent="0.2">
      <c r="A28" s="42" t="s">
        <v>68</v>
      </c>
      <c r="B28" s="251">
        <f t="shared" si="0"/>
        <v>4989</v>
      </c>
      <c r="C28" s="251">
        <f t="shared" si="1"/>
        <v>2476</v>
      </c>
      <c r="D28" s="251">
        <f t="shared" si="2"/>
        <v>2513</v>
      </c>
      <c r="F28" s="251">
        <v>1055</v>
      </c>
      <c r="G28" s="251">
        <v>556</v>
      </c>
      <c r="H28" s="251">
        <v>499</v>
      </c>
      <c r="J28" s="251">
        <v>1068</v>
      </c>
      <c r="K28" s="251">
        <v>486</v>
      </c>
      <c r="L28" s="251">
        <v>582</v>
      </c>
      <c r="N28" s="251">
        <v>1006</v>
      </c>
      <c r="O28" s="251">
        <v>502</v>
      </c>
      <c r="P28" s="251">
        <v>504</v>
      </c>
      <c r="R28" s="251">
        <v>950</v>
      </c>
      <c r="S28" s="251">
        <v>493</v>
      </c>
      <c r="T28" s="251">
        <v>457</v>
      </c>
      <c r="V28" s="251">
        <v>894</v>
      </c>
      <c r="W28" s="251">
        <v>433</v>
      </c>
      <c r="X28" s="251">
        <v>461</v>
      </c>
      <c r="Z28" s="251">
        <v>16</v>
      </c>
      <c r="AA28" s="251">
        <v>6</v>
      </c>
      <c r="AB28" s="251">
        <v>10</v>
      </c>
    </row>
    <row r="29" spans="1:28" x14ac:dyDescent="0.2">
      <c r="A29" s="42" t="s">
        <v>54</v>
      </c>
      <c r="B29" s="251">
        <f t="shared" si="0"/>
        <v>3339</v>
      </c>
      <c r="C29" s="251">
        <f t="shared" si="1"/>
        <v>1713</v>
      </c>
      <c r="D29" s="251">
        <f t="shared" si="2"/>
        <v>1626</v>
      </c>
      <c r="F29" s="251">
        <v>773</v>
      </c>
      <c r="G29" s="251">
        <v>400</v>
      </c>
      <c r="H29" s="251">
        <v>373</v>
      </c>
      <c r="J29" s="251">
        <v>704</v>
      </c>
      <c r="K29" s="251">
        <v>372</v>
      </c>
      <c r="L29" s="251">
        <v>332</v>
      </c>
      <c r="N29" s="251">
        <v>681</v>
      </c>
      <c r="O29" s="251">
        <v>352</v>
      </c>
      <c r="P29" s="251">
        <v>329</v>
      </c>
      <c r="R29" s="251">
        <v>613</v>
      </c>
      <c r="S29" s="251">
        <v>318</v>
      </c>
      <c r="T29" s="251">
        <v>295</v>
      </c>
      <c r="V29" s="251">
        <v>568</v>
      </c>
      <c r="W29" s="251">
        <v>271</v>
      </c>
      <c r="X29" s="251">
        <v>297</v>
      </c>
      <c r="Z29" s="251">
        <v>0</v>
      </c>
      <c r="AA29" s="251">
        <v>0</v>
      </c>
      <c r="AB29" s="251">
        <v>0</v>
      </c>
    </row>
    <row r="30" spans="1:28" x14ac:dyDescent="0.2">
      <c r="A30" s="42" t="s">
        <v>55</v>
      </c>
      <c r="B30" s="251">
        <f t="shared" si="0"/>
        <v>8755</v>
      </c>
      <c r="C30" s="251">
        <f t="shared" si="1"/>
        <v>4371</v>
      </c>
      <c r="D30" s="251">
        <f t="shared" si="2"/>
        <v>4384</v>
      </c>
      <c r="F30" s="251">
        <v>1959</v>
      </c>
      <c r="G30" s="251">
        <v>968</v>
      </c>
      <c r="H30" s="251">
        <v>991</v>
      </c>
      <c r="J30" s="251">
        <v>1907</v>
      </c>
      <c r="K30" s="251">
        <v>947</v>
      </c>
      <c r="L30" s="251">
        <v>960</v>
      </c>
      <c r="N30" s="251">
        <v>1743</v>
      </c>
      <c r="O30" s="251">
        <v>900</v>
      </c>
      <c r="P30" s="251">
        <v>843</v>
      </c>
      <c r="R30" s="251">
        <v>1569</v>
      </c>
      <c r="S30" s="251">
        <v>795</v>
      </c>
      <c r="T30" s="251">
        <v>774</v>
      </c>
      <c r="V30" s="251">
        <v>1569</v>
      </c>
      <c r="W30" s="251">
        <v>761</v>
      </c>
      <c r="X30" s="251">
        <v>808</v>
      </c>
      <c r="Z30" s="251">
        <v>8</v>
      </c>
      <c r="AA30" s="251">
        <v>0</v>
      </c>
      <c r="AB30" s="251">
        <v>8</v>
      </c>
    </row>
    <row r="31" spans="1:28" x14ac:dyDescent="0.2">
      <c r="A31" s="42" t="s">
        <v>56</v>
      </c>
      <c r="B31" s="251">
        <f t="shared" si="0"/>
        <v>5772</v>
      </c>
      <c r="C31" s="251">
        <f t="shared" si="1"/>
        <v>2813</v>
      </c>
      <c r="D31" s="251">
        <f t="shared" si="2"/>
        <v>2959</v>
      </c>
      <c r="F31" s="251">
        <v>1288</v>
      </c>
      <c r="G31" s="251">
        <v>643</v>
      </c>
      <c r="H31" s="251">
        <v>645</v>
      </c>
      <c r="J31" s="251">
        <v>1225</v>
      </c>
      <c r="K31" s="251">
        <v>598</v>
      </c>
      <c r="L31" s="251">
        <v>627</v>
      </c>
      <c r="N31" s="251">
        <v>1085</v>
      </c>
      <c r="O31" s="251">
        <v>553</v>
      </c>
      <c r="P31" s="251">
        <v>532</v>
      </c>
      <c r="R31" s="251">
        <v>1130</v>
      </c>
      <c r="S31" s="251">
        <v>509</v>
      </c>
      <c r="T31" s="251">
        <v>621</v>
      </c>
      <c r="V31" s="251">
        <v>1044</v>
      </c>
      <c r="W31" s="251">
        <v>510</v>
      </c>
      <c r="X31" s="251">
        <v>534</v>
      </c>
      <c r="Z31" s="251">
        <v>0</v>
      </c>
      <c r="AA31" s="251">
        <v>0</v>
      </c>
      <c r="AB31" s="251">
        <v>0</v>
      </c>
    </row>
    <row r="32" spans="1:28" x14ac:dyDescent="0.2">
      <c r="A32" s="42" t="s">
        <v>82</v>
      </c>
      <c r="B32" s="251">
        <f t="shared" si="0"/>
        <v>1510</v>
      </c>
      <c r="C32" s="251">
        <f t="shared" si="1"/>
        <v>771</v>
      </c>
      <c r="D32" s="251">
        <f t="shared" si="2"/>
        <v>739</v>
      </c>
      <c r="F32" s="251">
        <v>350</v>
      </c>
      <c r="G32" s="251">
        <v>175</v>
      </c>
      <c r="H32" s="251">
        <v>175</v>
      </c>
      <c r="J32" s="251">
        <v>324</v>
      </c>
      <c r="K32" s="251">
        <v>164</v>
      </c>
      <c r="L32" s="251">
        <v>160</v>
      </c>
      <c r="N32" s="251">
        <v>305</v>
      </c>
      <c r="O32" s="251">
        <v>167</v>
      </c>
      <c r="P32" s="251">
        <v>138</v>
      </c>
      <c r="R32" s="251">
        <v>259</v>
      </c>
      <c r="S32" s="251">
        <v>135</v>
      </c>
      <c r="T32" s="251">
        <v>124</v>
      </c>
      <c r="V32" s="251">
        <v>272</v>
      </c>
      <c r="W32" s="251">
        <v>130</v>
      </c>
      <c r="X32" s="251">
        <v>142</v>
      </c>
      <c r="Z32" s="251">
        <v>0</v>
      </c>
      <c r="AA32" s="251">
        <v>0</v>
      </c>
      <c r="AB32" s="251">
        <v>0</v>
      </c>
    </row>
    <row r="33" spans="1:28" x14ac:dyDescent="0.2">
      <c r="A33" s="42" t="s">
        <v>69</v>
      </c>
      <c r="B33" s="251">
        <f t="shared" si="0"/>
        <v>4788</v>
      </c>
      <c r="C33" s="251">
        <f t="shared" si="1"/>
        <v>2460</v>
      </c>
      <c r="D33" s="251">
        <f t="shared" si="2"/>
        <v>2328</v>
      </c>
      <c r="F33" s="251">
        <v>1057</v>
      </c>
      <c r="G33" s="251">
        <v>551</v>
      </c>
      <c r="H33" s="251">
        <v>506</v>
      </c>
      <c r="J33" s="251">
        <v>1061</v>
      </c>
      <c r="K33" s="251">
        <v>545</v>
      </c>
      <c r="L33" s="251">
        <v>516</v>
      </c>
      <c r="N33" s="251">
        <v>973</v>
      </c>
      <c r="O33" s="251">
        <v>508</v>
      </c>
      <c r="P33" s="251">
        <v>465</v>
      </c>
      <c r="R33" s="251">
        <v>889</v>
      </c>
      <c r="S33" s="251">
        <v>457</v>
      </c>
      <c r="T33" s="251">
        <v>432</v>
      </c>
      <c r="V33" s="251">
        <v>792</v>
      </c>
      <c r="W33" s="251">
        <v>391</v>
      </c>
      <c r="X33" s="251">
        <v>401</v>
      </c>
      <c r="Z33" s="251">
        <v>16</v>
      </c>
      <c r="AA33" s="251">
        <v>8</v>
      </c>
      <c r="AB33" s="251">
        <v>8</v>
      </c>
    </row>
    <row r="34" spans="1:28" x14ac:dyDescent="0.2">
      <c r="A34" s="42" t="s">
        <v>70</v>
      </c>
      <c r="B34" s="251">
        <f t="shared" si="0"/>
        <v>949</v>
      </c>
      <c r="C34" s="251">
        <f t="shared" si="1"/>
        <v>499</v>
      </c>
      <c r="D34" s="251">
        <f t="shared" si="2"/>
        <v>450</v>
      </c>
      <c r="F34" s="251">
        <v>220</v>
      </c>
      <c r="G34" s="251">
        <v>115</v>
      </c>
      <c r="H34" s="251">
        <v>105</v>
      </c>
      <c r="J34" s="251">
        <v>216</v>
      </c>
      <c r="K34" s="251">
        <v>119</v>
      </c>
      <c r="L34" s="251">
        <v>97</v>
      </c>
      <c r="N34" s="251">
        <v>192</v>
      </c>
      <c r="O34" s="251">
        <v>103</v>
      </c>
      <c r="P34" s="251">
        <v>89</v>
      </c>
      <c r="R34" s="251">
        <v>154</v>
      </c>
      <c r="S34" s="251">
        <v>77</v>
      </c>
      <c r="T34" s="251">
        <v>77</v>
      </c>
      <c r="V34" s="251">
        <v>167</v>
      </c>
      <c r="W34" s="251">
        <v>85</v>
      </c>
      <c r="X34" s="251">
        <v>82</v>
      </c>
      <c r="Z34" s="251">
        <v>0</v>
      </c>
      <c r="AA34" s="251">
        <v>0</v>
      </c>
      <c r="AB34" s="251">
        <v>0</v>
      </c>
    </row>
    <row r="35" spans="1:28" x14ac:dyDescent="0.2">
      <c r="A35" s="42" t="s">
        <v>71</v>
      </c>
      <c r="B35" s="251">
        <f t="shared" si="0"/>
        <v>11154</v>
      </c>
      <c r="C35" s="251">
        <f t="shared" si="1"/>
        <v>5592</v>
      </c>
      <c r="D35" s="251">
        <f t="shared" si="2"/>
        <v>5562</v>
      </c>
      <c r="F35" s="251">
        <v>2580</v>
      </c>
      <c r="G35" s="251">
        <v>1342</v>
      </c>
      <c r="H35" s="251">
        <v>1238</v>
      </c>
      <c r="J35" s="251">
        <v>2433</v>
      </c>
      <c r="K35" s="251">
        <v>1233</v>
      </c>
      <c r="L35" s="251">
        <v>1200</v>
      </c>
      <c r="N35" s="251">
        <v>2244</v>
      </c>
      <c r="O35" s="251">
        <v>1130</v>
      </c>
      <c r="P35" s="251">
        <v>1114</v>
      </c>
      <c r="R35" s="251">
        <v>1977</v>
      </c>
      <c r="S35" s="251">
        <v>983</v>
      </c>
      <c r="T35" s="251">
        <v>994</v>
      </c>
      <c r="V35" s="251">
        <v>1903</v>
      </c>
      <c r="W35" s="251">
        <v>895</v>
      </c>
      <c r="X35" s="251">
        <v>1008</v>
      </c>
      <c r="Z35" s="251">
        <v>17</v>
      </c>
      <c r="AA35" s="251">
        <v>9</v>
      </c>
      <c r="AB35" s="251">
        <v>8</v>
      </c>
    </row>
    <row r="36" spans="1:28" x14ac:dyDescent="0.2">
      <c r="A36" s="42" t="s">
        <v>72</v>
      </c>
      <c r="B36" s="251">
        <f t="shared" si="0"/>
        <v>10570</v>
      </c>
      <c r="C36" s="251">
        <f t="shared" si="1"/>
        <v>5307</v>
      </c>
      <c r="D36" s="251">
        <f t="shared" si="2"/>
        <v>5263</v>
      </c>
      <c r="F36" s="251">
        <v>2505</v>
      </c>
      <c r="G36" s="251">
        <v>1304</v>
      </c>
      <c r="H36" s="251">
        <v>1201</v>
      </c>
      <c r="J36" s="251">
        <v>2371</v>
      </c>
      <c r="K36" s="251">
        <v>1227</v>
      </c>
      <c r="L36" s="251">
        <v>1144</v>
      </c>
      <c r="N36" s="251">
        <v>2123</v>
      </c>
      <c r="O36" s="251">
        <v>1056</v>
      </c>
      <c r="P36" s="251">
        <v>1067</v>
      </c>
      <c r="R36" s="251">
        <v>1848</v>
      </c>
      <c r="S36" s="251">
        <v>909</v>
      </c>
      <c r="T36" s="251">
        <v>939</v>
      </c>
      <c r="V36" s="251">
        <v>1702</v>
      </c>
      <c r="W36" s="251">
        <v>808</v>
      </c>
      <c r="X36" s="251">
        <v>894</v>
      </c>
      <c r="Z36" s="251">
        <v>21</v>
      </c>
      <c r="AA36" s="251">
        <v>3</v>
      </c>
      <c r="AB36" s="251">
        <v>18</v>
      </c>
    </row>
    <row r="37" spans="1:28" ht="13.5" thickBot="1" x14ac:dyDescent="0.25">
      <c r="A37" s="46" t="s">
        <v>73</v>
      </c>
      <c r="B37" s="254">
        <f t="shared" si="0"/>
        <v>1661</v>
      </c>
      <c r="C37" s="254">
        <f t="shared" si="1"/>
        <v>834</v>
      </c>
      <c r="D37" s="254">
        <f t="shared" si="2"/>
        <v>827</v>
      </c>
      <c r="E37" s="254"/>
      <c r="F37" s="254">
        <v>426</v>
      </c>
      <c r="G37" s="254">
        <v>215</v>
      </c>
      <c r="H37" s="254">
        <v>211</v>
      </c>
      <c r="I37" s="254"/>
      <c r="J37" s="254">
        <v>378</v>
      </c>
      <c r="K37" s="254">
        <v>170</v>
      </c>
      <c r="L37" s="254">
        <v>208</v>
      </c>
      <c r="M37" s="254"/>
      <c r="N37" s="254">
        <v>348</v>
      </c>
      <c r="O37" s="254">
        <v>180</v>
      </c>
      <c r="P37" s="254">
        <v>168</v>
      </c>
      <c r="Q37" s="254"/>
      <c r="R37" s="254">
        <v>281</v>
      </c>
      <c r="S37" s="254">
        <v>141</v>
      </c>
      <c r="T37" s="254">
        <v>140</v>
      </c>
      <c r="U37" s="254"/>
      <c r="V37" s="254">
        <v>228</v>
      </c>
      <c r="W37" s="254">
        <v>128</v>
      </c>
      <c r="X37" s="254">
        <v>100</v>
      </c>
      <c r="Y37" s="254"/>
      <c r="Z37" s="254">
        <v>0</v>
      </c>
      <c r="AA37" s="254">
        <v>0</v>
      </c>
      <c r="AB37" s="254">
        <v>0</v>
      </c>
    </row>
    <row r="38" spans="1:28" ht="15" customHeight="1" x14ac:dyDescent="0.2">
      <c r="A38" s="103" t="s">
        <v>259</v>
      </c>
    </row>
    <row r="39" spans="1:28" ht="15" customHeight="1" x14ac:dyDescent="0.2">
      <c r="A39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325" priority="15" operator="equal">
      <formula>0</formula>
    </cfRule>
  </conditionalFormatting>
  <conditionalFormatting sqref="B11:AB37">
    <cfRule type="cellIs" dxfId="324" priority="1" operator="equal">
      <formula>0</formula>
    </cfRule>
  </conditionalFormatting>
  <conditionalFormatting sqref="F9:H9">
    <cfRule type="cellIs" dxfId="323" priority="14" operator="equal">
      <formula>0</formula>
    </cfRule>
  </conditionalFormatting>
  <conditionalFormatting sqref="J9:L9">
    <cfRule type="cellIs" dxfId="322" priority="6" operator="equal">
      <formula>0</formula>
    </cfRule>
  </conditionalFormatting>
  <conditionalFormatting sqref="N9:P9">
    <cfRule type="cellIs" dxfId="321" priority="5" operator="equal">
      <formula>0</formula>
    </cfRule>
  </conditionalFormatting>
  <conditionalFormatting sqref="R9:T9">
    <cfRule type="cellIs" dxfId="320" priority="4" operator="equal">
      <formula>0</formula>
    </cfRule>
  </conditionalFormatting>
  <conditionalFormatting sqref="V9:X9">
    <cfRule type="cellIs" dxfId="319" priority="3" operator="equal">
      <formula>0</formula>
    </cfRule>
  </conditionalFormatting>
  <conditionalFormatting sqref="Z9:AB9">
    <cfRule type="cellIs" dxfId="318" priority="2" operator="equal">
      <formula>0</formula>
    </cfRule>
  </conditionalFormatting>
  <hyperlinks>
    <hyperlink ref="AC2" location="Contenido!A1" display="Contenido" xr:uid="{00000000-0004-0000-37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>
    <tabColor theme="5" tint="0.59999389629810485"/>
    <pageSetUpPr fitToPage="1"/>
  </sheetPr>
  <dimension ref="A1:AC39"/>
  <sheetViews>
    <sheetView showGridLines="0" zoomScaleNormal="100" zoomScaleSheetLayoutView="100" workbookViewId="0">
      <selection sqref="A1:XFD1048576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SUM(B11:B37)</f>
        <v>212292</v>
      </c>
      <c r="C9" s="268">
        <f>SUM(C11:C37)</f>
        <v>107148</v>
      </c>
      <c r="D9" s="268">
        <f>SUM(D11:D37)</f>
        <v>105144</v>
      </c>
      <c r="E9" s="268"/>
      <c r="F9" s="268">
        <f>SUM(F11:F37)</f>
        <v>49681</v>
      </c>
      <c r="G9" s="268">
        <f>SUM(G11:G37)</f>
        <v>25500</v>
      </c>
      <c r="H9" s="268">
        <f>SUM(H11:H37)</f>
        <v>24181</v>
      </c>
      <c r="I9" s="268"/>
      <c r="J9" s="268">
        <f>SUM(J11:J37)</f>
        <v>46073</v>
      </c>
      <c r="K9" s="268">
        <f>SUM(K11:K37)</f>
        <v>23178</v>
      </c>
      <c r="L9" s="268">
        <f>SUM(L11:L37)</f>
        <v>22895</v>
      </c>
      <c r="M9" s="268"/>
      <c r="N9" s="268">
        <f>SUM(N11:N37)</f>
        <v>44175</v>
      </c>
      <c r="O9" s="268">
        <f>SUM(O11:O37)</f>
        <v>22566</v>
      </c>
      <c r="P9" s="268">
        <f>SUM(P11:P37)</f>
        <v>21609</v>
      </c>
      <c r="Q9" s="268"/>
      <c r="R9" s="268">
        <f>SUM(R11:R37)</f>
        <v>37659</v>
      </c>
      <c r="S9" s="268">
        <f>SUM(S11:S37)</f>
        <v>18919</v>
      </c>
      <c r="T9" s="268">
        <f>SUM(T11:T37)</f>
        <v>18740</v>
      </c>
      <c r="U9" s="268"/>
      <c r="V9" s="268">
        <f>SUM(V11:V37)</f>
        <v>34194</v>
      </c>
      <c r="W9" s="268">
        <f>SUM(W11:W37)</f>
        <v>16783</v>
      </c>
      <c r="X9" s="268">
        <f>SUM(X11:X37)</f>
        <v>17411</v>
      </c>
      <c r="Y9" s="268"/>
      <c r="Z9" s="268">
        <f>SUM(Z11:Z37)</f>
        <v>510</v>
      </c>
      <c r="AA9" s="268">
        <f>SUM(AA11:AA37)</f>
        <v>202</v>
      </c>
      <c r="AB9" s="268">
        <f>SUM(AB11:AB37)</f>
        <v>308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12766</v>
      </c>
      <c r="C11" s="251">
        <f>+G11+K11+O11+S11+W11+AA11</f>
        <v>6465</v>
      </c>
      <c r="D11" s="251">
        <f>+B11-C11</f>
        <v>6301</v>
      </c>
      <c r="E11" s="250"/>
      <c r="F11" s="250">
        <v>3156</v>
      </c>
      <c r="G11" s="250">
        <v>1588</v>
      </c>
      <c r="H11" s="250">
        <v>1568</v>
      </c>
      <c r="J11" s="250">
        <v>2809</v>
      </c>
      <c r="K11" s="250">
        <v>1371</v>
      </c>
      <c r="L11" s="250">
        <v>1438</v>
      </c>
      <c r="N11" s="250">
        <v>2728</v>
      </c>
      <c r="O11" s="250">
        <v>1393</v>
      </c>
      <c r="P11" s="250">
        <v>1335</v>
      </c>
      <c r="R11" s="250">
        <v>2106</v>
      </c>
      <c r="S11" s="250">
        <v>1097</v>
      </c>
      <c r="T11" s="250">
        <v>1009</v>
      </c>
      <c r="V11" s="250">
        <v>1946</v>
      </c>
      <c r="W11" s="250">
        <v>995</v>
      </c>
      <c r="X11" s="250">
        <v>951</v>
      </c>
      <c r="Z11" s="250">
        <v>21</v>
      </c>
      <c r="AA11" s="250">
        <v>21</v>
      </c>
      <c r="AB11" s="250">
        <v>0</v>
      </c>
    </row>
    <row r="12" spans="1:29" x14ac:dyDescent="0.2">
      <c r="A12" s="42" t="s">
        <v>58</v>
      </c>
      <c r="B12" s="251">
        <f t="shared" ref="B12:C37" si="0">+F12+J12+N12+R12+V12+Z12</f>
        <v>13179</v>
      </c>
      <c r="C12" s="251">
        <f t="shared" si="0"/>
        <v>6801</v>
      </c>
      <c r="D12" s="251">
        <f t="shared" ref="D12:D37" si="1">+B12-C12</f>
        <v>6378</v>
      </c>
      <c r="E12" s="250"/>
      <c r="F12" s="250">
        <v>3121</v>
      </c>
      <c r="G12" s="250">
        <v>1600</v>
      </c>
      <c r="H12" s="250">
        <v>1521</v>
      </c>
      <c r="J12" s="250">
        <v>2859</v>
      </c>
      <c r="K12" s="250">
        <v>1498</v>
      </c>
      <c r="L12" s="250">
        <v>1361</v>
      </c>
      <c r="N12" s="250">
        <v>2906</v>
      </c>
      <c r="O12" s="250">
        <v>1505</v>
      </c>
      <c r="P12" s="250">
        <v>1401</v>
      </c>
      <c r="R12" s="250">
        <v>2222</v>
      </c>
      <c r="S12" s="250">
        <v>1162</v>
      </c>
      <c r="T12" s="250">
        <v>1060</v>
      </c>
      <c r="V12" s="250">
        <v>2045</v>
      </c>
      <c r="W12" s="250">
        <v>1027</v>
      </c>
      <c r="X12" s="250">
        <v>1018</v>
      </c>
      <c r="Z12" s="250">
        <v>26</v>
      </c>
      <c r="AA12" s="250">
        <v>9</v>
      </c>
      <c r="AB12" s="250">
        <v>17</v>
      </c>
    </row>
    <row r="13" spans="1:29" x14ac:dyDescent="0.2">
      <c r="A13" s="42" t="s">
        <v>29</v>
      </c>
      <c r="B13" s="251">
        <f t="shared" si="0"/>
        <v>12230</v>
      </c>
      <c r="C13" s="251">
        <f t="shared" si="0"/>
        <v>6204</v>
      </c>
      <c r="D13" s="251">
        <f t="shared" si="1"/>
        <v>6026</v>
      </c>
      <c r="E13" s="250"/>
      <c r="F13" s="250">
        <v>3257</v>
      </c>
      <c r="G13" s="250">
        <v>1681</v>
      </c>
      <c r="H13" s="250">
        <v>1576</v>
      </c>
      <c r="J13" s="250">
        <v>2780</v>
      </c>
      <c r="K13" s="250">
        <v>1423</v>
      </c>
      <c r="L13" s="250">
        <v>1357</v>
      </c>
      <c r="N13" s="250">
        <v>2601</v>
      </c>
      <c r="O13" s="250">
        <v>1336</v>
      </c>
      <c r="P13" s="250">
        <v>1265</v>
      </c>
      <c r="R13" s="250">
        <v>2113</v>
      </c>
      <c r="S13" s="250">
        <v>1054</v>
      </c>
      <c r="T13" s="250">
        <v>1059</v>
      </c>
      <c r="V13" s="250">
        <v>1441</v>
      </c>
      <c r="W13" s="250">
        <v>702</v>
      </c>
      <c r="X13" s="250">
        <v>739</v>
      </c>
      <c r="Z13" s="250">
        <v>38</v>
      </c>
      <c r="AA13" s="250">
        <v>8</v>
      </c>
      <c r="AB13" s="250">
        <v>30</v>
      </c>
    </row>
    <row r="14" spans="1:29" x14ac:dyDescent="0.2">
      <c r="A14" s="42" t="s">
        <v>59</v>
      </c>
      <c r="B14" s="251">
        <f t="shared" si="0"/>
        <v>12026</v>
      </c>
      <c r="C14" s="251">
        <f t="shared" si="0"/>
        <v>6181</v>
      </c>
      <c r="D14" s="251">
        <f t="shared" si="1"/>
        <v>5845</v>
      </c>
      <c r="E14" s="250"/>
      <c r="F14" s="250">
        <v>2830</v>
      </c>
      <c r="G14" s="250">
        <v>1453</v>
      </c>
      <c r="H14" s="250">
        <v>1377</v>
      </c>
      <c r="J14" s="250">
        <v>2761</v>
      </c>
      <c r="K14" s="250">
        <v>1445</v>
      </c>
      <c r="L14" s="250">
        <v>1316</v>
      </c>
      <c r="N14" s="250">
        <v>2709</v>
      </c>
      <c r="O14" s="250">
        <v>1401</v>
      </c>
      <c r="P14" s="250">
        <v>1308</v>
      </c>
      <c r="R14" s="250">
        <v>1897</v>
      </c>
      <c r="S14" s="250">
        <v>968</v>
      </c>
      <c r="T14" s="250">
        <v>929</v>
      </c>
      <c r="V14" s="250">
        <v>1829</v>
      </c>
      <c r="W14" s="250">
        <v>914</v>
      </c>
      <c r="X14" s="250">
        <v>915</v>
      </c>
      <c r="Z14" s="250">
        <v>0</v>
      </c>
      <c r="AA14" s="250">
        <v>0</v>
      </c>
      <c r="AB14" s="250">
        <v>0</v>
      </c>
    </row>
    <row r="15" spans="1:29" x14ac:dyDescent="0.2">
      <c r="A15" s="42" t="s">
        <v>60</v>
      </c>
      <c r="B15" s="251">
        <f t="shared" si="0"/>
        <v>2840</v>
      </c>
      <c r="C15" s="251">
        <f t="shared" si="0"/>
        <v>1482</v>
      </c>
      <c r="D15" s="251">
        <f t="shared" si="1"/>
        <v>1358</v>
      </c>
      <c r="E15" s="252"/>
      <c r="F15" s="252">
        <v>619</v>
      </c>
      <c r="G15" s="252">
        <v>339</v>
      </c>
      <c r="H15" s="252">
        <v>280</v>
      </c>
      <c r="J15" s="252">
        <v>616</v>
      </c>
      <c r="K15" s="250">
        <v>317</v>
      </c>
      <c r="L15" s="250">
        <v>299</v>
      </c>
      <c r="N15" s="250">
        <v>559</v>
      </c>
      <c r="O15" s="250">
        <v>297</v>
      </c>
      <c r="P15" s="250">
        <v>262</v>
      </c>
      <c r="R15" s="250">
        <v>516</v>
      </c>
      <c r="S15" s="250">
        <v>258</v>
      </c>
      <c r="T15" s="250">
        <v>258</v>
      </c>
      <c r="V15" s="250">
        <v>517</v>
      </c>
      <c r="W15" s="250">
        <v>271</v>
      </c>
      <c r="X15" s="250">
        <v>246</v>
      </c>
      <c r="Z15" s="250">
        <v>13</v>
      </c>
      <c r="AA15" s="250">
        <v>0</v>
      </c>
      <c r="AB15" s="250">
        <v>13</v>
      </c>
    </row>
    <row r="16" spans="1:29" x14ac:dyDescent="0.2">
      <c r="A16" s="42" t="s">
        <v>61</v>
      </c>
      <c r="B16" s="251">
        <f t="shared" si="0"/>
        <v>7376</v>
      </c>
      <c r="C16" s="251">
        <f t="shared" si="0"/>
        <v>3721</v>
      </c>
      <c r="D16" s="251">
        <f t="shared" si="1"/>
        <v>3655</v>
      </c>
      <c r="E16" s="252"/>
      <c r="F16" s="252">
        <v>1663</v>
      </c>
      <c r="G16" s="252">
        <v>864</v>
      </c>
      <c r="H16" s="252">
        <v>799</v>
      </c>
      <c r="J16" s="252">
        <v>1499</v>
      </c>
      <c r="K16" s="252">
        <v>737</v>
      </c>
      <c r="L16" s="252">
        <v>762</v>
      </c>
      <c r="N16" s="252">
        <v>1518</v>
      </c>
      <c r="O16" s="252">
        <v>775</v>
      </c>
      <c r="P16" s="252">
        <v>743</v>
      </c>
      <c r="R16" s="252">
        <v>1434</v>
      </c>
      <c r="S16" s="252">
        <v>719</v>
      </c>
      <c r="T16" s="252">
        <v>715</v>
      </c>
      <c r="V16" s="252">
        <v>1232</v>
      </c>
      <c r="W16" s="252">
        <v>614</v>
      </c>
      <c r="X16" s="252">
        <v>618</v>
      </c>
      <c r="Z16" s="252">
        <v>30</v>
      </c>
      <c r="AA16" s="252">
        <v>12</v>
      </c>
      <c r="AB16" s="252">
        <v>18</v>
      </c>
    </row>
    <row r="17" spans="1:28" x14ac:dyDescent="0.2">
      <c r="A17" s="42" t="s">
        <v>81</v>
      </c>
      <c r="B17" s="251">
        <f t="shared" si="0"/>
        <v>1534</v>
      </c>
      <c r="C17" s="251">
        <f t="shared" si="0"/>
        <v>762</v>
      </c>
      <c r="D17" s="251">
        <f t="shared" si="1"/>
        <v>772</v>
      </c>
      <c r="E17" s="252"/>
      <c r="F17" s="252">
        <v>330</v>
      </c>
      <c r="G17" s="252">
        <v>180</v>
      </c>
      <c r="H17" s="252">
        <v>150</v>
      </c>
      <c r="J17" s="252">
        <v>297</v>
      </c>
      <c r="K17" s="252">
        <v>135</v>
      </c>
      <c r="L17" s="252">
        <v>162</v>
      </c>
      <c r="N17" s="252">
        <v>277</v>
      </c>
      <c r="O17" s="252">
        <v>164</v>
      </c>
      <c r="P17" s="252">
        <v>113</v>
      </c>
      <c r="R17" s="252">
        <v>309</v>
      </c>
      <c r="S17" s="252">
        <v>148</v>
      </c>
      <c r="T17" s="252">
        <v>161</v>
      </c>
      <c r="V17" s="252">
        <v>309</v>
      </c>
      <c r="W17" s="252">
        <v>132</v>
      </c>
      <c r="X17" s="252">
        <v>177</v>
      </c>
      <c r="Z17" s="252">
        <v>12</v>
      </c>
      <c r="AA17" s="252">
        <v>3</v>
      </c>
      <c r="AB17" s="252">
        <v>9</v>
      </c>
    </row>
    <row r="18" spans="1:28" x14ac:dyDescent="0.2">
      <c r="A18" s="42" t="s">
        <v>52</v>
      </c>
      <c r="B18" s="251">
        <f t="shared" si="0"/>
        <v>21067</v>
      </c>
      <c r="C18" s="251">
        <f t="shared" si="0"/>
        <v>10616</v>
      </c>
      <c r="D18" s="251">
        <f t="shared" si="1"/>
        <v>10451</v>
      </c>
      <c r="E18" s="252"/>
      <c r="F18" s="252">
        <v>5074</v>
      </c>
      <c r="G18" s="252">
        <v>2571</v>
      </c>
      <c r="H18" s="252">
        <v>2503</v>
      </c>
      <c r="J18" s="252">
        <v>4586</v>
      </c>
      <c r="K18" s="252">
        <v>2317</v>
      </c>
      <c r="L18" s="252">
        <v>2269</v>
      </c>
      <c r="N18" s="252">
        <v>4231</v>
      </c>
      <c r="O18" s="252">
        <v>2193</v>
      </c>
      <c r="P18" s="252">
        <v>2038</v>
      </c>
      <c r="R18" s="252">
        <v>3751</v>
      </c>
      <c r="S18" s="252">
        <v>1844</v>
      </c>
      <c r="T18" s="252">
        <v>1907</v>
      </c>
      <c r="V18" s="252">
        <v>3346</v>
      </c>
      <c r="W18" s="252">
        <v>1660</v>
      </c>
      <c r="X18" s="252">
        <v>1686</v>
      </c>
      <c r="Z18" s="252">
        <v>79</v>
      </c>
      <c r="AA18" s="252">
        <v>31</v>
      </c>
      <c r="AB18" s="252">
        <v>48</v>
      </c>
    </row>
    <row r="19" spans="1:28" x14ac:dyDescent="0.2">
      <c r="A19" s="42" t="s">
        <v>62</v>
      </c>
      <c r="B19" s="251">
        <f t="shared" si="0"/>
        <v>9867</v>
      </c>
      <c r="C19" s="251">
        <f t="shared" si="0"/>
        <v>4935</v>
      </c>
      <c r="D19" s="251">
        <f t="shared" si="1"/>
        <v>4932</v>
      </c>
      <c r="E19" s="250"/>
      <c r="F19" s="250">
        <v>2163</v>
      </c>
      <c r="G19" s="250">
        <v>1128</v>
      </c>
      <c r="H19" s="250">
        <v>1035</v>
      </c>
      <c r="J19" s="250">
        <v>2080</v>
      </c>
      <c r="K19" s="250">
        <v>1038</v>
      </c>
      <c r="L19" s="250">
        <v>1042</v>
      </c>
      <c r="N19" s="250">
        <v>1949</v>
      </c>
      <c r="O19" s="250">
        <v>999</v>
      </c>
      <c r="P19" s="250">
        <v>950</v>
      </c>
      <c r="R19" s="250">
        <v>1867</v>
      </c>
      <c r="S19" s="250">
        <v>932</v>
      </c>
      <c r="T19" s="250">
        <v>935</v>
      </c>
      <c r="V19" s="250">
        <v>1753</v>
      </c>
      <c r="W19" s="250">
        <v>812</v>
      </c>
      <c r="X19" s="250">
        <v>941</v>
      </c>
      <c r="Z19" s="250">
        <v>55</v>
      </c>
      <c r="AA19" s="250">
        <v>26</v>
      </c>
      <c r="AB19" s="250">
        <v>29</v>
      </c>
    </row>
    <row r="20" spans="1:28" x14ac:dyDescent="0.2">
      <c r="A20" s="42" t="s">
        <v>63</v>
      </c>
      <c r="B20" s="251">
        <f t="shared" si="0"/>
        <v>10509</v>
      </c>
      <c r="C20" s="251">
        <f t="shared" si="0"/>
        <v>5279</v>
      </c>
      <c r="D20" s="251">
        <f t="shared" si="1"/>
        <v>5230</v>
      </c>
      <c r="E20" s="252"/>
      <c r="F20" s="252">
        <v>2457</v>
      </c>
      <c r="G20" s="252">
        <v>1261</v>
      </c>
      <c r="H20" s="252">
        <v>1196</v>
      </c>
      <c r="J20" s="252">
        <v>2207</v>
      </c>
      <c r="K20" s="252">
        <v>1129</v>
      </c>
      <c r="L20" s="252">
        <v>1078</v>
      </c>
      <c r="N20" s="252">
        <v>2156</v>
      </c>
      <c r="O20" s="252">
        <v>1091</v>
      </c>
      <c r="P20" s="252">
        <v>1065</v>
      </c>
      <c r="R20" s="252">
        <v>1847</v>
      </c>
      <c r="S20" s="252">
        <v>904</v>
      </c>
      <c r="T20" s="252">
        <v>943</v>
      </c>
      <c r="V20" s="252">
        <v>1821</v>
      </c>
      <c r="W20" s="252">
        <v>885</v>
      </c>
      <c r="X20" s="252">
        <v>936</v>
      </c>
      <c r="Z20" s="252">
        <v>21</v>
      </c>
      <c r="AA20" s="252">
        <v>9</v>
      </c>
      <c r="AB20" s="252">
        <v>12</v>
      </c>
    </row>
    <row r="21" spans="1:28" x14ac:dyDescent="0.2">
      <c r="A21" s="42" t="s">
        <v>64</v>
      </c>
      <c r="B21" s="251">
        <f t="shared" si="0"/>
        <v>4047</v>
      </c>
      <c r="C21" s="251">
        <f t="shared" si="0"/>
        <v>2036</v>
      </c>
      <c r="D21" s="251">
        <f t="shared" si="1"/>
        <v>2011</v>
      </c>
      <c r="E21" s="252"/>
      <c r="F21" s="252">
        <v>998</v>
      </c>
      <c r="G21" s="252">
        <v>528</v>
      </c>
      <c r="H21" s="252">
        <v>470</v>
      </c>
      <c r="J21" s="252">
        <v>911</v>
      </c>
      <c r="K21" s="252">
        <v>441</v>
      </c>
      <c r="L21" s="252">
        <v>470</v>
      </c>
      <c r="N21" s="252">
        <v>829</v>
      </c>
      <c r="O21" s="252">
        <v>425</v>
      </c>
      <c r="P21" s="252">
        <v>404</v>
      </c>
      <c r="R21" s="252">
        <v>699</v>
      </c>
      <c r="S21" s="252">
        <v>348</v>
      </c>
      <c r="T21" s="252">
        <v>351</v>
      </c>
      <c r="V21" s="252">
        <v>610</v>
      </c>
      <c r="W21" s="252">
        <v>294</v>
      </c>
      <c r="X21" s="252">
        <v>316</v>
      </c>
      <c r="Z21" s="252">
        <v>0</v>
      </c>
      <c r="AA21" s="252">
        <v>0</v>
      </c>
      <c r="AB21" s="252">
        <v>0</v>
      </c>
    </row>
    <row r="22" spans="1:28" x14ac:dyDescent="0.2">
      <c r="A22" s="41" t="s">
        <v>30</v>
      </c>
      <c r="B22" s="251">
        <f t="shared" si="0"/>
        <v>17911</v>
      </c>
      <c r="C22" s="251">
        <f t="shared" si="0"/>
        <v>9095</v>
      </c>
      <c r="D22" s="251">
        <f t="shared" si="1"/>
        <v>8816</v>
      </c>
      <c r="F22" s="250">
        <v>4078</v>
      </c>
      <c r="G22" s="250">
        <v>2111</v>
      </c>
      <c r="H22" s="250">
        <v>1967</v>
      </c>
      <c r="J22" s="251">
        <v>3831</v>
      </c>
      <c r="K22" s="250">
        <v>1913</v>
      </c>
      <c r="L22" s="250">
        <v>1918</v>
      </c>
      <c r="N22" s="250">
        <v>3893</v>
      </c>
      <c r="O22" s="251">
        <v>2019</v>
      </c>
      <c r="P22" s="250">
        <v>1874</v>
      </c>
      <c r="R22" s="250">
        <v>3189</v>
      </c>
      <c r="S22" s="250">
        <v>1601</v>
      </c>
      <c r="T22" s="251">
        <v>1588</v>
      </c>
      <c r="V22" s="250">
        <v>2908</v>
      </c>
      <c r="W22" s="250">
        <v>1449</v>
      </c>
      <c r="X22" s="250">
        <v>1459</v>
      </c>
      <c r="Z22" s="251">
        <v>12</v>
      </c>
      <c r="AA22" s="250">
        <v>2</v>
      </c>
      <c r="AB22" s="250">
        <v>10</v>
      </c>
    </row>
    <row r="23" spans="1:28" x14ac:dyDescent="0.2">
      <c r="A23" s="42" t="s">
        <v>65</v>
      </c>
      <c r="B23" s="251">
        <f t="shared" si="0"/>
        <v>6011</v>
      </c>
      <c r="C23" s="251">
        <f t="shared" si="0"/>
        <v>3034</v>
      </c>
      <c r="D23" s="251">
        <f t="shared" si="1"/>
        <v>2977</v>
      </c>
      <c r="F23" s="251">
        <v>1326</v>
      </c>
      <c r="G23" s="251">
        <v>668</v>
      </c>
      <c r="H23" s="251">
        <v>658</v>
      </c>
      <c r="J23" s="251">
        <v>1262</v>
      </c>
      <c r="K23" s="251">
        <v>641</v>
      </c>
      <c r="L23" s="251">
        <v>621</v>
      </c>
      <c r="N23" s="251">
        <v>1241</v>
      </c>
      <c r="O23" s="251">
        <v>590</v>
      </c>
      <c r="P23" s="251">
        <v>651</v>
      </c>
      <c r="R23" s="251">
        <v>1117</v>
      </c>
      <c r="S23" s="251">
        <v>593</v>
      </c>
      <c r="T23" s="251">
        <v>524</v>
      </c>
      <c r="V23" s="251">
        <v>1043</v>
      </c>
      <c r="W23" s="251">
        <v>533</v>
      </c>
      <c r="X23" s="251">
        <v>510</v>
      </c>
      <c r="Z23" s="251">
        <v>22</v>
      </c>
      <c r="AA23" s="251">
        <v>9</v>
      </c>
      <c r="AB23" s="251">
        <v>13</v>
      </c>
    </row>
    <row r="24" spans="1:28" x14ac:dyDescent="0.2">
      <c r="A24" s="42" t="s">
        <v>31</v>
      </c>
      <c r="B24" s="251">
        <f t="shared" si="0"/>
        <v>17705</v>
      </c>
      <c r="C24" s="251">
        <f t="shared" si="0"/>
        <v>8949</v>
      </c>
      <c r="D24" s="251">
        <f t="shared" si="1"/>
        <v>8756</v>
      </c>
      <c r="F24" s="251">
        <v>4143</v>
      </c>
      <c r="G24" s="251">
        <v>2095</v>
      </c>
      <c r="H24" s="251">
        <v>2048</v>
      </c>
      <c r="J24" s="251">
        <v>3776</v>
      </c>
      <c r="K24" s="251">
        <v>1898</v>
      </c>
      <c r="L24" s="251">
        <v>1878</v>
      </c>
      <c r="N24" s="251">
        <v>3854</v>
      </c>
      <c r="O24" s="251">
        <v>1959</v>
      </c>
      <c r="P24" s="251">
        <v>1895</v>
      </c>
      <c r="R24" s="251">
        <v>3124</v>
      </c>
      <c r="S24" s="251">
        <v>1586</v>
      </c>
      <c r="T24" s="251">
        <v>1538</v>
      </c>
      <c r="V24" s="251">
        <v>2771</v>
      </c>
      <c r="W24" s="251">
        <v>1392</v>
      </c>
      <c r="X24" s="251">
        <v>1379</v>
      </c>
      <c r="Z24" s="251">
        <v>37</v>
      </c>
      <c r="AA24" s="251">
        <v>19</v>
      </c>
      <c r="AB24" s="251">
        <v>18</v>
      </c>
    </row>
    <row r="25" spans="1:28" x14ac:dyDescent="0.2">
      <c r="A25" s="42" t="s">
        <v>210</v>
      </c>
      <c r="B25" s="251">
        <f t="shared" si="0"/>
        <v>4144</v>
      </c>
      <c r="C25" s="251">
        <f t="shared" si="0"/>
        <v>2011</v>
      </c>
      <c r="D25" s="251">
        <f t="shared" si="1"/>
        <v>2133</v>
      </c>
      <c r="F25" s="251">
        <v>1049</v>
      </c>
      <c r="G25" s="251">
        <v>541</v>
      </c>
      <c r="H25" s="251">
        <v>508</v>
      </c>
      <c r="J25" s="251">
        <v>865</v>
      </c>
      <c r="K25" s="251">
        <v>407</v>
      </c>
      <c r="L25" s="251">
        <v>458</v>
      </c>
      <c r="N25" s="251">
        <v>889</v>
      </c>
      <c r="O25" s="251">
        <v>428</v>
      </c>
      <c r="P25" s="251">
        <v>461</v>
      </c>
      <c r="R25" s="251">
        <v>727</v>
      </c>
      <c r="S25" s="251">
        <v>351</v>
      </c>
      <c r="T25" s="251">
        <v>376</v>
      </c>
      <c r="V25" s="251">
        <v>614</v>
      </c>
      <c r="W25" s="251">
        <v>284</v>
      </c>
      <c r="X25" s="251">
        <v>330</v>
      </c>
      <c r="Z25" s="251">
        <v>0</v>
      </c>
      <c r="AA25" s="251">
        <v>0</v>
      </c>
      <c r="AB25" s="251">
        <v>0</v>
      </c>
    </row>
    <row r="26" spans="1:28" x14ac:dyDescent="0.2">
      <c r="A26" s="42" t="s">
        <v>53</v>
      </c>
      <c r="B26" s="251">
        <f t="shared" si="0"/>
        <v>6884</v>
      </c>
      <c r="C26" s="251">
        <f t="shared" si="0"/>
        <v>3396</v>
      </c>
      <c r="D26" s="251">
        <f t="shared" si="1"/>
        <v>3488</v>
      </c>
      <c r="F26" s="251">
        <v>1553</v>
      </c>
      <c r="G26" s="251">
        <v>815</v>
      </c>
      <c r="H26" s="251">
        <v>738</v>
      </c>
      <c r="J26" s="251">
        <v>1568</v>
      </c>
      <c r="K26" s="251">
        <v>756</v>
      </c>
      <c r="L26" s="251">
        <v>812</v>
      </c>
      <c r="N26" s="251">
        <v>1407</v>
      </c>
      <c r="O26" s="251">
        <v>681</v>
      </c>
      <c r="P26" s="251">
        <v>726</v>
      </c>
      <c r="R26" s="251">
        <v>1207</v>
      </c>
      <c r="S26" s="251">
        <v>604</v>
      </c>
      <c r="T26" s="251">
        <v>603</v>
      </c>
      <c r="V26" s="251">
        <v>1075</v>
      </c>
      <c r="W26" s="251">
        <v>508</v>
      </c>
      <c r="X26" s="251">
        <v>567</v>
      </c>
      <c r="Z26" s="251">
        <v>74</v>
      </c>
      <c r="AA26" s="251">
        <v>32</v>
      </c>
      <c r="AB26" s="251">
        <v>42</v>
      </c>
    </row>
    <row r="27" spans="1:28" x14ac:dyDescent="0.2">
      <c r="A27" s="42" t="s">
        <v>67</v>
      </c>
      <c r="B27" s="251">
        <f t="shared" si="0"/>
        <v>2719</v>
      </c>
      <c r="C27" s="251">
        <f t="shared" si="0"/>
        <v>1334</v>
      </c>
      <c r="D27" s="251">
        <f t="shared" si="1"/>
        <v>1385</v>
      </c>
      <c r="F27" s="251">
        <v>587</v>
      </c>
      <c r="G27" s="251">
        <v>288</v>
      </c>
      <c r="H27" s="251">
        <v>299</v>
      </c>
      <c r="J27" s="251">
        <v>554</v>
      </c>
      <c r="K27" s="251">
        <v>263</v>
      </c>
      <c r="L27" s="251">
        <v>291</v>
      </c>
      <c r="N27" s="251">
        <v>526</v>
      </c>
      <c r="O27" s="251">
        <v>273</v>
      </c>
      <c r="P27" s="251">
        <v>253</v>
      </c>
      <c r="R27" s="251">
        <v>564</v>
      </c>
      <c r="S27" s="251">
        <v>272</v>
      </c>
      <c r="T27" s="251">
        <v>292</v>
      </c>
      <c r="V27" s="251">
        <v>488</v>
      </c>
      <c r="W27" s="251">
        <v>238</v>
      </c>
      <c r="X27" s="251">
        <v>250</v>
      </c>
      <c r="Z27" s="251">
        <v>0</v>
      </c>
      <c r="AA27" s="251">
        <v>0</v>
      </c>
      <c r="AB27" s="251">
        <v>0</v>
      </c>
    </row>
    <row r="28" spans="1:28" x14ac:dyDescent="0.2">
      <c r="A28" s="42" t="s">
        <v>68</v>
      </c>
      <c r="B28" s="251">
        <f t="shared" si="0"/>
        <v>4080</v>
      </c>
      <c r="C28" s="251">
        <f t="shared" si="0"/>
        <v>2011</v>
      </c>
      <c r="D28" s="251">
        <f t="shared" si="1"/>
        <v>2069</v>
      </c>
      <c r="F28" s="251">
        <v>856</v>
      </c>
      <c r="G28" s="251">
        <v>447</v>
      </c>
      <c r="H28" s="251">
        <v>409</v>
      </c>
      <c r="J28" s="251">
        <v>869</v>
      </c>
      <c r="K28" s="251">
        <v>389</v>
      </c>
      <c r="L28" s="251">
        <v>480</v>
      </c>
      <c r="N28" s="251">
        <v>810</v>
      </c>
      <c r="O28" s="251">
        <v>403</v>
      </c>
      <c r="P28" s="251">
        <v>407</v>
      </c>
      <c r="R28" s="251">
        <v>819</v>
      </c>
      <c r="S28" s="251">
        <v>425</v>
      </c>
      <c r="T28" s="251">
        <v>394</v>
      </c>
      <c r="V28" s="251">
        <v>718</v>
      </c>
      <c r="W28" s="251">
        <v>346</v>
      </c>
      <c r="X28" s="251">
        <v>372</v>
      </c>
      <c r="Z28" s="251">
        <v>8</v>
      </c>
      <c r="AA28" s="251">
        <v>1</v>
      </c>
      <c r="AB28" s="251">
        <v>7</v>
      </c>
    </row>
    <row r="29" spans="1:28" x14ac:dyDescent="0.2">
      <c r="A29" s="42" t="s">
        <v>54</v>
      </c>
      <c r="B29" s="251">
        <f t="shared" si="0"/>
        <v>3164</v>
      </c>
      <c r="C29" s="251">
        <f t="shared" si="0"/>
        <v>1612</v>
      </c>
      <c r="D29" s="251">
        <f t="shared" si="1"/>
        <v>1552</v>
      </c>
      <c r="F29" s="251">
        <v>732</v>
      </c>
      <c r="G29" s="251">
        <v>374</v>
      </c>
      <c r="H29" s="251">
        <v>358</v>
      </c>
      <c r="J29" s="251">
        <v>658</v>
      </c>
      <c r="K29" s="251">
        <v>346</v>
      </c>
      <c r="L29" s="251">
        <v>312</v>
      </c>
      <c r="N29" s="251">
        <v>641</v>
      </c>
      <c r="O29" s="251">
        <v>331</v>
      </c>
      <c r="P29" s="251">
        <v>310</v>
      </c>
      <c r="R29" s="251">
        <v>585</v>
      </c>
      <c r="S29" s="251">
        <v>302</v>
      </c>
      <c r="T29" s="251">
        <v>283</v>
      </c>
      <c r="V29" s="251">
        <v>548</v>
      </c>
      <c r="W29" s="251">
        <v>259</v>
      </c>
      <c r="X29" s="251">
        <v>289</v>
      </c>
      <c r="Z29" s="251">
        <v>0</v>
      </c>
      <c r="AA29" s="251">
        <v>0</v>
      </c>
      <c r="AB29" s="251">
        <v>0</v>
      </c>
    </row>
    <row r="30" spans="1:28" x14ac:dyDescent="0.2">
      <c r="A30" s="42" t="s">
        <v>55</v>
      </c>
      <c r="B30" s="251">
        <f t="shared" si="0"/>
        <v>7794</v>
      </c>
      <c r="C30" s="251">
        <f t="shared" si="0"/>
        <v>3906</v>
      </c>
      <c r="D30" s="251">
        <f t="shared" si="1"/>
        <v>3888</v>
      </c>
      <c r="F30" s="251">
        <v>1727</v>
      </c>
      <c r="G30" s="251">
        <v>859</v>
      </c>
      <c r="H30" s="251">
        <v>868</v>
      </c>
      <c r="J30" s="251">
        <v>1685</v>
      </c>
      <c r="K30" s="251">
        <v>845</v>
      </c>
      <c r="L30" s="251">
        <v>840</v>
      </c>
      <c r="N30" s="251">
        <v>1569</v>
      </c>
      <c r="O30" s="251">
        <v>812</v>
      </c>
      <c r="P30" s="251">
        <v>757</v>
      </c>
      <c r="R30" s="251">
        <v>1403</v>
      </c>
      <c r="S30" s="251">
        <v>713</v>
      </c>
      <c r="T30" s="251">
        <v>690</v>
      </c>
      <c r="V30" s="251">
        <v>1402</v>
      </c>
      <c r="W30" s="251">
        <v>677</v>
      </c>
      <c r="X30" s="251">
        <v>725</v>
      </c>
      <c r="Z30" s="251">
        <v>8</v>
      </c>
      <c r="AA30" s="251">
        <v>0</v>
      </c>
      <c r="AB30" s="251">
        <v>8</v>
      </c>
    </row>
    <row r="31" spans="1:28" x14ac:dyDescent="0.2">
      <c r="A31" s="42" t="s">
        <v>56</v>
      </c>
      <c r="B31" s="251">
        <f t="shared" si="0"/>
        <v>5535</v>
      </c>
      <c r="C31" s="251">
        <f t="shared" si="0"/>
        <v>2700</v>
      </c>
      <c r="D31" s="251">
        <f t="shared" si="1"/>
        <v>2835</v>
      </c>
      <c r="F31" s="251">
        <v>1240</v>
      </c>
      <c r="G31" s="251">
        <v>622</v>
      </c>
      <c r="H31" s="251">
        <v>618</v>
      </c>
      <c r="J31" s="251">
        <v>1177</v>
      </c>
      <c r="K31" s="251">
        <v>576</v>
      </c>
      <c r="L31" s="251">
        <v>601</v>
      </c>
      <c r="N31" s="251">
        <v>1029</v>
      </c>
      <c r="O31" s="251">
        <v>522</v>
      </c>
      <c r="P31" s="251">
        <v>507</v>
      </c>
      <c r="R31" s="251">
        <v>1087</v>
      </c>
      <c r="S31" s="251">
        <v>492</v>
      </c>
      <c r="T31" s="251">
        <v>595</v>
      </c>
      <c r="V31" s="251">
        <v>1002</v>
      </c>
      <c r="W31" s="251">
        <v>488</v>
      </c>
      <c r="X31" s="251">
        <v>514</v>
      </c>
      <c r="Z31" s="251">
        <v>0</v>
      </c>
      <c r="AA31" s="251">
        <v>0</v>
      </c>
      <c r="AB31" s="251">
        <v>0</v>
      </c>
    </row>
    <row r="32" spans="1:28" x14ac:dyDescent="0.2">
      <c r="A32" s="42" t="s">
        <v>82</v>
      </c>
      <c r="B32" s="251">
        <f t="shared" si="0"/>
        <v>1213</v>
      </c>
      <c r="C32" s="251">
        <f t="shared" si="0"/>
        <v>626</v>
      </c>
      <c r="D32" s="251">
        <f t="shared" si="1"/>
        <v>587</v>
      </c>
      <c r="F32" s="251">
        <v>287</v>
      </c>
      <c r="G32" s="251">
        <v>147</v>
      </c>
      <c r="H32" s="251">
        <v>140</v>
      </c>
      <c r="J32" s="251">
        <v>260</v>
      </c>
      <c r="K32" s="251">
        <v>137</v>
      </c>
      <c r="L32" s="251">
        <v>123</v>
      </c>
      <c r="N32" s="251">
        <v>237</v>
      </c>
      <c r="O32" s="251">
        <v>129</v>
      </c>
      <c r="P32" s="251">
        <v>108</v>
      </c>
      <c r="R32" s="251">
        <v>212</v>
      </c>
      <c r="S32" s="251">
        <v>110</v>
      </c>
      <c r="T32" s="251">
        <v>102</v>
      </c>
      <c r="V32" s="251">
        <v>217</v>
      </c>
      <c r="W32" s="251">
        <v>103</v>
      </c>
      <c r="X32" s="251">
        <v>114</v>
      </c>
      <c r="Z32" s="251">
        <v>0</v>
      </c>
      <c r="AA32" s="251">
        <v>0</v>
      </c>
      <c r="AB32" s="251">
        <v>0</v>
      </c>
    </row>
    <row r="33" spans="1:28" x14ac:dyDescent="0.2">
      <c r="A33" s="42" t="s">
        <v>69</v>
      </c>
      <c r="B33" s="251">
        <f t="shared" si="0"/>
        <v>4694</v>
      </c>
      <c r="C33" s="251">
        <f t="shared" si="0"/>
        <v>2409</v>
      </c>
      <c r="D33" s="251">
        <f t="shared" si="1"/>
        <v>2285</v>
      </c>
      <c r="F33" s="251">
        <v>1030</v>
      </c>
      <c r="G33" s="251">
        <v>539</v>
      </c>
      <c r="H33" s="251">
        <v>491</v>
      </c>
      <c r="J33" s="251">
        <v>1045</v>
      </c>
      <c r="K33" s="251">
        <v>537</v>
      </c>
      <c r="L33" s="251">
        <v>508</v>
      </c>
      <c r="N33" s="251">
        <v>956</v>
      </c>
      <c r="O33" s="251">
        <v>498</v>
      </c>
      <c r="P33" s="251">
        <v>458</v>
      </c>
      <c r="R33" s="251">
        <v>866</v>
      </c>
      <c r="S33" s="251">
        <v>444</v>
      </c>
      <c r="T33" s="251">
        <v>422</v>
      </c>
      <c r="V33" s="251">
        <v>781</v>
      </c>
      <c r="W33" s="251">
        <v>383</v>
      </c>
      <c r="X33" s="251">
        <v>398</v>
      </c>
      <c r="Z33" s="251">
        <v>16</v>
      </c>
      <c r="AA33" s="251">
        <v>8</v>
      </c>
      <c r="AB33" s="251">
        <v>8</v>
      </c>
    </row>
    <row r="34" spans="1:28" x14ac:dyDescent="0.2">
      <c r="A34" s="42" t="s">
        <v>70</v>
      </c>
      <c r="B34" s="251">
        <f t="shared" si="0"/>
        <v>817</v>
      </c>
      <c r="C34" s="251">
        <f t="shared" si="0"/>
        <v>436</v>
      </c>
      <c r="D34" s="251">
        <f t="shared" si="1"/>
        <v>381</v>
      </c>
      <c r="F34" s="251">
        <v>186</v>
      </c>
      <c r="G34" s="251">
        <v>99</v>
      </c>
      <c r="H34" s="251">
        <v>87</v>
      </c>
      <c r="J34" s="251">
        <v>184</v>
      </c>
      <c r="K34" s="251">
        <v>104</v>
      </c>
      <c r="L34" s="251">
        <v>80</v>
      </c>
      <c r="N34" s="251">
        <v>167</v>
      </c>
      <c r="O34" s="251">
        <v>91</v>
      </c>
      <c r="P34" s="251">
        <v>76</v>
      </c>
      <c r="R34" s="251">
        <v>136</v>
      </c>
      <c r="S34" s="251">
        <v>70</v>
      </c>
      <c r="T34" s="251">
        <v>66</v>
      </c>
      <c r="V34" s="251">
        <v>144</v>
      </c>
      <c r="W34" s="251">
        <v>72</v>
      </c>
      <c r="X34" s="251">
        <v>72</v>
      </c>
      <c r="Z34" s="251">
        <v>0</v>
      </c>
      <c r="AA34" s="251">
        <v>0</v>
      </c>
      <c r="AB34" s="251">
        <v>0</v>
      </c>
    </row>
    <row r="35" spans="1:28" x14ac:dyDescent="0.2">
      <c r="A35" s="42" t="s">
        <v>71</v>
      </c>
      <c r="B35" s="251">
        <f t="shared" si="0"/>
        <v>10561</v>
      </c>
      <c r="C35" s="251">
        <f t="shared" si="0"/>
        <v>5305</v>
      </c>
      <c r="D35" s="251">
        <f t="shared" si="1"/>
        <v>5256</v>
      </c>
      <c r="F35" s="251">
        <v>2435</v>
      </c>
      <c r="G35" s="251">
        <v>1267</v>
      </c>
      <c r="H35" s="251">
        <v>1168</v>
      </c>
      <c r="J35" s="251">
        <v>2302</v>
      </c>
      <c r="K35" s="251">
        <v>1169</v>
      </c>
      <c r="L35" s="251">
        <v>1133</v>
      </c>
      <c r="N35" s="251">
        <v>2137</v>
      </c>
      <c r="O35" s="251">
        <v>1071</v>
      </c>
      <c r="P35" s="251">
        <v>1066</v>
      </c>
      <c r="R35" s="251">
        <v>1867</v>
      </c>
      <c r="S35" s="251">
        <v>931</v>
      </c>
      <c r="T35" s="251">
        <v>936</v>
      </c>
      <c r="V35" s="251">
        <v>1803</v>
      </c>
      <c r="W35" s="251">
        <v>858</v>
      </c>
      <c r="X35" s="251">
        <v>945</v>
      </c>
      <c r="Z35" s="251">
        <v>17</v>
      </c>
      <c r="AA35" s="251">
        <v>9</v>
      </c>
      <c r="AB35" s="251">
        <v>8</v>
      </c>
    </row>
    <row r="36" spans="1:28" x14ac:dyDescent="0.2">
      <c r="A36" s="42" t="s">
        <v>72</v>
      </c>
      <c r="B36" s="251">
        <f t="shared" si="0"/>
        <v>9958</v>
      </c>
      <c r="C36" s="251">
        <f t="shared" si="0"/>
        <v>5008</v>
      </c>
      <c r="D36" s="251">
        <f t="shared" si="1"/>
        <v>4950</v>
      </c>
      <c r="F36" s="251">
        <v>2358</v>
      </c>
      <c r="G36" s="251">
        <v>1220</v>
      </c>
      <c r="H36" s="251">
        <v>1138</v>
      </c>
      <c r="J36" s="251">
        <v>2254</v>
      </c>
      <c r="K36" s="251">
        <v>1176</v>
      </c>
      <c r="L36" s="251">
        <v>1078</v>
      </c>
      <c r="N36" s="251">
        <v>2008</v>
      </c>
      <c r="O36" s="251">
        <v>1000</v>
      </c>
      <c r="P36" s="251">
        <v>1008</v>
      </c>
      <c r="R36" s="251">
        <v>1714</v>
      </c>
      <c r="S36" s="251">
        <v>850</v>
      </c>
      <c r="T36" s="251">
        <v>864</v>
      </c>
      <c r="V36" s="251">
        <v>1603</v>
      </c>
      <c r="W36" s="251">
        <v>759</v>
      </c>
      <c r="X36" s="251">
        <v>844</v>
      </c>
      <c r="Z36" s="251">
        <v>21</v>
      </c>
      <c r="AA36" s="251">
        <v>3</v>
      </c>
      <c r="AB36" s="251">
        <v>18</v>
      </c>
    </row>
    <row r="37" spans="1:28" ht="13.5" thickBot="1" x14ac:dyDescent="0.25">
      <c r="A37" s="46" t="s">
        <v>73</v>
      </c>
      <c r="B37" s="254">
        <f t="shared" si="0"/>
        <v>1661</v>
      </c>
      <c r="C37" s="254">
        <f t="shared" si="0"/>
        <v>834</v>
      </c>
      <c r="D37" s="254">
        <f t="shared" si="1"/>
        <v>827</v>
      </c>
      <c r="E37" s="254"/>
      <c r="F37" s="254">
        <v>426</v>
      </c>
      <c r="G37" s="254">
        <v>215</v>
      </c>
      <c r="H37" s="254">
        <v>211</v>
      </c>
      <c r="I37" s="254"/>
      <c r="J37" s="254">
        <v>378</v>
      </c>
      <c r="K37" s="254">
        <v>170</v>
      </c>
      <c r="L37" s="254">
        <v>208</v>
      </c>
      <c r="M37" s="254"/>
      <c r="N37" s="254">
        <v>348</v>
      </c>
      <c r="O37" s="254">
        <v>180</v>
      </c>
      <c r="P37" s="254">
        <v>168</v>
      </c>
      <c r="Q37" s="254"/>
      <c r="R37" s="254">
        <v>281</v>
      </c>
      <c r="S37" s="254">
        <v>141</v>
      </c>
      <c r="T37" s="254">
        <v>140</v>
      </c>
      <c r="U37" s="254"/>
      <c r="V37" s="254">
        <v>228</v>
      </c>
      <c r="W37" s="254">
        <v>128</v>
      </c>
      <c r="X37" s="254">
        <v>100</v>
      </c>
      <c r="Y37" s="254"/>
      <c r="Z37" s="254">
        <v>0</v>
      </c>
      <c r="AA37" s="254">
        <v>0</v>
      </c>
      <c r="AB37" s="254">
        <v>0</v>
      </c>
    </row>
    <row r="38" spans="1:28" ht="15" customHeight="1" x14ac:dyDescent="0.2">
      <c r="A38" s="103" t="s">
        <v>259</v>
      </c>
    </row>
    <row r="39" spans="1:28" ht="15" customHeight="1" x14ac:dyDescent="0.2">
      <c r="A39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317" priority="8" operator="equal">
      <formula>0</formula>
    </cfRule>
  </conditionalFormatting>
  <conditionalFormatting sqref="B11:AB37">
    <cfRule type="cellIs" dxfId="316" priority="1" operator="equal">
      <formula>0</formula>
    </cfRule>
  </conditionalFormatting>
  <conditionalFormatting sqref="F9:H9">
    <cfRule type="cellIs" dxfId="315" priority="7" operator="equal">
      <formula>0</formula>
    </cfRule>
  </conditionalFormatting>
  <conditionalFormatting sqref="J9:L9">
    <cfRule type="cellIs" dxfId="314" priority="6" operator="equal">
      <formula>0</formula>
    </cfRule>
  </conditionalFormatting>
  <conditionalFormatting sqref="N9:P9">
    <cfRule type="cellIs" dxfId="313" priority="5" operator="equal">
      <formula>0</formula>
    </cfRule>
  </conditionalFormatting>
  <conditionalFormatting sqref="R9:T9">
    <cfRule type="cellIs" dxfId="312" priority="4" operator="equal">
      <formula>0</formula>
    </cfRule>
  </conditionalFormatting>
  <conditionalFormatting sqref="V9:X9">
    <cfRule type="cellIs" dxfId="311" priority="3" operator="equal">
      <formula>0</formula>
    </cfRule>
  </conditionalFormatting>
  <conditionalFormatting sqref="Z9:AB9">
    <cfRule type="cellIs" dxfId="310" priority="2" operator="equal">
      <formula>0</formula>
    </cfRule>
  </conditionalFormatting>
  <hyperlinks>
    <hyperlink ref="AC2" location="Contenido!A1" display="Contenido" xr:uid="{00000000-0004-0000-38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8">
    <tabColor theme="5" tint="0.59999389629810485"/>
    <pageSetUpPr fitToPage="1"/>
  </sheetPr>
  <dimension ref="A1:AC37"/>
  <sheetViews>
    <sheetView showGridLines="0" topLeftCell="A13" zoomScaleNormal="100" zoomScaleSheetLayoutView="100" workbookViewId="0">
      <selection activeCell="K27" sqref="K27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180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SUM(B11:B34)</f>
        <v>27371</v>
      </c>
      <c r="C9" s="268">
        <f>SUM(C11:C34)</f>
        <v>13840</v>
      </c>
      <c r="D9" s="268">
        <f>SUM(D11:D34)</f>
        <v>13531</v>
      </c>
      <c r="E9" s="268"/>
      <c r="F9" s="268">
        <f>SUM(F11:F34)</f>
        <v>6003</v>
      </c>
      <c r="G9" s="268">
        <f>SUM(G11:G34)</f>
        <v>3092</v>
      </c>
      <c r="H9" s="268">
        <f>SUM(H11:H34)</f>
        <v>2911</v>
      </c>
      <c r="I9" s="268"/>
      <c r="J9" s="268">
        <f>SUM(J11:J34)</f>
        <v>5595</v>
      </c>
      <c r="K9" s="268">
        <f>SUM(K11:K34)</f>
        <v>2822</v>
      </c>
      <c r="L9" s="268">
        <f>SUM(L11:L34)</f>
        <v>2773</v>
      </c>
      <c r="M9" s="268"/>
      <c r="N9" s="268">
        <f>SUM(N11:N34)</f>
        <v>5303</v>
      </c>
      <c r="O9" s="268">
        <f>SUM(O11:O34)</f>
        <v>2659</v>
      </c>
      <c r="P9" s="268">
        <f>SUM(P11:P34)</f>
        <v>2644</v>
      </c>
      <c r="Q9" s="268"/>
      <c r="R9" s="268">
        <f>SUM(R11:R34)</f>
        <v>4974</v>
      </c>
      <c r="S9" s="268">
        <f>SUM(S11:S34)</f>
        <v>2539</v>
      </c>
      <c r="T9" s="268">
        <f>SUM(T11:T34)</f>
        <v>2435</v>
      </c>
      <c r="U9" s="268"/>
      <c r="V9" s="268">
        <f>SUM(V11:V34)</f>
        <v>5023</v>
      </c>
      <c r="W9" s="268">
        <f>SUM(W11:W34)</f>
        <v>2518</v>
      </c>
      <c r="X9" s="268">
        <f>SUM(X11:X34)</f>
        <v>2505</v>
      </c>
      <c r="Y9" s="268"/>
      <c r="Z9" s="268">
        <f>SUM(Z11:Z34)</f>
        <v>473</v>
      </c>
      <c r="AA9" s="268">
        <f>SUM(AA11:AA34)</f>
        <v>210</v>
      </c>
      <c r="AB9" s="268">
        <f>SUM(AB11:AB34)</f>
        <v>263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3422</v>
      </c>
      <c r="C11" s="251">
        <f>+G11+K11+O11+S11+W11+AA11</f>
        <v>1816</v>
      </c>
      <c r="D11" s="251">
        <f>+B11-C11</f>
        <v>1606</v>
      </c>
      <c r="E11" s="250"/>
      <c r="F11" s="250">
        <v>740</v>
      </c>
      <c r="G11" s="250">
        <v>394</v>
      </c>
      <c r="H11" s="250">
        <v>346</v>
      </c>
      <c r="J11" s="250">
        <v>745</v>
      </c>
      <c r="K11" s="250">
        <v>405</v>
      </c>
      <c r="L11" s="250">
        <v>340</v>
      </c>
      <c r="N11" s="250">
        <v>636</v>
      </c>
      <c r="O11" s="250">
        <v>327</v>
      </c>
      <c r="P11" s="250">
        <v>309</v>
      </c>
      <c r="R11" s="250">
        <v>610</v>
      </c>
      <c r="S11" s="250">
        <v>330</v>
      </c>
      <c r="T11" s="250">
        <v>280</v>
      </c>
      <c r="V11" s="250">
        <v>679</v>
      </c>
      <c r="W11" s="250">
        <v>358</v>
      </c>
      <c r="X11" s="250">
        <v>321</v>
      </c>
      <c r="Z11" s="250">
        <v>12</v>
      </c>
      <c r="AA11" s="250">
        <v>2</v>
      </c>
      <c r="AB11" s="250">
        <v>10</v>
      </c>
    </row>
    <row r="12" spans="1:29" x14ac:dyDescent="0.2">
      <c r="A12" s="42" t="s">
        <v>58</v>
      </c>
      <c r="B12" s="251">
        <f t="shared" ref="B12:C34" si="0">+F12+J12+N12+R12+V12+Z12</f>
        <v>5468</v>
      </c>
      <c r="C12" s="251">
        <f t="shared" si="0"/>
        <v>2792</v>
      </c>
      <c r="D12" s="251">
        <f t="shared" ref="D12:D34" si="1">+B12-C12</f>
        <v>2676</v>
      </c>
      <c r="E12" s="250"/>
      <c r="F12" s="250">
        <v>1180</v>
      </c>
      <c r="G12" s="250">
        <v>598</v>
      </c>
      <c r="H12" s="250">
        <v>582</v>
      </c>
      <c r="J12" s="250">
        <v>1026</v>
      </c>
      <c r="K12" s="250">
        <v>522</v>
      </c>
      <c r="L12" s="250">
        <v>504</v>
      </c>
      <c r="N12" s="250">
        <v>1036</v>
      </c>
      <c r="O12" s="250">
        <v>536</v>
      </c>
      <c r="P12" s="250">
        <v>500</v>
      </c>
      <c r="R12" s="250">
        <v>1072</v>
      </c>
      <c r="S12" s="250">
        <v>558</v>
      </c>
      <c r="T12" s="250">
        <v>514</v>
      </c>
      <c r="V12" s="250">
        <v>1049</v>
      </c>
      <c r="W12" s="250">
        <v>525</v>
      </c>
      <c r="X12" s="250">
        <v>524</v>
      </c>
      <c r="Z12" s="250">
        <v>105</v>
      </c>
      <c r="AA12" s="250">
        <v>53</v>
      </c>
      <c r="AB12" s="250">
        <v>52</v>
      </c>
    </row>
    <row r="13" spans="1:29" x14ac:dyDescent="0.2">
      <c r="A13" s="42" t="s">
        <v>29</v>
      </c>
      <c r="B13" s="251">
        <f t="shared" si="0"/>
        <v>4283</v>
      </c>
      <c r="C13" s="251">
        <f t="shared" si="0"/>
        <v>2062</v>
      </c>
      <c r="D13" s="251">
        <f t="shared" si="1"/>
        <v>2221</v>
      </c>
      <c r="E13" s="250"/>
      <c r="F13" s="250">
        <v>829</v>
      </c>
      <c r="G13" s="250">
        <v>421</v>
      </c>
      <c r="H13" s="250">
        <v>408</v>
      </c>
      <c r="J13" s="250">
        <v>826</v>
      </c>
      <c r="K13" s="250">
        <v>417</v>
      </c>
      <c r="L13" s="250">
        <v>409</v>
      </c>
      <c r="N13" s="250">
        <v>806</v>
      </c>
      <c r="O13" s="250">
        <v>387</v>
      </c>
      <c r="P13" s="250">
        <v>419</v>
      </c>
      <c r="R13" s="250">
        <v>783</v>
      </c>
      <c r="S13" s="250">
        <v>367</v>
      </c>
      <c r="T13" s="250">
        <v>416</v>
      </c>
      <c r="V13" s="250">
        <v>807</v>
      </c>
      <c r="W13" s="250">
        <v>381</v>
      </c>
      <c r="X13" s="250">
        <v>426</v>
      </c>
      <c r="Z13" s="250">
        <v>232</v>
      </c>
      <c r="AA13" s="250">
        <v>89</v>
      </c>
      <c r="AB13" s="250">
        <v>143</v>
      </c>
    </row>
    <row r="14" spans="1:29" x14ac:dyDescent="0.2">
      <c r="A14" s="42" t="s">
        <v>59</v>
      </c>
      <c r="B14" s="251">
        <f t="shared" si="0"/>
        <v>440</v>
      </c>
      <c r="C14" s="251">
        <f t="shared" si="0"/>
        <v>216</v>
      </c>
      <c r="D14" s="251">
        <f t="shared" si="1"/>
        <v>224</v>
      </c>
      <c r="E14" s="250"/>
      <c r="F14" s="250">
        <v>91</v>
      </c>
      <c r="G14" s="250">
        <v>49</v>
      </c>
      <c r="H14" s="250">
        <v>42</v>
      </c>
      <c r="J14" s="250">
        <v>94</v>
      </c>
      <c r="K14" s="250">
        <v>54</v>
      </c>
      <c r="L14" s="250">
        <v>40</v>
      </c>
      <c r="N14" s="250">
        <v>84</v>
      </c>
      <c r="O14" s="250">
        <v>35</v>
      </c>
      <c r="P14" s="250">
        <v>49</v>
      </c>
      <c r="R14" s="250">
        <v>71</v>
      </c>
      <c r="S14" s="250">
        <v>30</v>
      </c>
      <c r="T14" s="250">
        <v>41</v>
      </c>
      <c r="V14" s="250">
        <v>100</v>
      </c>
      <c r="W14" s="250">
        <v>48</v>
      </c>
      <c r="X14" s="250">
        <v>52</v>
      </c>
      <c r="Z14" s="250">
        <v>0</v>
      </c>
      <c r="AA14" s="250">
        <v>0</v>
      </c>
      <c r="AB14" s="250">
        <v>0</v>
      </c>
    </row>
    <row r="15" spans="1:29" x14ac:dyDescent="0.2">
      <c r="A15" s="42" t="s">
        <v>60</v>
      </c>
      <c r="B15" s="251">
        <f t="shared" si="0"/>
        <v>198</v>
      </c>
      <c r="C15" s="251">
        <f t="shared" si="0"/>
        <v>105</v>
      </c>
      <c r="D15" s="251">
        <f t="shared" si="1"/>
        <v>93</v>
      </c>
      <c r="E15" s="252"/>
      <c r="F15" s="252">
        <v>46</v>
      </c>
      <c r="G15" s="252">
        <v>26</v>
      </c>
      <c r="H15" s="252">
        <v>20</v>
      </c>
      <c r="J15" s="252">
        <v>51</v>
      </c>
      <c r="K15" s="250">
        <v>25</v>
      </c>
      <c r="L15" s="250">
        <v>26</v>
      </c>
      <c r="N15" s="250">
        <v>49</v>
      </c>
      <c r="O15" s="250">
        <v>25</v>
      </c>
      <c r="P15" s="250">
        <v>24</v>
      </c>
      <c r="R15" s="250">
        <v>25</v>
      </c>
      <c r="S15" s="250">
        <v>12</v>
      </c>
      <c r="T15" s="250">
        <v>13</v>
      </c>
      <c r="V15" s="250">
        <v>27</v>
      </c>
      <c r="W15" s="250">
        <v>17</v>
      </c>
      <c r="X15" s="250">
        <v>10</v>
      </c>
      <c r="Z15" s="250">
        <v>0</v>
      </c>
      <c r="AA15" s="250">
        <v>0</v>
      </c>
      <c r="AB15" s="250">
        <v>0</v>
      </c>
    </row>
    <row r="16" spans="1:29" x14ac:dyDescent="0.2">
      <c r="A16" s="42" t="s">
        <v>61</v>
      </c>
      <c r="B16" s="251">
        <f t="shared" si="0"/>
        <v>178</v>
      </c>
      <c r="C16" s="251">
        <f t="shared" si="0"/>
        <v>93</v>
      </c>
      <c r="D16" s="251">
        <f t="shared" si="1"/>
        <v>85</v>
      </c>
      <c r="E16" s="252"/>
      <c r="F16" s="252">
        <v>46</v>
      </c>
      <c r="G16" s="252">
        <v>23</v>
      </c>
      <c r="H16" s="252">
        <v>23</v>
      </c>
      <c r="J16" s="252">
        <v>29</v>
      </c>
      <c r="K16" s="252">
        <v>18</v>
      </c>
      <c r="L16" s="252">
        <v>11</v>
      </c>
      <c r="N16" s="252">
        <v>48</v>
      </c>
      <c r="O16" s="252">
        <v>28</v>
      </c>
      <c r="P16" s="252">
        <v>20</v>
      </c>
      <c r="R16" s="252">
        <v>32</v>
      </c>
      <c r="S16" s="252">
        <v>16</v>
      </c>
      <c r="T16" s="252">
        <v>16</v>
      </c>
      <c r="V16" s="252">
        <v>23</v>
      </c>
      <c r="W16" s="252">
        <v>8</v>
      </c>
      <c r="X16" s="252">
        <v>15</v>
      </c>
      <c r="Z16" s="252">
        <v>0</v>
      </c>
      <c r="AA16" s="252">
        <v>0</v>
      </c>
      <c r="AB16" s="252">
        <v>0</v>
      </c>
    </row>
    <row r="17" spans="1:28" x14ac:dyDescent="0.2">
      <c r="A17" s="42" t="s">
        <v>52</v>
      </c>
      <c r="B17" s="251">
        <f t="shared" si="0"/>
        <v>3131</v>
      </c>
      <c r="C17" s="251">
        <f t="shared" si="0"/>
        <v>1559</v>
      </c>
      <c r="D17" s="251">
        <f t="shared" si="1"/>
        <v>1572</v>
      </c>
      <c r="E17" s="252"/>
      <c r="F17" s="252">
        <v>709</v>
      </c>
      <c r="G17" s="252">
        <v>351</v>
      </c>
      <c r="H17" s="252">
        <v>358</v>
      </c>
      <c r="J17" s="252">
        <v>678</v>
      </c>
      <c r="K17" s="252">
        <v>326</v>
      </c>
      <c r="L17" s="252">
        <v>352</v>
      </c>
      <c r="N17" s="252">
        <v>604</v>
      </c>
      <c r="O17" s="252">
        <v>288</v>
      </c>
      <c r="P17" s="252">
        <v>316</v>
      </c>
      <c r="R17" s="252">
        <v>562</v>
      </c>
      <c r="S17" s="252">
        <v>301</v>
      </c>
      <c r="T17" s="252">
        <v>261</v>
      </c>
      <c r="V17" s="252">
        <v>540</v>
      </c>
      <c r="W17" s="252">
        <v>272</v>
      </c>
      <c r="X17" s="252">
        <v>268</v>
      </c>
      <c r="Z17" s="252">
        <v>38</v>
      </c>
      <c r="AA17" s="252">
        <v>21</v>
      </c>
      <c r="AB17" s="252">
        <v>17</v>
      </c>
    </row>
    <row r="18" spans="1:28" x14ac:dyDescent="0.2">
      <c r="A18" s="42" t="s">
        <v>62</v>
      </c>
      <c r="B18" s="251">
        <f t="shared" si="0"/>
        <v>381</v>
      </c>
      <c r="C18" s="251">
        <f t="shared" si="0"/>
        <v>208</v>
      </c>
      <c r="D18" s="251">
        <f t="shared" si="1"/>
        <v>173</v>
      </c>
      <c r="E18" s="252"/>
      <c r="F18" s="252">
        <v>92</v>
      </c>
      <c r="G18" s="252">
        <v>51</v>
      </c>
      <c r="H18" s="252">
        <v>41</v>
      </c>
      <c r="J18" s="252">
        <v>77</v>
      </c>
      <c r="K18" s="252">
        <v>44</v>
      </c>
      <c r="L18" s="252">
        <v>33</v>
      </c>
      <c r="N18" s="252">
        <v>79</v>
      </c>
      <c r="O18" s="252">
        <v>40</v>
      </c>
      <c r="P18" s="252">
        <v>39</v>
      </c>
      <c r="R18" s="252">
        <v>74</v>
      </c>
      <c r="S18" s="252">
        <v>37</v>
      </c>
      <c r="T18" s="252">
        <v>37</v>
      </c>
      <c r="V18" s="252">
        <v>59</v>
      </c>
      <c r="W18" s="252">
        <v>36</v>
      </c>
      <c r="X18" s="252">
        <v>23</v>
      </c>
      <c r="Z18" s="252">
        <v>0</v>
      </c>
      <c r="AA18" s="252">
        <v>0</v>
      </c>
      <c r="AB18" s="252">
        <v>0</v>
      </c>
    </row>
    <row r="19" spans="1:28" x14ac:dyDescent="0.2">
      <c r="A19" s="42" t="s">
        <v>63</v>
      </c>
      <c r="B19" s="251">
        <f t="shared" si="0"/>
        <v>380</v>
      </c>
      <c r="C19" s="251">
        <f t="shared" si="0"/>
        <v>190</v>
      </c>
      <c r="D19" s="251">
        <f t="shared" si="1"/>
        <v>190</v>
      </c>
      <c r="E19" s="250"/>
      <c r="F19" s="250">
        <v>101</v>
      </c>
      <c r="G19" s="250">
        <v>60</v>
      </c>
      <c r="H19" s="250">
        <v>41</v>
      </c>
      <c r="J19" s="250">
        <v>71</v>
      </c>
      <c r="K19" s="250">
        <v>35</v>
      </c>
      <c r="L19" s="250">
        <v>36</v>
      </c>
      <c r="N19" s="250">
        <v>74</v>
      </c>
      <c r="O19" s="250">
        <v>37</v>
      </c>
      <c r="P19" s="250">
        <v>37</v>
      </c>
      <c r="R19" s="250">
        <v>67</v>
      </c>
      <c r="S19" s="250">
        <v>28</v>
      </c>
      <c r="T19" s="250">
        <v>39</v>
      </c>
      <c r="V19" s="250">
        <v>67</v>
      </c>
      <c r="W19" s="250">
        <v>30</v>
      </c>
      <c r="X19" s="250">
        <v>37</v>
      </c>
      <c r="Z19" s="250">
        <v>0</v>
      </c>
      <c r="AA19" s="250">
        <v>0</v>
      </c>
      <c r="AB19" s="250">
        <v>0</v>
      </c>
    </row>
    <row r="20" spans="1:28" x14ac:dyDescent="0.2">
      <c r="A20" s="42" t="s">
        <v>30</v>
      </c>
      <c r="B20" s="251">
        <f t="shared" si="0"/>
        <v>1441</v>
      </c>
      <c r="C20" s="251">
        <f t="shared" si="0"/>
        <v>786</v>
      </c>
      <c r="D20" s="251">
        <f t="shared" si="1"/>
        <v>655</v>
      </c>
      <c r="E20" s="252"/>
      <c r="F20" s="252">
        <v>311</v>
      </c>
      <c r="G20" s="252">
        <v>191</v>
      </c>
      <c r="H20" s="252">
        <v>120</v>
      </c>
      <c r="J20" s="252">
        <v>301</v>
      </c>
      <c r="K20" s="252">
        <v>151</v>
      </c>
      <c r="L20" s="252">
        <v>150</v>
      </c>
      <c r="N20" s="252">
        <v>297</v>
      </c>
      <c r="O20" s="252">
        <v>158</v>
      </c>
      <c r="P20" s="252">
        <v>139</v>
      </c>
      <c r="R20" s="252">
        <v>272</v>
      </c>
      <c r="S20" s="252">
        <v>139</v>
      </c>
      <c r="T20" s="252">
        <v>133</v>
      </c>
      <c r="V20" s="252">
        <v>253</v>
      </c>
      <c r="W20" s="252">
        <v>145</v>
      </c>
      <c r="X20" s="252">
        <v>108</v>
      </c>
      <c r="Z20" s="252">
        <v>7</v>
      </c>
      <c r="AA20" s="252">
        <v>2</v>
      </c>
      <c r="AB20" s="252">
        <v>5</v>
      </c>
    </row>
    <row r="21" spans="1:28" x14ac:dyDescent="0.2">
      <c r="A21" s="42" t="s">
        <v>65</v>
      </c>
      <c r="B21" s="251">
        <f t="shared" si="0"/>
        <v>236</v>
      </c>
      <c r="C21" s="251">
        <f t="shared" si="0"/>
        <v>108</v>
      </c>
      <c r="D21" s="251">
        <f t="shared" si="1"/>
        <v>128</v>
      </c>
      <c r="E21" s="252"/>
      <c r="F21" s="252">
        <v>57</v>
      </c>
      <c r="G21" s="252">
        <v>26</v>
      </c>
      <c r="H21" s="252">
        <v>31</v>
      </c>
      <c r="J21" s="252">
        <v>54</v>
      </c>
      <c r="K21" s="252">
        <v>26</v>
      </c>
      <c r="L21" s="252">
        <v>28</v>
      </c>
      <c r="N21" s="252">
        <v>44</v>
      </c>
      <c r="O21" s="252">
        <v>18</v>
      </c>
      <c r="P21" s="252">
        <v>26</v>
      </c>
      <c r="R21" s="252">
        <v>47</v>
      </c>
      <c r="S21" s="252">
        <v>23</v>
      </c>
      <c r="T21" s="252">
        <v>24</v>
      </c>
      <c r="V21" s="252">
        <v>34</v>
      </c>
      <c r="W21" s="252">
        <v>15</v>
      </c>
      <c r="X21" s="252">
        <v>19</v>
      </c>
      <c r="Z21" s="252">
        <v>0</v>
      </c>
      <c r="AA21" s="252">
        <v>0</v>
      </c>
      <c r="AB21" s="252">
        <v>0</v>
      </c>
    </row>
    <row r="22" spans="1:28" x14ac:dyDescent="0.2">
      <c r="A22" s="41" t="s">
        <v>31</v>
      </c>
      <c r="B22" s="251">
        <f t="shared" si="0"/>
        <v>3180</v>
      </c>
      <c r="C22" s="251">
        <f t="shared" si="0"/>
        <v>1616</v>
      </c>
      <c r="D22" s="251">
        <f t="shared" si="1"/>
        <v>1564</v>
      </c>
      <c r="F22" s="250">
        <v>733</v>
      </c>
      <c r="G22" s="250">
        <v>362</v>
      </c>
      <c r="H22" s="250">
        <v>371</v>
      </c>
      <c r="J22" s="251">
        <v>652</v>
      </c>
      <c r="K22" s="250">
        <v>330</v>
      </c>
      <c r="L22" s="250">
        <v>322</v>
      </c>
      <c r="N22" s="250">
        <v>617</v>
      </c>
      <c r="O22" s="251">
        <v>299</v>
      </c>
      <c r="P22" s="250">
        <v>318</v>
      </c>
      <c r="R22" s="250">
        <v>540</v>
      </c>
      <c r="S22" s="250">
        <v>294</v>
      </c>
      <c r="T22" s="251">
        <v>246</v>
      </c>
      <c r="V22" s="250">
        <v>573</v>
      </c>
      <c r="W22" s="250">
        <v>295</v>
      </c>
      <c r="X22" s="250">
        <v>278</v>
      </c>
      <c r="Z22" s="251">
        <v>65</v>
      </c>
      <c r="AA22" s="250">
        <v>36</v>
      </c>
      <c r="AB22" s="250">
        <v>29</v>
      </c>
    </row>
    <row r="23" spans="1:28" x14ac:dyDescent="0.2">
      <c r="A23" s="42" t="s">
        <v>210</v>
      </c>
      <c r="B23" s="251">
        <f t="shared" si="0"/>
        <v>48</v>
      </c>
      <c r="C23" s="251">
        <f t="shared" si="0"/>
        <v>21</v>
      </c>
      <c r="D23" s="251">
        <f t="shared" si="1"/>
        <v>27</v>
      </c>
      <c r="F23" s="251">
        <v>12</v>
      </c>
      <c r="G23" s="251">
        <v>5</v>
      </c>
      <c r="H23" s="251">
        <v>7</v>
      </c>
      <c r="J23" s="251">
        <v>10</v>
      </c>
      <c r="K23" s="251">
        <v>4</v>
      </c>
      <c r="L23" s="251">
        <v>6</v>
      </c>
      <c r="N23" s="251">
        <v>10</v>
      </c>
      <c r="O23" s="251">
        <v>4</v>
      </c>
      <c r="P23" s="251">
        <v>6</v>
      </c>
      <c r="R23" s="251">
        <v>7</v>
      </c>
      <c r="S23" s="251">
        <v>4</v>
      </c>
      <c r="T23" s="251">
        <v>3</v>
      </c>
      <c r="V23" s="251">
        <v>9</v>
      </c>
      <c r="W23" s="251">
        <v>4</v>
      </c>
      <c r="X23" s="251">
        <v>5</v>
      </c>
      <c r="Z23" s="251">
        <v>0</v>
      </c>
      <c r="AA23" s="251">
        <v>0</v>
      </c>
      <c r="AB23" s="251">
        <v>0</v>
      </c>
    </row>
    <row r="24" spans="1:28" x14ac:dyDescent="0.2">
      <c r="A24" s="42" t="s">
        <v>53</v>
      </c>
      <c r="B24" s="251">
        <f t="shared" si="0"/>
        <v>693</v>
      </c>
      <c r="C24" s="251">
        <f t="shared" si="0"/>
        <v>337</v>
      </c>
      <c r="D24" s="251">
        <f t="shared" si="1"/>
        <v>356</v>
      </c>
      <c r="F24" s="251">
        <v>151</v>
      </c>
      <c r="G24" s="251">
        <v>68</v>
      </c>
      <c r="H24" s="251">
        <v>83</v>
      </c>
      <c r="J24" s="251">
        <v>136</v>
      </c>
      <c r="K24" s="251">
        <v>70</v>
      </c>
      <c r="L24" s="251">
        <v>66</v>
      </c>
      <c r="N24" s="251">
        <v>140</v>
      </c>
      <c r="O24" s="251">
        <v>74</v>
      </c>
      <c r="P24" s="251">
        <v>66</v>
      </c>
      <c r="R24" s="251">
        <v>130</v>
      </c>
      <c r="S24" s="251">
        <v>66</v>
      </c>
      <c r="T24" s="251">
        <v>64</v>
      </c>
      <c r="V24" s="251">
        <v>136</v>
      </c>
      <c r="W24" s="251">
        <v>59</v>
      </c>
      <c r="X24" s="251">
        <v>77</v>
      </c>
      <c r="Z24" s="251">
        <v>0</v>
      </c>
      <c r="AA24" s="251">
        <v>0</v>
      </c>
      <c r="AB24" s="251">
        <v>0</v>
      </c>
    </row>
    <row r="25" spans="1:28" x14ac:dyDescent="0.2">
      <c r="A25" s="42" t="s">
        <v>67</v>
      </c>
      <c r="B25" s="251">
        <f t="shared" si="0"/>
        <v>224</v>
      </c>
      <c r="C25" s="251">
        <f t="shared" si="0"/>
        <v>107</v>
      </c>
      <c r="D25" s="251">
        <f t="shared" si="1"/>
        <v>117</v>
      </c>
      <c r="F25" s="251">
        <v>59</v>
      </c>
      <c r="G25" s="251">
        <v>34</v>
      </c>
      <c r="H25" s="251">
        <v>25</v>
      </c>
      <c r="J25" s="251">
        <v>56</v>
      </c>
      <c r="K25" s="251">
        <v>24</v>
      </c>
      <c r="L25" s="251">
        <v>32</v>
      </c>
      <c r="N25" s="251">
        <v>45</v>
      </c>
      <c r="O25" s="251">
        <v>19</v>
      </c>
      <c r="P25" s="251">
        <v>26</v>
      </c>
      <c r="R25" s="251">
        <v>30</v>
      </c>
      <c r="S25" s="251">
        <v>15</v>
      </c>
      <c r="T25" s="251">
        <v>15</v>
      </c>
      <c r="V25" s="251">
        <v>28</v>
      </c>
      <c r="W25" s="251">
        <v>13</v>
      </c>
      <c r="X25" s="251">
        <v>15</v>
      </c>
      <c r="Z25" s="251">
        <v>6</v>
      </c>
      <c r="AA25" s="251">
        <v>2</v>
      </c>
      <c r="AB25" s="251">
        <v>4</v>
      </c>
    </row>
    <row r="26" spans="1:28" x14ac:dyDescent="0.2">
      <c r="A26" s="42" t="s">
        <v>68</v>
      </c>
      <c r="B26" s="251">
        <f t="shared" si="0"/>
        <v>909</v>
      </c>
      <c r="C26" s="251">
        <f t="shared" si="0"/>
        <v>465</v>
      </c>
      <c r="D26" s="251">
        <f t="shared" si="1"/>
        <v>444</v>
      </c>
      <c r="F26" s="251">
        <v>199</v>
      </c>
      <c r="G26" s="251">
        <v>109</v>
      </c>
      <c r="H26" s="251">
        <v>90</v>
      </c>
      <c r="J26" s="251">
        <v>199</v>
      </c>
      <c r="K26" s="251">
        <v>97</v>
      </c>
      <c r="L26" s="251">
        <v>102</v>
      </c>
      <c r="N26" s="251">
        <v>196</v>
      </c>
      <c r="O26" s="251">
        <v>99</v>
      </c>
      <c r="P26" s="251">
        <v>97</v>
      </c>
      <c r="R26" s="251">
        <v>131</v>
      </c>
      <c r="S26" s="251">
        <v>68</v>
      </c>
      <c r="T26" s="251">
        <v>63</v>
      </c>
      <c r="V26" s="251">
        <v>176</v>
      </c>
      <c r="W26" s="251">
        <v>87</v>
      </c>
      <c r="X26" s="251">
        <v>89</v>
      </c>
      <c r="Z26" s="251">
        <v>8</v>
      </c>
      <c r="AA26" s="251">
        <v>5</v>
      </c>
      <c r="AB26" s="251">
        <v>3</v>
      </c>
    </row>
    <row r="27" spans="1:28" x14ac:dyDescent="0.2">
      <c r="A27" s="42" t="s">
        <v>54</v>
      </c>
      <c r="B27" s="251">
        <f t="shared" si="0"/>
        <v>175</v>
      </c>
      <c r="C27" s="251">
        <f t="shared" si="0"/>
        <v>101</v>
      </c>
      <c r="D27" s="251">
        <f t="shared" si="1"/>
        <v>74</v>
      </c>
      <c r="F27" s="251">
        <v>41</v>
      </c>
      <c r="G27" s="251">
        <v>26</v>
      </c>
      <c r="H27" s="251">
        <v>15</v>
      </c>
      <c r="J27" s="251">
        <v>46</v>
      </c>
      <c r="K27" s="251">
        <v>26</v>
      </c>
      <c r="L27" s="251">
        <v>20</v>
      </c>
      <c r="N27" s="251">
        <v>40</v>
      </c>
      <c r="O27" s="251">
        <v>21</v>
      </c>
      <c r="P27" s="251">
        <v>19</v>
      </c>
      <c r="R27" s="251">
        <v>28</v>
      </c>
      <c r="S27" s="251">
        <v>16</v>
      </c>
      <c r="T27" s="251">
        <v>12</v>
      </c>
      <c r="V27" s="251">
        <v>20</v>
      </c>
      <c r="W27" s="251">
        <v>12</v>
      </c>
      <c r="X27" s="251">
        <v>8</v>
      </c>
      <c r="Z27" s="251">
        <v>0</v>
      </c>
      <c r="AA27" s="251">
        <v>0</v>
      </c>
      <c r="AB27" s="251">
        <v>0</v>
      </c>
    </row>
    <row r="28" spans="1:28" x14ac:dyDescent="0.2">
      <c r="A28" s="42" t="s">
        <v>55</v>
      </c>
      <c r="B28" s="251">
        <f t="shared" si="0"/>
        <v>619</v>
      </c>
      <c r="C28" s="251">
        <f t="shared" si="0"/>
        <v>300</v>
      </c>
      <c r="D28" s="251">
        <f t="shared" si="1"/>
        <v>319</v>
      </c>
      <c r="F28" s="251">
        <v>142</v>
      </c>
      <c r="G28" s="251">
        <v>62</v>
      </c>
      <c r="H28" s="251">
        <v>80</v>
      </c>
      <c r="J28" s="251">
        <v>136</v>
      </c>
      <c r="K28" s="251">
        <v>61</v>
      </c>
      <c r="L28" s="251">
        <v>75</v>
      </c>
      <c r="N28" s="251">
        <v>110</v>
      </c>
      <c r="O28" s="251">
        <v>58</v>
      </c>
      <c r="P28" s="251">
        <v>52</v>
      </c>
      <c r="R28" s="251">
        <v>118</v>
      </c>
      <c r="S28" s="251">
        <v>62</v>
      </c>
      <c r="T28" s="251">
        <v>56</v>
      </c>
      <c r="V28" s="251">
        <v>113</v>
      </c>
      <c r="W28" s="251">
        <v>57</v>
      </c>
      <c r="X28" s="251">
        <v>56</v>
      </c>
      <c r="Z28" s="251">
        <v>0</v>
      </c>
      <c r="AA28" s="251">
        <v>0</v>
      </c>
      <c r="AB28" s="251">
        <v>0</v>
      </c>
    </row>
    <row r="29" spans="1:28" x14ac:dyDescent="0.2">
      <c r="A29" s="42" t="s">
        <v>56</v>
      </c>
      <c r="B29" s="251">
        <f t="shared" si="0"/>
        <v>237</v>
      </c>
      <c r="C29" s="251">
        <f t="shared" si="0"/>
        <v>113</v>
      </c>
      <c r="D29" s="251">
        <f t="shared" si="1"/>
        <v>124</v>
      </c>
      <c r="F29" s="251">
        <v>48</v>
      </c>
      <c r="G29" s="251">
        <v>21</v>
      </c>
      <c r="H29" s="251">
        <v>27</v>
      </c>
      <c r="J29" s="251">
        <v>48</v>
      </c>
      <c r="K29" s="251">
        <v>22</v>
      </c>
      <c r="L29" s="251">
        <v>26</v>
      </c>
      <c r="N29" s="251">
        <v>56</v>
      </c>
      <c r="O29" s="251">
        <v>31</v>
      </c>
      <c r="P29" s="251">
        <v>25</v>
      </c>
      <c r="R29" s="251">
        <v>43</v>
      </c>
      <c r="S29" s="251">
        <v>17</v>
      </c>
      <c r="T29" s="251">
        <v>26</v>
      </c>
      <c r="V29" s="251">
        <v>42</v>
      </c>
      <c r="W29" s="251">
        <v>22</v>
      </c>
      <c r="X29" s="251">
        <v>20</v>
      </c>
      <c r="Z29" s="251">
        <v>0</v>
      </c>
      <c r="AA29" s="251">
        <v>0</v>
      </c>
      <c r="AB29" s="251">
        <v>0</v>
      </c>
    </row>
    <row r="30" spans="1:28" x14ac:dyDescent="0.2">
      <c r="A30" s="42" t="s">
        <v>82</v>
      </c>
      <c r="B30" s="251">
        <f t="shared" si="0"/>
        <v>297</v>
      </c>
      <c r="C30" s="251">
        <f t="shared" si="0"/>
        <v>145</v>
      </c>
      <c r="D30" s="251">
        <f t="shared" si="1"/>
        <v>152</v>
      </c>
      <c r="F30" s="251">
        <v>63</v>
      </c>
      <c r="G30" s="251">
        <v>28</v>
      </c>
      <c r="H30" s="251">
        <v>35</v>
      </c>
      <c r="J30" s="251">
        <v>64</v>
      </c>
      <c r="K30" s="251">
        <v>27</v>
      </c>
      <c r="L30" s="251">
        <v>37</v>
      </c>
      <c r="N30" s="251">
        <v>68</v>
      </c>
      <c r="O30" s="251">
        <v>38</v>
      </c>
      <c r="P30" s="251">
        <v>30</v>
      </c>
      <c r="R30" s="251">
        <v>47</v>
      </c>
      <c r="S30" s="251">
        <v>25</v>
      </c>
      <c r="T30" s="251">
        <v>22</v>
      </c>
      <c r="V30" s="251">
        <v>55</v>
      </c>
      <c r="W30" s="251">
        <v>27</v>
      </c>
      <c r="X30" s="251">
        <v>28</v>
      </c>
      <c r="Z30" s="251">
        <v>0</v>
      </c>
      <c r="AA30" s="251">
        <v>0</v>
      </c>
      <c r="AB30" s="251">
        <v>0</v>
      </c>
    </row>
    <row r="31" spans="1:28" x14ac:dyDescent="0.2">
      <c r="A31" s="42" t="s">
        <v>69</v>
      </c>
      <c r="B31" s="251">
        <f t="shared" si="0"/>
        <v>94</v>
      </c>
      <c r="C31" s="251">
        <f t="shared" si="0"/>
        <v>51</v>
      </c>
      <c r="D31" s="251">
        <f t="shared" si="1"/>
        <v>43</v>
      </c>
      <c r="F31" s="251">
        <v>27</v>
      </c>
      <c r="G31" s="251">
        <v>12</v>
      </c>
      <c r="H31" s="251">
        <v>15</v>
      </c>
      <c r="J31" s="251">
        <v>16</v>
      </c>
      <c r="K31" s="251">
        <v>8</v>
      </c>
      <c r="L31" s="251">
        <v>8</v>
      </c>
      <c r="N31" s="251">
        <v>17</v>
      </c>
      <c r="O31" s="251">
        <v>10</v>
      </c>
      <c r="P31" s="251">
        <v>7</v>
      </c>
      <c r="R31" s="251">
        <v>23</v>
      </c>
      <c r="S31" s="251">
        <v>13</v>
      </c>
      <c r="T31" s="251">
        <v>10</v>
      </c>
      <c r="V31" s="251">
        <v>11</v>
      </c>
      <c r="W31" s="251">
        <v>8</v>
      </c>
      <c r="X31" s="251">
        <v>3</v>
      </c>
      <c r="Z31" s="251">
        <v>0</v>
      </c>
      <c r="AA31" s="251">
        <v>0</v>
      </c>
      <c r="AB31" s="251">
        <v>0</v>
      </c>
    </row>
    <row r="32" spans="1:28" x14ac:dyDescent="0.2">
      <c r="A32" s="42" t="s">
        <v>70</v>
      </c>
      <c r="B32" s="251">
        <f t="shared" si="0"/>
        <v>132</v>
      </c>
      <c r="C32" s="251">
        <f t="shared" si="0"/>
        <v>63</v>
      </c>
      <c r="D32" s="251">
        <f t="shared" si="1"/>
        <v>69</v>
      </c>
      <c r="F32" s="251">
        <v>34</v>
      </c>
      <c r="G32" s="251">
        <v>16</v>
      </c>
      <c r="H32" s="251">
        <v>18</v>
      </c>
      <c r="J32" s="251">
        <v>32</v>
      </c>
      <c r="K32" s="251">
        <v>15</v>
      </c>
      <c r="L32" s="251">
        <v>17</v>
      </c>
      <c r="N32" s="251">
        <v>25</v>
      </c>
      <c r="O32" s="251">
        <v>12</v>
      </c>
      <c r="P32" s="251">
        <v>13</v>
      </c>
      <c r="R32" s="251">
        <v>18</v>
      </c>
      <c r="S32" s="251">
        <v>7</v>
      </c>
      <c r="T32" s="251">
        <v>11</v>
      </c>
      <c r="V32" s="251">
        <v>23</v>
      </c>
      <c r="W32" s="251">
        <v>13</v>
      </c>
      <c r="X32" s="251">
        <v>10</v>
      </c>
      <c r="Z32" s="251">
        <v>0</v>
      </c>
      <c r="AA32" s="251">
        <v>0</v>
      </c>
      <c r="AB32" s="251">
        <v>0</v>
      </c>
    </row>
    <row r="33" spans="1:28" x14ac:dyDescent="0.2">
      <c r="A33" s="42" t="s">
        <v>71</v>
      </c>
      <c r="B33" s="251">
        <f t="shared" si="0"/>
        <v>593</v>
      </c>
      <c r="C33" s="251">
        <f t="shared" si="0"/>
        <v>287</v>
      </c>
      <c r="D33" s="251">
        <f t="shared" si="1"/>
        <v>306</v>
      </c>
      <c r="F33" s="251">
        <v>145</v>
      </c>
      <c r="G33" s="251">
        <v>75</v>
      </c>
      <c r="H33" s="251">
        <v>70</v>
      </c>
      <c r="J33" s="251">
        <v>131</v>
      </c>
      <c r="K33" s="251">
        <v>64</v>
      </c>
      <c r="L33" s="251">
        <v>67</v>
      </c>
      <c r="N33" s="251">
        <v>107</v>
      </c>
      <c r="O33" s="251">
        <v>59</v>
      </c>
      <c r="P33" s="251">
        <v>48</v>
      </c>
      <c r="R33" s="251">
        <v>110</v>
      </c>
      <c r="S33" s="251">
        <v>52</v>
      </c>
      <c r="T33" s="251">
        <v>58</v>
      </c>
      <c r="V33" s="251">
        <v>100</v>
      </c>
      <c r="W33" s="251">
        <v>37</v>
      </c>
      <c r="X33" s="251">
        <v>63</v>
      </c>
      <c r="Z33" s="251">
        <v>0</v>
      </c>
      <c r="AA33" s="251">
        <v>0</v>
      </c>
      <c r="AB33" s="251">
        <v>0</v>
      </c>
    </row>
    <row r="34" spans="1:28" x14ac:dyDescent="0.2">
      <c r="A34" s="42" t="s">
        <v>72</v>
      </c>
      <c r="B34" s="251">
        <f t="shared" si="0"/>
        <v>612</v>
      </c>
      <c r="C34" s="251">
        <f t="shared" si="0"/>
        <v>299</v>
      </c>
      <c r="D34" s="251">
        <f t="shared" si="1"/>
        <v>313</v>
      </c>
      <c r="F34" s="251">
        <v>147</v>
      </c>
      <c r="G34" s="251">
        <v>84</v>
      </c>
      <c r="H34" s="251">
        <v>63</v>
      </c>
      <c r="J34" s="251">
        <v>117</v>
      </c>
      <c r="K34" s="251">
        <v>51</v>
      </c>
      <c r="L34" s="251">
        <v>66</v>
      </c>
      <c r="N34" s="251">
        <v>115</v>
      </c>
      <c r="O34" s="251">
        <v>56</v>
      </c>
      <c r="P34" s="251">
        <v>59</v>
      </c>
      <c r="R34" s="251">
        <v>134</v>
      </c>
      <c r="S34" s="251">
        <v>59</v>
      </c>
      <c r="T34" s="251">
        <v>75</v>
      </c>
      <c r="V34" s="251">
        <v>99</v>
      </c>
      <c r="W34" s="251">
        <v>49</v>
      </c>
      <c r="X34" s="251">
        <v>50</v>
      </c>
      <c r="Z34" s="251">
        <v>0</v>
      </c>
      <c r="AA34" s="251">
        <v>0</v>
      </c>
      <c r="AB34" s="251">
        <v>0</v>
      </c>
    </row>
    <row r="35" spans="1:28" ht="13.5" thickBot="1" x14ac:dyDescent="0.25">
      <c r="A35" s="46" t="s">
        <v>259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</row>
    <row r="36" spans="1:28" ht="15" customHeight="1" x14ac:dyDescent="0.2">
      <c r="A36" s="103" t="s">
        <v>929</v>
      </c>
    </row>
    <row r="37" spans="1:28" ht="15" customHeight="1" x14ac:dyDescent="0.2">
      <c r="A37" s="28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 B11:AB35">
    <cfRule type="cellIs" dxfId="309" priority="8" operator="equal">
      <formula>0</formula>
    </cfRule>
  </conditionalFormatting>
  <conditionalFormatting sqref="F9:H9">
    <cfRule type="cellIs" dxfId="308" priority="7" operator="equal">
      <formula>0</formula>
    </cfRule>
  </conditionalFormatting>
  <conditionalFormatting sqref="J9:L9">
    <cfRule type="cellIs" dxfId="307" priority="6" operator="equal">
      <formula>0</formula>
    </cfRule>
  </conditionalFormatting>
  <conditionalFormatting sqref="N9:P9">
    <cfRule type="cellIs" dxfId="306" priority="5" operator="equal">
      <formula>0</formula>
    </cfRule>
  </conditionalFormatting>
  <conditionalFormatting sqref="R9:T9">
    <cfRule type="cellIs" dxfId="305" priority="4" operator="equal">
      <formula>0</formula>
    </cfRule>
  </conditionalFormatting>
  <conditionalFormatting sqref="V9:X9">
    <cfRule type="cellIs" dxfId="304" priority="3" operator="equal">
      <formula>0</formula>
    </cfRule>
  </conditionalFormatting>
  <conditionalFormatting sqref="Z9:AB9">
    <cfRule type="cellIs" dxfId="303" priority="2" operator="equal">
      <formula>0</formula>
    </cfRule>
  </conditionalFormatting>
  <hyperlinks>
    <hyperlink ref="AC2" location="Contenido!A1" display="Contenido" xr:uid="{00000000-0004-0000-39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59">
    <tabColor theme="5" tint="0.59999389629810485"/>
    <pageSetUpPr fitToPage="1"/>
  </sheetPr>
  <dimension ref="A1:Y24"/>
  <sheetViews>
    <sheetView showGridLines="0" zoomScaleNormal="100" zoomScaleSheetLayoutView="100" workbookViewId="0">
      <selection activeCell="G15" sqref="G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853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204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</row>
    <row r="6" spans="1:25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</row>
    <row r="9" spans="1:25" s="269" customFormat="1" x14ac:dyDescent="0.2">
      <c r="A9" s="43" t="s">
        <v>0</v>
      </c>
      <c r="B9" s="268">
        <f>SUM(B11:B22)</f>
        <v>9827</v>
      </c>
      <c r="C9" s="268">
        <f>SUM(C11:C22)</f>
        <v>4606</v>
      </c>
      <c r="D9" s="268">
        <f>SUM(D11:D22)</f>
        <v>5221</v>
      </c>
      <c r="E9" s="268"/>
      <c r="F9" s="268">
        <f>SUM(F11:F22)</f>
        <v>2208</v>
      </c>
      <c r="G9" s="268">
        <f>SUM(G11:G22)</f>
        <v>1049</v>
      </c>
      <c r="H9" s="268">
        <f>SUM(H11:H22)</f>
        <v>1159</v>
      </c>
      <c r="I9" s="268"/>
      <c r="J9" s="268">
        <f>SUM(J11:J22)</f>
        <v>2080</v>
      </c>
      <c r="K9" s="268">
        <f>SUM(K11:K22)</f>
        <v>985</v>
      </c>
      <c r="L9" s="268">
        <f>SUM(L11:L22)</f>
        <v>1095</v>
      </c>
      <c r="M9" s="268"/>
      <c r="N9" s="268">
        <f>SUM(N11:N22)</f>
        <v>2019</v>
      </c>
      <c r="O9" s="268">
        <f>SUM(O11:O22)</f>
        <v>963</v>
      </c>
      <c r="P9" s="268">
        <f>SUM(P11:P22)</f>
        <v>1056</v>
      </c>
      <c r="Q9" s="268"/>
      <c r="R9" s="268">
        <f>SUM(R11:R22)</f>
        <v>1817</v>
      </c>
      <c r="S9" s="268">
        <f>SUM(S11:S22)</f>
        <v>842</v>
      </c>
      <c r="T9" s="268">
        <f>SUM(T11:T22)</f>
        <v>975</v>
      </c>
      <c r="U9" s="268"/>
      <c r="V9" s="268">
        <f>SUM(V11:V22)</f>
        <v>1703</v>
      </c>
      <c r="W9" s="268">
        <f>SUM(W11:W22)</f>
        <v>767</v>
      </c>
      <c r="X9" s="268">
        <f>SUM(X11:X22)</f>
        <v>936</v>
      </c>
    </row>
    <row r="10" spans="1:25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</row>
    <row r="11" spans="1:25" x14ac:dyDescent="0.2">
      <c r="A11" s="42" t="s">
        <v>51</v>
      </c>
      <c r="B11" s="251">
        <f>+F11+J11+N11+R11+V11</f>
        <v>316</v>
      </c>
      <c r="C11" s="251">
        <f>+G11+K11+O11+S11+W11</f>
        <v>142</v>
      </c>
      <c r="D11" s="251">
        <f>+B11-C11</f>
        <v>174</v>
      </c>
      <c r="E11" s="250"/>
      <c r="F11" s="250">
        <v>62</v>
      </c>
      <c r="G11" s="250">
        <v>29</v>
      </c>
      <c r="H11" s="250">
        <v>33</v>
      </c>
      <c r="I11" s="250"/>
      <c r="J11" s="250">
        <v>71</v>
      </c>
      <c r="K11" s="250">
        <v>36</v>
      </c>
      <c r="L11" s="250">
        <v>35</v>
      </c>
      <c r="M11" s="250"/>
      <c r="N11" s="250">
        <v>64</v>
      </c>
      <c r="O11" s="250">
        <v>27</v>
      </c>
      <c r="P11" s="250">
        <v>37</v>
      </c>
      <c r="Q11" s="250"/>
      <c r="R11" s="250">
        <v>55</v>
      </c>
      <c r="S11" s="250">
        <v>25</v>
      </c>
      <c r="T11" s="250">
        <v>30</v>
      </c>
      <c r="U11" s="250"/>
      <c r="V11" s="250">
        <v>64</v>
      </c>
      <c r="W11" s="250">
        <v>25</v>
      </c>
      <c r="X11" s="250">
        <v>39</v>
      </c>
    </row>
    <row r="12" spans="1:25" x14ac:dyDescent="0.2">
      <c r="A12" s="42" t="s">
        <v>58</v>
      </c>
      <c r="B12" s="251">
        <f t="shared" ref="B12:B22" si="0">+F12+J12+N12+R12+V12</f>
        <v>1223</v>
      </c>
      <c r="C12" s="251">
        <f t="shared" ref="C12:C22" si="1">+G12+K12+O12+S12+W12</f>
        <v>570</v>
      </c>
      <c r="D12" s="251">
        <f t="shared" ref="D12:D22" si="2">+B12-C12</f>
        <v>653</v>
      </c>
      <c r="E12" s="250"/>
      <c r="F12" s="250">
        <v>293</v>
      </c>
      <c r="G12" s="250">
        <v>125</v>
      </c>
      <c r="H12" s="250">
        <v>168</v>
      </c>
      <c r="I12" s="250"/>
      <c r="J12" s="250">
        <v>261</v>
      </c>
      <c r="K12" s="250">
        <v>124</v>
      </c>
      <c r="L12" s="250">
        <v>137</v>
      </c>
      <c r="M12" s="250"/>
      <c r="N12" s="250">
        <v>249</v>
      </c>
      <c r="O12" s="250">
        <v>122</v>
      </c>
      <c r="P12" s="250">
        <v>127</v>
      </c>
      <c r="Q12" s="250"/>
      <c r="R12" s="250">
        <v>210</v>
      </c>
      <c r="S12" s="250">
        <v>94</v>
      </c>
      <c r="T12" s="250">
        <v>116</v>
      </c>
      <c r="U12" s="250"/>
      <c r="V12" s="250">
        <v>210</v>
      </c>
      <c r="W12" s="250">
        <v>105</v>
      </c>
      <c r="X12" s="250">
        <v>105</v>
      </c>
    </row>
    <row r="13" spans="1:25" x14ac:dyDescent="0.2">
      <c r="A13" s="42" t="s">
        <v>29</v>
      </c>
      <c r="B13" s="251">
        <f t="shared" si="0"/>
        <v>624</v>
      </c>
      <c r="C13" s="251">
        <f t="shared" si="1"/>
        <v>284</v>
      </c>
      <c r="D13" s="251">
        <f t="shared" si="2"/>
        <v>340</v>
      </c>
      <c r="E13" s="250"/>
      <c r="F13" s="250">
        <v>139</v>
      </c>
      <c r="G13" s="250">
        <v>67</v>
      </c>
      <c r="H13" s="250">
        <v>72</v>
      </c>
      <c r="I13" s="250"/>
      <c r="J13" s="250">
        <v>153</v>
      </c>
      <c r="K13" s="250">
        <v>80</v>
      </c>
      <c r="L13" s="250">
        <v>73</v>
      </c>
      <c r="M13" s="250"/>
      <c r="N13" s="250">
        <v>121</v>
      </c>
      <c r="O13" s="250">
        <v>57</v>
      </c>
      <c r="P13" s="250">
        <v>64</v>
      </c>
      <c r="Q13" s="250"/>
      <c r="R13" s="250">
        <v>107</v>
      </c>
      <c r="S13" s="250">
        <v>42</v>
      </c>
      <c r="T13" s="250">
        <v>65</v>
      </c>
      <c r="U13" s="250"/>
      <c r="V13" s="250">
        <v>104</v>
      </c>
      <c r="W13" s="250">
        <v>38</v>
      </c>
      <c r="X13" s="250">
        <v>66</v>
      </c>
    </row>
    <row r="14" spans="1:25" x14ac:dyDescent="0.2">
      <c r="A14" s="42" t="s">
        <v>59</v>
      </c>
      <c r="B14" s="251">
        <f t="shared" si="0"/>
        <v>720</v>
      </c>
      <c r="C14" s="251">
        <f t="shared" si="1"/>
        <v>298</v>
      </c>
      <c r="D14" s="251">
        <f t="shared" si="2"/>
        <v>422</v>
      </c>
      <c r="E14" s="250"/>
      <c r="F14" s="250">
        <v>184</v>
      </c>
      <c r="G14" s="250">
        <v>79</v>
      </c>
      <c r="H14" s="250">
        <v>105</v>
      </c>
      <c r="I14" s="250"/>
      <c r="J14" s="250">
        <v>160</v>
      </c>
      <c r="K14" s="250">
        <v>73</v>
      </c>
      <c r="L14" s="250">
        <v>87</v>
      </c>
      <c r="M14" s="250"/>
      <c r="N14" s="250">
        <v>150</v>
      </c>
      <c r="O14" s="250">
        <v>69</v>
      </c>
      <c r="P14" s="250">
        <v>81</v>
      </c>
      <c r="Q14" s="250"/>
      <c r="R14" s="250">
        <v>113</v>
      </c>
      <c r="S14" s="250">
        <v>39</v>
      </c>
      <c r="T14" s="250">
        <v>74</v>
      </c>
      <c r="U14" s="250"/>
      <c r="V14" s="250">
        <v>113</v>
      </c>
      <c r="W14" s="250">
        <v>38</v>
      </c>
      <c r="X14" s="250">
        <v>75</v>
      </c>
    </row>
    <row r="15" spans="1:25" x14ac:dyDescent="0.2">
      <c r="A15" s="42" t="s">
        <v>61</v>
      </c>
      <c r="B15" s="251">
        <f t="shared" si="0"/>
        <v>324</v>
      </c>
      <c r="C15" s="251">
        <f t="shared" si="1"/>
        <v>158</v>
      </c>
      <c r="D15" s="251">
        <f t="shared" si="2"/>
        <v>166</v>
      </c>
      <c r="E15" s="252"/>
      <c r="F15" s="252">
        <v>82</v>
      </c>
      <c r="G15" s="252">
        <v>35</v>
      </c>
      <c r="H15" s="252">
        <v>47</v>
      </c>
      <c r="I15" s="252"/>
      <c r="J15" s="252">
        <v>57</v>
      </c>
      <c r="K15" s="252">
        <v>30</v>
      </c>
      <c r="L15" s="252">
        <v>27</v>
      </c>
      <c r="M15" s="252"/>
      <c r="N15" s="252">
        <v>69</v>
      </c>
      <c r="O15" s="252">
        <v>34</v>
      </c>
      <c r="P15" s="252">
        <v>35</v>
      </c>
      <c r="Q15" s="252"/>
      <c r="R15" s="252">
        <v>61</v>
      </c>
      <c r="S15" s="252">
        <v>32</v>
      </c>
      <c r="T15" s="252">
        <v>29</v>
      </c>
      <c r="U15" s="252"/>
      <c r="V15" s="252">
        <v>55</v>
      </c>
      <c r="W15" s="252">
        <v>27</v>
      </c>
      <c r="X15" s="252">
        <v>28</v>
      </c>
    </row>
    <row r="16" spans="1:25" x14ac:dyDescent="0.2">
      <c r="A16" s="42" t="s">
        <v>52</v>
      </c>
      <c r="B16" s="251">
        <f t="shared" si="0"/>
        <v>344</v>
      </c>
      <c r="C16" s="251">
        <f t="shared" si="1"/>
        <v>147</v>
      </c>
      <c r="D16" s="251">
        <f t="shared" si="2"/>
        <v>197</v>
      </c>
      <c r="E16" s="252"/>
      <c r="F16" s="252">
        <v>72</v>
      </c>
      <c r="G16" s="252">
        <v>37</v>
      </c>
      <c r="H16" s="252">
        <v>35</v>
      </c>
      <c r="I16" s="252"/>
      <c r="J16" s="252">
        <v>64</v>
      </c>
      <c r="K16" s="252">
        <v>28</v>
      </c>
      <c r="L16" s="252">
        <v>36</v>
      </c>
      <c r="M16" s="252"/>
      <c r="N16" s="252">
        <v>70</v>
      </c>
      <c r="O16" s="252">
        <v>23</v>
      </c>
      <c r="P16" s="252">
        <v>47</v>
      </c>
      <c r="Q16" s="252"/>
      <c r="R16" s="252">
        <v>75</v>
      </c>
      <c r="S16" s="252">
        <v>33</v>
      </c>
      <c r="T16" s="252">
        <v>42</v>
      </c>
      <c r="U16" s="252"/>
      <c r="V16" s="252">
        <v>63</v>
      </c>
      <c r="W16" s="252">
        <v>26</v>
      </c>
      <c r="X16" s="252">
        <v>37</v>
      </c>
    </row>
    <row r="17" spans="1:24" x14ac:dyDescent="0.2">
      <c r="A17" s="42" t="s">
        <v>62</v>
      </c>
      <c r="B17" s="251">
        <f t="shared" si="0"/>
        <v>294</v>
      </c>
      <c r="C17" s="251">
        <f t="shared" si="1"/>
        <v>133</v>
      </c>
      <c r="D17" s="251">
        <f t="shared" si="2"/>
        <v>161</v>
      </c>
      <c r="E17" s="250"/>
      <c r="F17" s="250">
        <v>45</v>
      </c>
      <c r="G17" s="250">
        <v>19</v>
      </c>
      <c r="H17" s="250">
        <v>26</v>
      </c>
      <c r="I17" s="250"/>
      <c r="J17" s="250">
        <v>73</v>
      </c>
      <c r="K17" s="250">
        <v>27</v>
      </c>
      <c r="L17" s="250">
        <v>46</v>
      </c>
      <c r="M17" s="250"/>
      <c r="N17" s="250">
        <v>56</v>
      </c>
      <c r="O17" s="250">
        <v>29</v>
      </c>
      <c r="P17" s="250">
        <v>27</v>
      </c>
      <c r="Q17" s="250"/>
      <c r="R17" s="250">
        <v>51</v>
      </c>
      <c r="S17" s="250">
        <v>25</v>
      </c>
      <c r="T17" s="250">
        <v>26</v>
      </c>
      <c r="U17" s="250"/>
      <c r="V17" s="250">
        <v>69</v>
      </c>
      <c r="W17" s="250">
        <v>33</v>
      </c>
      <c r="X17" s="250">
        <v>36</v>
      </c>
    </row>
    <row r="18" spans="1:24" x14ac:dyDescent="0.2">
      <c r="A18" s="42" t="s">
        <v>63</v>
      </c>
      <c r="B18" s="251">
        <f t="shared" si="0"/>
        <v>449</v>
      </c>
      <c r="C18" s="251">
        <f t="shared" si="1"/>
        <v>218</v>
      </c>
      <c r="D18" s="251">
        <f t="shared" si="2"/>
        <v>231</v>
      </c>
      <c r="E18" s="252"/>
      <c r="F18" s="252">
        <v>98</v>
      </c>
      <c r="G18" s="252">
        <v>52</v>
      </c>
      <c r="H18" s="252">
        <v>46</v>
      </c>
      <c r="I18" s="252"/>
      <c r="J18" s="252">
        <v>100</v>
      </c>
      <c r="K18" s="252">
        <v>48</v>
      </c>
      <c r="L18" s="252">
        <v>52</v>
      </c>
      <c r="M18" s="252"/>
      <c r="N18" s="252">
        <v>98</v>
      </c>
      <c r="O18" s="252">
        <v>50</v>
      </c>
      <c r="P18" s="252">
        <v>48</v>
      </c>
      <c r="Q18" s="252"/>
      <c r="R18" s="252">
        <v>79</v>
      </c>
      <c r="S18" s="252">
        <v>33</v>
      </c>
      <c r="T18" s="252">
        <v>46</v>
      </c>
      <c r="U18" s="252"/>
      <c r="V18" s="252">
        <v>74</v>
      </c>
      <c r="W18" s="252">
        <v>35</v>
      </c>
      <c r="X18" s="252">
        <v>39</v>
      </c>
    </row>
    <row r="19" spans="1:24" x14ac:dyDescent="0.2">
      <c r="A19" s="41" t="s">
        <v>30</v>
      </c>
      <c r="B19" s="251">
        <f t="shared" si="0"/>
        <v>2325</v>
      </c>
      <c r="C19" s="251">
        <f t="shared" si="1"/>
        <v>1107</v>
      </c>
      <c r="D19" s="251">
        <f t="shared" si="2"/>
        <v>1218</v>
      </c>
      <c r="F19" s="250">
        <v>540</v>
      </c>
      <c r="G19" s="250">
        <v>271</v>
      </c>
      <c r="H19" s="250">
        <v>269</v>
      </c>
      <c r="J19" s="250">
        <v>484</v>
      </c>
      <c r="K19" s="250">
        <v>231</v>
      </c>
      <c r="L19" s="250">
        <v>253</v>
      </c>
      <c r="N19" s="250">
        <v>475</v>
      </c>
      <c r="O19" s="250">
        <v>234</v>
      </c>
      <c r="P19" s="250">
        <v>241</v>
      </c>
      <c r="R19" s="250">
        <v>466</v>
      </c>
      <c r="S19" s="250">
        <v>211</v>
      </c>
      <c r="T19" s="250">
        <v>255</v>
      </c>
      <c r="V19" s="250">
        <v>360</v>
      </c>
      <c r="W19" s="250">
        <v>160</v>
      </c>
      <c r="X19" s="250">
        <v>200</v>
      </c>
    </row>
    <row r="20" spans="1:24" x14ac:dyDescent="0.2">
      <c r="A20" s="42" t="s">
        <v>31</v>
      </c>
      <c r="B20" s="251">
        <f t="shared" si="0"/>
        <v>2739</v>
      </c>
      <c r="C20" s="251">
        <f t="shared" si="1"/>
        <v>1318</v>
      </c>
      <c r="D20" s="251">
        <f t="shared" si="2"/>
        <v>1421</v>
      </c>
      <c r="F20" s="251">
        <v>565</v>
      </c>
      <c r="G20" s="251">
        <v>265</v>
      </c>
      <c r="H20" s="251">
        <v>300</v>
      </c>
      <c r="J20" s="251">
        <v>543</v>
      </c>
      <c r="K20" s="251">
        <v>254</v>
      </c>
      <c r="L20" s="251">
        <v>289</v>
      </c>
      <c r="N20" s="251">
        <v>577</v>
      </c>
      <c r="O20" s="251">
        <v>275</v>
      </c>
      <c r="P20" s="251">
        <v>302</v>
      </c>
      <c r="R20" s="251">
        <v>533</v>
      </c>
      <c r="S20" s="251">
        <v>279</v>
      </c>
      <c r="T20" s="251">
        <v>254</v>
      </c>
      <c r="V20" s="251">
        <v>521</v>
      </c>
      <c r="W20" s="251">
        <v>245</v>
      </c>
      <c r="X20" s="251">
        <v>276</v>
      </c>
    </row>
    <row r="21" spans="1:24" x14ac:dyDescent="0.2">
      <c r="A21" s="42" t="s">
        <v>67</v>
      </c>
      <c r="B21" s="251">
        <f t="shared" si="0"/>
        <v>127</v>
      </c>
      <c r="C21" s="251">
        <f t="shared" si="1"/>
        <v>66</v>
      </c>
      <c r="D21" s="251">
        <f t="shared" si="2"/>
        <v>61</v>
      </c>
      <c r="F21" s="251">
        <v>38</v>
      </c>
      <c r="G21" s="251">
        <v>23</v>
      </c>
      <c r="H21" s="251">
        <v>15</v>
      </c>
      <c r="J21" s="251">
        <v>28</v>
      </c>
      <c r="K21" s="251">
        <v>13</v>
      </c>
      <c r="L21" s="251">
        <v>15</v>
      </c>
      <c r="N21" s="251">
        <v>26</v>
      </c>
      <c r="O21" s="251">
        <v>13</v>
      </c>
      <c r="P21" s="251">
        <v>13</v>
      </c>
      <c r="R21" s="251">
        <v>19</v>
      </c>
      <c r="S21" s="251">
        <v>9</v>
      </c>
      <c r="T21" s="251">
        <v>10</v>
      </c>
      <c r="V21" s="251">
        <v>16</v>
      </c>
      <c r="W21" s="251">
        <v>8</v>
      </c>
      <c r="X21" s="251">
        <v>8</v>
      </c>
    </row>
    <row r="22" spans="1:24" ht="13.5" thickBot="1" x14ac:dyDescent="0.25">
      <c r="A22" s="42" t="s">
        <v>55</v>
      </c>
      <c r="B22" s="251">
        <f t="shared" si="0"/>
        <v>342</v>
      </c>
      <c r="C22" s="251">
        <f t="shared" si="1"/>
        <v>165</v>
      </c>
      <c r="D22" s="251">
        <f t="shared" si="2"/>
        <v>177</v>
      </c>
      <c r="F22" s="251">
        <v>90</v>
      </c>
      <c r="G22" s="251">
        <v>47</v>
      </c>
      <c r="H22" s="251">
        <v>43</v>
      </c>
      <c r="J22" s="251">
        <v>86</v>
      </c>
      <c r="K22" s="251">
        <v>41</v>
      </c>
      <c r="L22" s="251">
        <v>45</v>
      </c>
      <c r="N22" s="251">
        <v>64</v>
      </c>
      <c r="O22" s="251">
        <v>30</v>
      </c>
      <c r="P22" s="251">
        <v>34</v>
      </c>
      <c r="R22" s="251">
        <v>48</v>
      </c>
      <c r="S22" s="251">
        <v>20</v>
      </c>
      <c r="T22" s="251">
        <v>28</v>
      </c>
      <c r="V22" s="251">
        <v>54</v>
      </c>
      <c r="W22" s="251">
        <v>27</v>
      </c>
      <c r="X22" s="251">
        <v>27</v>
      </c>
    </row>
    <row r="23" spans="1:24" ht="15" customHeight="1" x14ac:dyDescent="0.2">
      <c r="A23" s="511" t="s">
        <v>259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</row>
    <row r="24" spans="1:24" ht="15" customHeight="1" x14ac:dyDescent="0.2">
      <c r="A24" s="28" t="s">
        <v>929</v>
      </c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D22">
    <cfRule type="cellIs" dxfId="302" priority="8" operator="equal">
      <formula>0</formula>
    </cfRule>
  </conditionalFormatting>
  <conditionalFormatting sqref="F9:H9">
    <cfRule type="cellIs" dxfId="301" priority="7" operator="equal">
      <formula>0</formula>
    </cfRule>
  </conditionalFormatting>
  <conditionalFormatting sqref="F11:X22">
    <cfRule type="cellIs" dxfId="300" priority="9" operator="equal">
      <formula>0</formula>
    </cfRule>
  </conditionalFormatting>
  <conditionalFormatting sqref="J9:L9">
    <cfRule type="cellIs" dxfId="299" priority="6" operator="equal">
      <formula>0</formula>
    </cfRule>
  </conditionalFormatting>
  <conditionalFormatting sqref="N9:P9">
    <cfRule type="cellIs" dxfId="298" priority="5" operator="equal">
      <formula>0</formula>
    </cfRule>
  </conditionalFormatting>
  <conditionalFormatting sqref="R9:T9">
    <cfRule type="cellIs" dxfId="297" priority="4" operator="equal">
      <formula>0</formula>
    </cfRule>
  </conditionalFormatting>
  <conditionalFormatting sqref="V9:X9">
    <cfRule type="cellIs" dxfId="296" priority="3" operator="equal">
      <formula>0</formula>
    </cfRule>
  </conditionalFormatting>
  <hyperlinks>
    <hyperlink ref="Y2" location="Contenido!A1" display="Contenido" xr:uid="{00000000-0004-0000-3A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8" transitionEvaluation="1" codeName="Hoja6">
    <tabColor theme="5" tint="0.59999389629810485"/>
    <pageSetUpPr fitToPage="1"/>
  </sheetPr>
  <dimension ref="A1:N62"/>
  <sheetViews>
    <sheetView showGridLines="0" zoomScaleNormal="100" zoomScaleSheetLayoutView="100" workbookViewId="0">
      <pane ySplit="7" topLeftCell="A8" activePane="bottomLeft" state="frozen"/>
      <selection activeCell="G22" sqref="G22"/>
      <selection pane="bottomLeft" activeCell="G22" sqref="G22"/>
    </sheetView>
  </sheetViews>
  <sheetFormatPr baseColWidth="10" defaultColWidth="7.625" defaultRowHeight="12.75" x14ac:dyDescent="0.2"/>
  <cols>
    <col min="1" max="1" width="26.5" style="59" customWidth="1"/>
    <col min="2" max="11" width="8.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900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199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200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2" s="231" customFormat="1" x14ac:dyDescent="0.2">
      <c r="A9" s="62" t="s">
        <v>0</v>
      </c>
      <c r="B9" s="229">
        <v>905785</v>
      </c>
      <c r="C9" s="229">
        <v>903992</v>
      </c>
      <c r="D9" s="229">
        <v>902257</v>
      </c>
      <c r="E9" s="229">
        <v>898796</v>
      </c>
      <c r="F9" s="229">
        <v>897851</v>
      </c>
      <c r="G9" s="229">
        <v>931225</v>
      </c>
      <c r="H9" s="229">
        <v>961062</v>
      </c>
      <c r="I9" s="229">
        <v>961318</v>
      </c>
      <c r="J9" s="229">
        <f>+J11+J18+J28+J58</f>
        <v>966216</v>
      </c>
      <c r="K9" s="229">
        <f>+K11+K18+K28+K58</f>
        <v>963968</v>
      </c>
    </row>
    <row r="10" spans="1:12" ht="6.75" customHeight="1" x14ac:dyDescent="0.2">
      <c r="A10" s="60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2" s="231" customFormat="1" x14ac:dyDescent="0.2">
      <c r="A11" s="64" t="s">
        <v>3</v>
      </c>
      <c r="B11" s="229">
        <v>117330</v>
      </c>
      <c r="C11" s="229">
        <v>120134</v>
      </c>
      <c r="D11" s="229">
        <v>118183</v>
      </c>
      <c r="E11" s="229">
        <v>116887</v>
      </c>
      <c r="F11" s="229">
        <v>120519</v>
      </c>
      <c r="G11" s="229">
        <v>145700</v>
      </c>
      <c r="H11" s="229">
        <v>142898</v>
      </c>
      <c r="I11" s="229">
        <v>144451</v>
      </c>
      <c r="J11" s="229">
        <f>SUM(J12:J16)</f>
        <v>139225</v>
      </c>
      <c r="K11" s="229">
        <f>SUM(K12:K16)</f>
        <v>137657</v>
      </c>
    </row>
    <row r="12" spans="1:12" x14ac:dyDescent="0.2">
      <c r="A12" s="62" t="s">
        <v>18</v>
      </c>
      <c r="B12" s="227"/>
      <c r="C12" s="227">
        <v>719</v>
      </c>
      <c r="D12" s="227">
        <v>679</v>
      </c>
      <c r="E12" s="227">
        <v>884</v>
      </c>
      <c r="F12" s="227">
        <v>829</v>
      </c>
      <c r="G12" s="227">
        <v>714</v>
      </c>
      <c r="H12" s="227">
        <v>815</v>
      </c>
      <c r="I12" s="227">
        <v>914</v>
      </c>
      <c r="J12" s="227">
        <v>652</v>
      </c>
      <c r="K12" s="227">
        <v>759</v>
      </c>
    </row>
    <row r="13" spans="1:12" x14ac:dyDescent="0.2">
      <c r="A13" s="62" t="s">
        <v>17</v>
      </c>
      <c r="B13" s="227">
        <v>1804</v>
      </c>
      <c r="C13" s="227">
        <v>1829</v>
      </c>
      <c r="D13" s="227">
        <v>1779</v>
      </c>
      <c r="E13" s="227">
        <v>1750</v>
      </c>
      <c r="F13" s="227">
        <v>1695</v>
      </c>
      <c r="G13" s="227">
        <v>1685</v>
      </c>
      <c r="H13" s="227">
        <v>1733</v>
      </c>
      <c r="I13" s="227">
        <v>1766</v>
      </c>
      <c r="J13" s="227">
        <v>1209</v>
      </c>
      <c r="K13" s="227">
        <v>1512</v>
      </c>
    </row>
    <row r="14" spans="1:12" x14ac:dyDescent="0.2">
      <c r="A14" s="62" t="s">
        <v>4</v>
      </c>
      <c r="B14" s="227">
        <v>3762</v>
      </c>
      <c r="C14" s="227">
        <v>3547</v>
      </c>
      <c r="D14" s="227">
        <v>3640</v>
      </c>
      <c r="E14" s="227">
        <v>3593</v>
      </c>
      <c r="F14" s="227">
        <v>3380</v>
      </c>
      <c r="G14" s="227">
        <v>3598</v>
      </c>
      <c r="H14" s="227">
        <v>4006</v>
      </c>
      <c r="I14" s="227">
        <v>3731</v>
      </c>
      <c r="J14" s="227">
        <v>2435</v>
      </c>
      <c r="K14" s="227">
        <v>2860</v>
      </c>
    </row>
    <row r="15" spans="1:12" x14ac:dyDescent="0.2">
      <c r="A15" s="62" t="s">
        <v>5</v>
      </c>
      <c r="B15" s="227">
        <v>45477</v>
      </c>
      <c r="C15" s="227">
        <v>46327</v>
      </c>
      <c r="D15" s="227">
        <v>44706</v>
      </c>
      <c r="E15" s="227">
        <v>46878</v>
      </c>
      <c r="F15" s="227">
        <v>49239</v>
      </c>
      <c r="G15" s="227">
        <v>62897</v>
      </c>
      <c r="H15" s="227">
        <v>67276</v>
      </c>
      <c r="I15" s="227">
        <v>68123</v>
      </c>
      <c r="J15" s="227">
        <v>64865</v>
      </c>
      <c r="K15" s="227">
        <v>65099</v>
      </c>
    </row>
    <row r="16" spans="1:12" x14ac:dyDescent="0.2">
      <c r="A16" s="62" t="s">
        <v>539</v>
      </c>
      <c r="B16" s="227">
        <v>66287</v>
      </c>
      <c r="C16" s="227">
        <v>67712</v>
      </c>
      <c r="D16" s="227">
        <v>67379</v>
      </c>
      <c r="E16" s="227">
        <v>63782</v>
      </c>
      <c r="F16" s="227">
        <v>65376</v>
      </c>
      <c r="G16" s="227">
        <v>76806</v>
      </c>
      <c r="H16" s="227">
        <v>69068</v>
      </c>
      <c r="I16" s="227">
        <v>69917</v>
      </c>
      <c r="J16" s="227">
        <v>70064</v>
      </c>
      <c r="K16" s="227">
        <v>67427</v>
      </c>
    </row>
    <row r="17" spans="1:12" ht="6.75" customHeight="1" x14ac:dyDescent="0.2"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2" s="231" customFormat="1" x14ac:dyDescent="0.2">
      <c r="A18" s="64" t="s">
        <v>6</v>
      </c>
      <c r="B18" s="229">
        <v>453328</v>
      </c>
      <c r="C18" s="229">
        <v>447131</v>
      </c>
      <c r="D18" s="229">
        <v>445679</v>
      </c>
      <c r="E18" s="229">
        <v>444807</v>
      </c>
      <c r="F18" s="229">
        <v>443022</v>
      </c>
      <c r="G18" s="229">
        <v>451922</v>
      </c>
      <c r="H18" s="229">
        <v>467442</v>
      </c>
      <c r="I18" s="229">
        <v>463284</v>
      </c>
      <c r="J18" s="229">
        <f>+J19+J23</f>
        <v>457889</v>
      </c>
      <c r="K18" s="229">
        <f>+K19+K23</f>
        <v>455934</v>
      </c>
    </row>
    <row r="19" spans="1:12" x14ac:dyDescent="0.2">
      <c r="A19" s="62" t="s">
        <v>167</v>
      </c>
      <c r="B19" s="227">
        <v>229315</v>
      </c>
      <c r="C19" s="227">
        <v>227421</v>
      </c>
      <c r="D19" s="227">
        <v>228879</v>
      </c>
      <c r="E19" s="227">
        <v>230227</v>
      </c>
      <c r="F19" s="227">
        <v>227804</v>
      </c>
      <c r="G19" s="227">
        <v>232875</v>
      </c>
      <c r="H19" s="227">
        <v>241446</v>
      </c>
      <c r="I19" s="227">
        <v>240076</v>
      </c>
      <c r="J19" s="227">
        <f>SUM(J20:J22)</f>
        <v>230848</v>
      </c>
      <c r="K19" s="227">
        <f>SUM(K20:K22)</f>
        <v>220278</v>
      </c>
    </row>
    <row r="20" spans="1:12" x14ac:dyDescent="0.2">
      <c r="A20" s="66" t="s">
        <v>168</v>
      </c>
      <c r="B20" s="227">
        <v>80326</v>
      </c>
      <c r="C20" s="227">
        <v>79379</v>
      </c>
      <c r="D20" s="227">
        <v>76737</v>
      </c>
      <c r="E20" s="227">
        <v>74541</v>
      </c>
      <c r="F20" s="227">
        <v>71064</v>
      </c>
      <c r="G20" s="227">
        <v>79748</v>
      </c>
      <c r="H20" s="227">
        <v>82549</v>
      </c>
      <c r="I20" s="227">
        <v>72098</v>
      </c>
      <c r="J20" s="227">
        <v>71327</v>
      </c>
      <c r="K20" s="227">
        <v>72484</v>
      </c>
    </row>
    <row r="21" spans="1:12" x14ac:dyDescent="0.2">
      <c r="A21" s="66" t="s">
        <v>169</v>
      </c>
      <c r="B21" s="227">
        <v>74764</v>
      </c>
      <c r="C21" s="227">
        <v>75111</v>
      </c>
      <c r="D21" s="227">
        <v>78626</v>
      </c>
      <c r="E21" s="227">
        <v>80982</v>
      </c>
      <c r="F21" s="227">
        <v>80522</v>
      </c>
      <c r="G21" s="227">
        <v>77147</v>
      </c>
      <c r="H21" s="227">
        <v>83454</v>
      </c>
      <c r="I21" s="227">
        <v>88482</v>
      </c>
      <c r="J21" s="227">
        <v>72111</v>
      </c>
      <c r="K21" s="227">
        <v>75803</v>
      </c>
    </row>
    <row r="22" spans="1:12" x14ac:dyDescent="0.2">
      <c r="A22" s="66" t="s">
        <v>170</v>
      </c>
      <c r="B22" s="227">
        <v>74225</v>
      </c>
      <c r="C22" s="227">
        <v>72931</v>
      </c>
      <c r="D22" s="227">
        <v>73516</v>
      </c>
      <c r="E22" s="227">
        <v>74704</v>
      </c>
      <c r="F22" s="227">
        <v>76218</v>
      </c>
      <c r="G22" s="227">
        <v>75980</v>
      </c>
      <c r="H22" s="227">
        <v>75443</v>
      </c>
      <c r="I22" s="227">
        <v>79496</v>
      </c>
      <c r="J22" s="227">
        <v>87410</v>
      </c>
      <c r="K22" s="227">
        <v>71991</v>
      </c>
    </row>
    <row r="23" spans="1:12" x14ac:dyDescent="0.2">
      <c r="A23" s="62" t="s">
        <v>171</v>
      </c>
      <c r="B23" s="227">
        <v>224013</v>
      </c>
      <c r="C23" s="227">
        <v>219710</v>
      </c>
      <c r="D23" s="227">
        <v>216800</v>
      </c>
      <c r="E23" s="227">
        <v>214580</v>
      </c>
      <c r="F23" s="227">
        <v>215218</v>
      </c>
      <c r="G23" s="227">
        <v>219047</v>
      </c>
      <c r="H23" s="227">
        <v>225996</v>
      </c>
      <c r="I23" s="227">
        <v>223208</v>
      </c>
      <c r="J23" s="227">
        <f>SUM(J24:J26)</f>
        <v>227041</v>
      </c>
      <c r="K23" s="227">
        <f>SUM(K24:K26)</f>
        <v>235656</v>
      </c>
      <c r="L23" s="84"/>
    </row>
    <row r="24" spans="1:12" x14ac:dyDescent="0.2">
      <c r="A24" s="66" t="s">
        <v>172</v>
      </c>
      <c r="B24" s="227">
        <v>76946</v>
      </c>
      <c r="C24" s="227">
        <v>74729</v>
      </c>
      <c r="D24" s="227">
        <v>73550</v>
      </c>
      <c r="E24" s="227">
        <v>73354</v>
      </c>
      <c r="F24" s="227">
        <v>74388</v>
      </c>
      <c r="G24" s="227">
        <v>76200</v>
      </c>
      <c r="H24" s="227">
        <v>76549</v>
      </c>
      <c r="I24" s="227">
        <v>73796</v>
      </c>
      <c r="J24" s="227">
        <v>79075</v>
      </c>
      <c r="K24" s="227">
        <v>84664</v>
      </c>
    </row>
    <row r="25" spans="1:12" x14ac:dyDescent="0.2">
      <c r="A25" s="66" t="s">
        <v>173</v>
      </c>
      <c r="B25" s="227">
        <v>74070</v>
      </c>
      <c r="C25" s="227">
        <v>73307</v>
      </c>
      <c r="D25" s="227">
        <v>71688</v>
      </c>
      <c r="E25" s="227">
        <v>71377</v>
      </c>
      <c r="F25" s="227">
        <v>71660</v>
      </c>
      <c r="G25" s="227">
        <v>72577</v>
      </c>
      <c r="H25" s="227">
        <v>76454</v>
      </c>
      <c r="I25" s="227">
        <v>74792</v>
      </c>
      <c r="J25" s="227">
        <v>73275</v>
      </c>
      <c r="K25" s="227">
        <v>78414</v>
      </c>
    </row>
    <row r="26" spans="1:12" x14ac:dyDescent="0.2">
      <c r="A26" s="66" t="s">
        <v>174</v>
      </c>
      <c r="B26" s="227">
        <v>72997</v>
      </c>
      <c r="C26" s="227">
        <v>71674</v>
      </c>
      <c r="D26" s="227">
        <v>71562</v>
      </c>
      <c r="E26" s="227">
        <v>69849</v>
      </c>
      <c r="F26" s="227">
        <v>69170</v>
      </c>
      <c r="G26" s="227">
        <v>70270</v>
      </c>
      <c r="H26" s="227">
        <v>72993</v>
      </c>
      <c r="I26" s="227">
        <v>74620</v>
      </c>
      <c r="J26" s="227">
        <v>74691</v>
      </c>
      <c r="K26" s="227">
        <v>72578</v>
      </c>
    </row>
    <row r="27" spans="1:12" ht="6.75" customHeight="1" x14ac:dyDescent="0.2"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pans="1:12" s="231" customFormat="1" x14ac:dyDescent="0.2">
      <c r="A28" s="64" t="s">
        <v>99</v>
      </c>
      <c r="B28" s="229">
        <v>320373</v>
      </c>
      <c r="C28" s="229">
        <v>321783</v>
      </c>
      <c r="D28" s="229">
        <v>323313</v>
      </c>
      <c r="E28" s="229">
        <v>321611</v>
      </c>
      <c r="F28" s="229">
        <v>319094</v>
      </c>
      <c r="G28" s="229">
        <v>318519</v>
      </c>
      <c r="H28" s="229">
        <v>336023</v>
      </c>
      <c r="I28" s="229">
        <v>339178</v>
      </c>
      <c r="J28" s="229">
        <f>+J29+J33</f>
        <v>354330</v>
      </c>
      <c r="K28" s="229">
        <f>+K29+K33</f>
        <v>355070</v>
      </c>
    </row>
    <row r="29" spans="1:12" x14ac:dyDescent="0.2">
      <c r="A29" s="62" t="s">
        <v>175</v>
      </c>
      <c r="B29" s="227">
        <v>220672</v>
      </c>
      <c r="C29" s="227">
        <v>218262</v>
      </c>
      <c r="D29" s="227">
        <v>212903</v>
      </c>
      <c r="E29" s="227">
        <v>208488</v>
      </c>
      <c r="F29" s="227">
        <v>207296</v>
      </c>
      <c r="G29" s="227">
        <v>206510</v>
      </c>
      <c r="H29" s="227">
        <v>212763</v>
      </c>
      <c r="I29" s="227">
        <v>210462</v>
      </c>
      <c r="J29" s="227">
        <f>SUM(J30:J32)</f>
        <v>214580</v>
      </c>
      <c r="K29" s="227">
        <f>SUM(K30:K32)</f>
        <v>217350</v>
      </c>
    </row>
    <row r="30" spans="1:12" x14ac:dyDescent="0.2">
      <c r="A30" s="66" t="s">
        <v>75</v>
      </c>
      <c r="B30" s="227">
        <v>93385</v>
      </c>
      <c r="C30" s="227">
        <v>87944</v>
      </c>
      <c r="D30" s="227">
        <v>85838</v>
      </c>
      <c r="E30" s="227">
        <v>85441</v>
      </c>
      <c r="F30" s="227">
        <v>82828</v>
      </c>
      <c r="G30" s="227">
        <v>79981</v>
      </c>
      <c r="H30" s="227">
        <v>73512</v>
      </c>
      <c r="I30" s="227">
        <v>77192</v>
      </c>
      <c r="J30" s="227">
        <f>+J40+J50</f>
        <v>74028</v>
      </c>
      <c r="K30" s="227">
        <f>+K40+K50</f>
        <v>77038</v>
      </c>
    </row>
    <row r="31" spans="1:12" x14ac:dyDescent="0.2">
      <c r="A31" s="66" t="s">
        <v>76</v>
      </c>
      <c r="B31" s="227">
        <v>72202</v>
      </c>
      <c r="C31" s="227">
        <v>71972</v>
      </c>
      <c r="D31" s="227">
        <v>68790</v>
      </c>
      <c r="E31" s="227">
        <v>67460</v>
      </c>
      <c r="F31" s="227">
        <v>68361</v>
      </c>
      <c r="G31" s="227">
        <v>68221</v>
      </c>
      <c r="H31" s="227">
        <v>73053</v>
      </c>
      <c r="I31" s="227">
        <v>68697</v>
      </c>
      <c r="J31" s="227">
        <f t="shared" ref="J31:K32" si="0">+J41+J51</f>
        <v>73599</v>
      </c>
      <c r="K31" s="227">
        <f t="shared" si="0"/>
        <v>71621</v>
      </c>
    </row>
    <row r="32" spans="1:12" x14ac:dyDescent="0.2">
      <c r="A32" s="66" t="s">
        <v>77</v>
      </c>
      <c r="B32" s="227">
        <v>55085</v>
      </c>
      <c r="C32" s="227">
        <v>58346</v>
      </c>
      <c r="D32" s="227">
        <v>58275</v>
      </c>
      <c r="E32" s="227">
        <v>55587</v>
      </c>
      <c r="F32" s="227">
        <v>56107</v>
      </c>
      <c r="G32" s="227">
        <v>58308</v>
      </c>
      <c r="H32" s="227">
        <v>66198</v>
      </c>
      <c r="I32" s="227">
        <v>64573</v>
      </c>
      <c r="J32" s="227">
        <f t="shared" si="0"/>
        <v>66953</v>
      </c>
      <c r="K32" s="227">
        <f t="shared" si="0"/>
        <v>68691</v>
      </c>
    </row>
    <row r="33" spans="1:12" x14ac:dyDescent="0.2">
      <c r="A33" s="85" t="s">
        <v>545</v>
      </c>
      <c r="B33" s="227">
        <v>99701</v>
      </c>
      <c r="C33" s="227">
        <v>103521</v>
      </c>
      <c r="D33" s="227">
        <v>110410</v>
      </c>
      <c r="E33" s="227">
        <v>113123</v>
      </c>
      <c r="F33" s="227">
        <v>111798</v>
      </c>
      <c r="G33" s="227">
        <v>112009</v>
      </c>
      <c r="H33" s="227">
        <v>123260</v>
      </c>
      <c r="I33" s="227">
        <v>128716</v>
      </c>
      <c r="J33" s="227">
        <f>SUM(J34:J36)</f>
        <v>139750</v>
      </c>
      <c r="K33" s="227">
        <f>SUM(K34:K36)</f>
        <v>137720</v>
      </c>
    </row>
    <row r="34" spans="1:12" x14ac:dyDescent="0.2">
      <c r="A34" s="66" t="s">
        <v>78</v>
      </c>
      <c r="B34" s="227">
        <v>52178</v>
      </c>
      <c r="C34" s="227">
        <v>53564</v>
      </c>
      <c r="D34" s="227">
        <v>56809</v>
      </c>
      <c r="E34" s="227">
        <v>57028</v>
      </c>
      <c r="F34" s="227">
        <v>54713</v>
      </c>
      <c r="G34" s="227">
        <v>55319</v>
      </c>
      <c r="H34" s="227">
        <v>57632</v>
      </c>
      <c r="I34" s="227">
        <v>62957</v>
      </c>
      <c r="J34" s="227">
        <f>+J44+J54</f>
        <v>63410</v>
      </c>
      <c r="K34" s="227">
        <f>+K44+K54</f>
        <v>63989</v>
      </c>
    </row>
    <row r="35" spans="1:12" x14ac:dyDescent="0.2">
      <c r="A35" s="66" t="s">
        <v>79</v>
      </c>
      <c r="B35" s="227">
        <v>39235</v>
      </c>
      <c r="C35" s="227">
        <v>40616</v>
      </c>
      <c r="D35" s="227">
        <v>42783</v>
      </c>
      <c r="E35" s="227">
        <v>44590</v>
      </c>
      <c r="F35" s="227">
        <v>44645</v>
      </c>
      <c r="G35" s="227">
        <v>43947</v>
      </c>
      <c r="H35" s="227">
        <v>51937</v>
      </c>
      <c r="I35" s="227">
        <v>51063</v>
      </c>
      <c r="J35" s="227">
        <f t="shared" ref="J35:K36" si="1">+J45+J55</f>
        <v>60486</v>
      </c>
      <c r="K35" s="227">
        <f t="shared" si="1"/>
        <v>57474</v>
      </c>
    </row>
    <row r="36" spans="1:12" x14ac:dyDescent="0.2">
      <c r="A36" s="66" t="s">
        <v>104</v>
      </c>
      <c r="B36" s="227">
        <v>8288</v>
      </c>
      <c r="C36" s="227">
        <v>9341</v>
      </c>
      <c r="D36" s="227">
        <v>10818</v>
      </c>
      <c r="E36" s="227">
        <v>11505</v>
      </c>
      <c r="F36" s="227">
        <v>12440</v>
      </c>
      <c r="G36" s="227">
        <v>12743</v>
      </c>
      <c r="H36" s="227">
        <v>13691</v>
      </c>
      <c r="I36" s="227">
        <v>14696</v>
      </c>
      <c r="J36" s="227">
        <f t="shared" si="1"/>
        <v>15854</v>
      </c>
      <c r="K36" s="227">
        <f t="shared" si="1"/>
        <v>16257</v>
      </c>
    </row>
    <row r="37" spans="1:12" ht="6.75" customHeight="1" x14ac:dyDescent="0.2">
      <c r="B37" s="227"/>
      <c r="C37" s="227"/>
      <c r="D37" s="227"/>
      <c r="E37" s="227"/>
      <c r="F37" s="227"/>
      <c r="G37" s="227"/>
      <c r="H37" s="227"/>
      <c r="I37" s="227"/>
      <c r="J37" s="227"/>
      <c r="K37" s="227"/>
    </row>
    <row r="38" spans="1:12" s="231" customFormat="1" ht="16.5" customHeight="1" x14ac:dyDescent="0.2">
      <c r="A38" s="86" t="s">
        <v>225</v>
      </c>
      <c r="B38" s="229">
        <v>240652</v>
      </c>
      <c r="C38" s="229">
        <v>235832</v>
      </c>
      <c r="D38" s="229">
        <v>233912</v>
      </c>
      <c r="E38" s="229">
        <v>231376</v>
      </c>
      <c r="F38" s="229">
        <v>228463</v>
      </c>
      <c r="G38" s="229">
        <v>226382</v>
      </c>
      <c r="H38" s="229">
        <v>237967</v>
      </c>
      <c r="I38" s="229">
        <v>238485</v>
      </c>
      <c r="J38" s="229">
        <f>+J39+J43</f>
        <v>249513</v>
      </c>
      <c r="K38" s="229">
        <f>+K39+K43</f>
        <v>249490</v>
      </c>
      <c r="L38" s="232"/>
    </row>
    <row r="39" spans="1:12" x14ac:dyDescent="0.2">
      <c r="A39" s="62" t="s">
        <v>175</v>
      </c>
      <c r="B39" s="227">
        <v>173276</v>
      </c>
      <c r="C39" s="227">
        <v>167845</v>
      </c>
      <c r="D39" s="227">
        <v>162309</v>
      </c>
      <c r="E39" s="227">
        <v>158520</v>
      </c>
      <c r="F39" s="227">
        <v>157557</v>
      </c>
      <c r="G39" s="227">
        <v>155938</v>
      </c>
      <c r="H39" s="227">
        <v>159911</v>
      </c>
      <c r="I39" s="227">
        <v>157766</v>
      </c>
      <c r="J39" s="227">
        <f>SUM(J40:J42)</f>
        <v>161154</v>
      </c>
      <c r="K39" s="227">
        <f>SUM(K40:K42)</f>
        <v>163137</v>
      </c>
      <c r="L39" s="84"/>
    </row>
    <row r="40" spans="1:12" x14ac:dyDescent="0.2">
      <c r="A40" s="66" t="s">
        <v>75</v>
      </c>
      <c r="B40" s="227">
        <v>71598</v>
      </c>
      <c r="C40" s="227">
        <v>66783</v>
      </c>
      <c r="D40" s="227">
        <v>65208</v>
      </c>
      <c r="E40" s="227">
        <v>65321</v>
      </c>
      <c r="F40" s="227">
        <v>63058</v>
      </c>
      <c r="G40" s="227">
        <v>60075</v>
      </c>
      <c r="H40" s="227">
        <v>55259</v>
      </c>
      <c r="I40" s="227">
        <v>57966</v>
      </c>
      <c r="J40" s="227">
        <v>55729</v>
      </c>
      <c r="K40" s="227">
        <v>57892</v>
      </c>
    </row>
    <row r="41" spans="1:12" x14ac:dyDescent="0.2">
      <c r="A41" s="66" t="s">
        <v>76</v>
      </c>
      <c r="B41" s="227">
        <v>56612</v>
      </c>
      <c r="C41" s="227">
        <v>55225</v>
      </c>
      <c r="D41" s="227">
        <v>52315</v>
      </c>
      <c r="E41" s="227">
        <v>51089</v>
      </c>
      <c r="F41" s="227">
        <v>51905</v>
      </c>
      <c r="G41" s="227">
        <v>51654</v>
      </c>
      <c r="H41" s="227">
        <v>54686</v>
      </c>
      <c r="I41" s="227">
        <v>51520</v>
      </c>
      <c r="J41" s="227">
        <v>55264</v>
      </c>
      <c r="K41" s="227">
        <v>53748</v>
      </c>
    </row>
    <row r="42" spans="1:12" x14ac:dyDescent="0.2">
      <c r="A42" s="66" t="s">
        <v>77</v>
      </c>
      <c r="B42" s="227">
        <v>45066</v>
      </c>
      <c r="C42" s="227">
        <v>45837</v>
      </c>
      <c r="D42" s="227">
        <v>44786</v>
      </c>
      <c r="E42" s="227">
        <v>42110</v>
      </c>
      <c r="F42" s="227">
        <v>42594</v>
      </c>
      <c r="G42" s="227">
        <v>44209</v>
      </c>
      <c r="H42" s="227">
        <v>49966</v>
      </c>
      <c r="I42" s="227">
        <v>48280</v>
      </c>
      <c r="J42" s="227">
        <v>50161</v>
      </c>
      <c r="K42" s="227">
        <v>51497</v>
      </c>
    </row>
    <row r="43" spans="1:12" x14ac:dyDescent="0.2">
      <c r="A43" s="85" t="s">
        <v>545</v>
      </c>
      <c r="B43" s="227">
        <v>67376</v>
      </c>
      <c r="C43" s="227">
        <v>67987</v>
      </c>
      <c r="D43" s="227">
        <v>71603</v>
      </c>
      <c r="E43" s="227">
        <v>72856</v>
      </c>
      <c r="F43" s="227">
        <v>70906</v>
      </c>
      <c r="G43" s="227">
        <v>70444</v>
      </c>
      <c r="H43" s="227">
        <v>78056</v>
      </c>
      <c r="I43" s="227">
        <v>80719</v>
      </c>
      <c r="J43" s="227">
        <f>SUM(J44:J46)</f>
        <v>88359</v>
      </c>
      <c r="K43" s="227">
        <f>SUM(K44:K46)</f>
        <v>86353</v>
      </c>
      <c r="L43" s="84"/>
    </row>
    <row r="44" spans="1:12" x14ac:dyDescent="0.2">
      <c r="A44" s="66" t="s">
        <v>78</v>
      </c>
      <c r="B44" s="227">
        <v>37637</v>
      </c>
      <c r="C44" s="227">
        <v>38262</v>
      </c>
      <c r="D44" s="227">
        <v>40393</v>
      </c>
      <c r="E44" s="227">
        <v>40622</v>
      </c>
      <c r="F44" s="227">
        <v>38448</v>
      </c>
      <c r="G44" s="227">
        <v>38839</v>
      </c>
      <c r="H44" s="227">
        <v>39941</v>
      </c>
      <c r="I44" s="227">
        <v>43794</v>
      </c>
      <c r="J44" s="227">
        <v>43861</v>
      </c>
      <c r="K44" s="227">
        <v>44450</v>
      </c>
    </row>
    <row r="45" spans="1:12" x14ac:dyDescent="0.2">
      <c r="A45" s="66" t="s">
        <v>79</v>
      </c>
      <c r="B45" s="227">
        <v>29405</v>
      </c>
      <c r="C45" s="227">
        <v>29274</v>
      </c>
      <c r="D45" s="227">
        <v>30716</v>
      </c>
      <c r="E45" s="227">
        <v>31652</v>
      </c>
      <c r="F45" s="227">
        <v>31855</v>
      </c>
      <c r="G45" s="227">
        <v>30749</v>
      </c>
      <c r="H45" s="227">
        <v>37262</v>
      </c>
      <c r="I45" s="227">
        <v>35926</v>
      </c>
      <c r="J45" s="227">
        <v>43420</v>
      </c>
      <c r="K45" s="227">
        <v>40920</v>
      </c>
    </row>
    <row r="46" spans="1:12" x14ac:dyDescent="0.2">
      <c r="A46" s="66" t="s">
        <v>104</v>
      </c>
      <c r="B46" s="227">
        <v>334</v>
      </c>
      <c r="C46" s="227">
        <v>451</v>
      </c>
      <c r="D46" s="227">
        <v>494</v>
      </c>
      <c r="E46" s="227">
        <v>582</v>
      </c>
      <c r="F46" s="227">
        <v>603</v>
      </c>
      <c r="G46" s="227">
        <v>856</v>
      </c>
      <c r="H46" s="227">
        <v>853</v>
      </c>
      <c r="I46" s="227">
        <v>999</v>
      </c>
      <c r="J46" s="227">
        <v>1078</v>
      </c>
      <c r="K46" s="227">
        <v>983</v>
      </c>
    </row>
    <row r="47" spans="1:12" ht="6.75" customHeight="1" x14ac:dyDescent="0.2">
      <c r="A47" s="62"/>
      <c r="B47" s="227"/>
      <c r="C47" s="227"/>
      <c r="D47" s="227"/>
      <c r="E47" s="227"/>
      <c r="F47" s="227"/>
      <c r="G47" s="227"/>
      <c r="H47" s="227"/>
      <c r="I47" s="227"/>
      <c r="J47" s="227"/>
      <c r="K47" s="227"/>
    </row>
    <row r="48" spans="1:12" s="231" customFormat="1" x14ac:dyDescent="0.2">
      <c r="A48" s="64" t="s">
        <v>176</v>
      </c>
      <c r="B48" s="229">
        <v>79721</v>
      </c>
      <c r="C48" s="229">
        <v>85951</v>
      </c>
      <c r="D48" s="229">
        <v>89401</v>
      </c>
      <c r="E48" s="229">
        <v>90235</v>
      </c>
      <c r="F48" s="229">
        <v>90631</v>
      </c>
      <c r="G48" s="229">
        <v>92137</v>
      </c>
      <c r="H48" s="229">
        <v>98056</v>
      </c>
      <c r="I48" s="229">
        <v>100693</v>
      </c>
      <c r="J48" s="229">
        <f>+J49+J53</f>
        <v>104817</v>
      </c>
      <c r="K48" s="229">
        <f>+K49+K53</f>
        <v>105580</v>
      </c>
      <c r="L48" s="232"/>
    </row>
    <row r="49" spans="1:14" x14ac:dyDescent="0.2">
      <c r="A49" s="62" t="s">
        <v>175</v>
      </c>
      <c r="B49" s="227">
        <v>47396</v>
      </c>
      <c r="C49" s="227">
        <v>50417</v>
      </c>
      <c r="D49" s="227">
        <v>50594</v>
      </c>
      <c r="E49" s="227">
        <v>49968</v>
      </c>
      <c r="F49" s="227">
        <v>49739</v>
      </c>
      <c r="G49" s="227">
        <v>50572</v>
      </c>
      <c r="H49" s="227">
        <v>52852</v>
      </c>
      <c r="I49" s="227">
        <v>52696</v>
      </c>
      <c r="J49" s="227">
        <f>SUM(J50:J52)</f>
        <v>53426</v>
      </c>
      <c r="K49" s="227">
        <f>SUM(K50:K52)</f>
        <v>54213</v>
      </c>
    </row>
    <row r="50" spans="1:14" x14ac:dyDescent="0.2">
      <c r="A50" s="66" t="s">
        <v>75</v>
      </c>
      <c r="B50" s="227">
        <v>21787</v>
      </c>
      <c r="C50" s="227">
        <v>21161</v>
      </c>
      <c r="D50" s="227">
        <v>20630</v>
      </c>
      <c r="E50" s="227">
        <v>20120</v>
      </c>
      <c r="F50" s="227">
        <v>19770</v>
      </c>
      <c r="G50" s="227">
        <v>19906</v>
      </c>
      <c r="H50" s="227">
        <v>18253</v>
      </c>
      <c r="I50" s="227">
        <v>19226</v>
      </c>
      <c r="J50" s="227">
        <v>18299</v>
      </c>
      <c r="K50" s="227">
        <v>19146</v>
      </c>
    </row>
    <row r="51" spans="1:14" x14ac:dyDescent="0.2">
      <c r="A51" s="66" t="s">
        <v>76</v>
      </c>
      <c r="B51" s="227">
        <v>15590</v>
      </c>
      <c r="C51" s="227">
        <v>16747</v>
      </c>
      <c r="D51" s="227">
        <v>16475</v>
      </c>
      <c r="E51" s="227">
        <v>16371</v>
      </c>
      <c r="F51" s="227">
        <v>16456</v>
      </c>
      <c r="G51" s="227">
        <v>16567</v>
      </c>
      <c r="H51" s="227">
        <v>18367</v>
      </c>
      <c r="I51" s="227">
        <v>17177</v>
      </c>
      <c r="J51" s="227">
        <v>18335</v>
      </c>
      <c r="K51" s="227">
        <v>17873</v>
      </c>
    </row>
    <row r="52" spans="1:14" x14ac:dyDescent="0.2">
      <c r="A52" s="66" t="s">
        <v>77</v>
      </c>
      <c r="B52" s="227">
        <v>10019</v>
      </c>
      <c r="C52" s="227">
        <v>12509</v>
      </c>
      <c r="D52" s="227">
        <v>13489</v>
      </c>
      <c r="E52" s="227">
        <v>13477</v>
      </c>
      <c r="F52" s="227">
        <v>13513</v>
      </c>
      <c r="G52" s="227">
        <v>14099</v>
      </c>
      <c r="H52" s="227">
        <v>16232</v>
      </c>
      <c r="I52" s="227">
        <v>16293</v>
      </c>
      <c r="J52" s="227">
        <v>16792</v>
      </c>
      <c r="K52" s="227">
        <v>17194</v>
      </c>
    </row>
    <row r="53" spans="1:14" x14ac:dyDescent="0.2">
      <c r="A53" s="85" t="s">
        <v>545</v>
      </c>
      <c r="B53" s="227">
        <v>32325</v>
      </c>
      <c r="C53" s="227">
        <v>35534</v>
      </c>
      <c r="D53" s="227">
        <v>38807</v>
      </c>
      <c r="E53" s="227">
        <v>40267</v>
      </c>
      <c r="F53" s="227">
        <v>40892</v>
      </c>
      <c r="G53" s="227">
        <v>41565</v>
      </c>
      <c r="H53" s="227">
        <v>45204</v>
      </c>
      <c r="I53" s="227">
        <v>47997</v>
      </c>
      <c r="J53" s="227">
        <f>SUM(J54:J56)</f>
        <v>51391</v>
      </c>
      <c r="K53" s="227">
        <f>SUM(K54:K56)</f>
        <v>51367</v>
      </c>
    </row>
    <row r="54" spans="1:14" x14ac:dyDescent="0.2">
      <c r="A54" s="66" t="s">
        <v>78</v>
      </c>
      <c r="B54" s="227">
        <v>14541</v>
      </c>
      <c r="C54" s="227">
        <v>15302</v>
      </c>
      <c r="D54" s="227">
        <v>16416</v>
      </c>
      <c r="E54" s="227">
        <v>16406</v>
      </c>
      <c r="F54" s="227">
        <v>16265</v>
      </c>
      <c r="G54" s="227">
        <v>16480</v>
      </c>
      <c r="H54" s="227">
        <v>17691</v>
      </c>
      <c r="I54" s="227">
        <v>19163</v>
      </c>
      <c r="J54" s="227">
        <v>19549</v>
      </c>
      <c r="K54" s="227">
        <v>19539</v>
      </c>
    </row>
    <row r="55" spans="1:14" x14ac:dyDescent="0.2">
      <c r="A55" s="66" t="s">
        <v>79</v>
      </c>
      <c r="B55" s="227">
        <v>9830</v>
      </c>
      <c r="C55" s="227">
        <v>11342</v>
      </c>
      <c r="D55" s="227">
        <v>12067</v>
      </c>
      <c r="E55" s="227">
        <v>12938</v>
      </c>
      <c r="F55" s="227">
        <v>12790</v>
      </c>
      <c r="G55" s="227">
        <v>13198</v>
      </c>
      <c r="H55" s="227">
        <v>14675</v>
      </c>
      <c r="I55" s="227">
        <v>15137</v>
      </c>
      <c r="J55" s="227">
        <v>17066</v>
      </c>
      <c r="K55" s="227">
        <v>16554</v>
      </c>
    </row>
    <row r="56" spans="1:14" x14ac:dyDescent="0.2">
      <c r="A56" s="66" t="s">
        <v>104</v>
      </c>
      <c r="B56" s="227">
        <v>7954</v>
      </c>
      <c r="C56" s="227">
        <v>8890</v>
      </c>
      <c r="D56" s="227">
        <v>10324</v>
      </c>
      <c r="E56" s="227">
        <v>10923</v>
      </c>
      <c r="F56" s="227">
        <v>11837</v>
      </c>
      <c r="G56" s="227">
        <v>11887</v>
      </c>
      <c r="H56" s="227">
        <v>12838</v>
      </c>
      <c r="I56" s="227">
        <v>13697</v>
      </c>
      <c r="J56" s="227">
        <v>14776</v>
      </c>
      <c r="K56" s="227">
        <v>15274</v>
      </c>
    </row>
    <row r="57" spans="1:14" ht="6.75" customHeight="1" x14ac:dyDescent="0.2">
      <c r="A57" s="60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84"/>
    </row>
    <row r="58" spans="1:14" s="231" customFormat="1" ht="16.5" customHeight="1" thickBot="1" x14ac:dyDescent="0.25">
      <c r="A58" s="87" t="s">
        <v>223</v>
      </c>
      <c r="B58" s="545">
        <v>14754</v>
      </c>
      <c r="C58" s="545">
        <v>14944</v>
      </c>
      <c r="D58" s="545">
        <v>15082</v>
      </c>
      <c r="E58" s="545">
        <v>15491</v>
      </c>
      <c r="F58" s="545">
        <v>15216</v>
      </c>
      <c r="G58" s="545">
        <v>15084</v>
      </c>
      <c r="H58" s="545">
        <v>14699</v>
      </c>
      <c r="I58" s="545">
        <v>14405</v>
      </c>
      <c r="J58" s="545">
        <v>14772</v>
      </c>
      <c r="K58" s="545">
        <v>15307</v>
      </c>
      <c r="L58" s="232"/>
    </row>
    <row r="59" spans="1:14" ht="15" customHeight="1" x14ac:dyDescent="0.2">
      <c r="A59" s="103" t="s">
        <v>258</v>
      </c>
      <c r="L59" s="84"/>
    </row>
    <row r="60" spans="1:14" s="49" customFormat="1" ht="29.25" customHeight="1" x14ac:dyDescent="0.2">
      <c r="A60" s="589" t="s">
        <v>349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</row>
    <row r="61" spans="1:14" ht="15" customHeight="1" x14ac:dyDescent="0.2">
      <c r="A61" s="19" t="s">
        <v>929</v>
      </c>
      <c r="L61" s="84"/>
      <c r="M61" s="84"/>
      <c r="N61" s="84"/>
    </row>
    <row r="62" spans="1:14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</sheetData>
  <mergeCells count="7">
    <mergeCell ref="A60:K60"/>
    <mergeCell ref="A6:K6"/>
    <mergeCell ref="A1:K1"/>
    <mergeCell ref="A2:K2"/>
    <mergeCell ref="A3:K3"/>
    <mergeCell ref="A4:K4"/>
    <mergeCell ref="A5:K5"/>
  </mergeCells>
  <hyperlinks>
    <hyperlink ref="L2" location="Contenido!A1" display="Contenido" xr:uid="{00000000-0004-0000-0500-000000000000}"/>
  </hyperlinks>
  <printOptions horizontalCentered="1"/>
  <pageMargins left="0.59055118110236227" right="0.59055118110236227" top="0.19685039370078741" bottom="0.19685039370078741" header="0" footer="0"/>
  <pageSetup paperSize="9" scale="68" orientation="landscape" r:id="rId1"/>
  <headerFooter alignWithMargins="0"/>
  <ignoredErrors>
    <ignoredError sqref="K33" 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60">
    <tabColor theme="5" tint="0.59999389629810485"/>
    <pageSetUpPr fitToPage="1"/>
  </sheetPr>
  <dimension ref="A1:AC36"/>
  <sheetViews>
    <sheetView showGridLines="0" zoomScaleNormal="100" zoomScaleSheetLayoutView="100" workbookViewId="0">
      <selection activeCell="G15" sqref="G15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852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245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SUM(B10:B16)</f>
        <v>249490</v>
      </c>
      <c r="C9" s="268">
        <f>SUM(C10:C16)</f>
        <v>125594</v>
      </c>
      <c r="D9" s="268">
        <f>SUM(D10:D16)</f>
        <v>123896</v>
      </c>
      <c r="E9" s="268"/>
      <c r="F9" s="268">
        <f>SUM(F10:F16)</f>
        <v>57892</v>
      </c>
      <c r="G9" s="268">
        <f>SUM(G10:G16)</f>
        <v>29641</v>
      </c>
      <c r="H9" s="268">
        <f>SUM(H10:H16)</f>
        <v>28251</v>
      </c>
      <c r="I9" s="268"/>
      <c r="J9" s="268">
        <f>SUM(J10:J16)</f>
        <v>53748</v>
      </c>
      <c r="K9" s="268">
        <f>SUM(K10:K16)</f>
        <v>26985</v>
      </c>
      <c r="L9" s="268">
        <f>SUM(L10:L16)</f>
        <v>26763</v>
      </c>
      <c r="M9" s="268"/>
      <c r="N9" s="268">
        <f>SUM(N10:N16)</f>
        <v>51497</v>
      </c>
      <c r="O9" s="268">
        <f>SUM(O10:O16)</f>
        <v>26188</v>
      </c>
      <c r="P9" s="268">
        <f>SUM(P10:P16)</f>
        <v>25309</v>
      </c>
      <c r="Q9" s="268"/>
      <c r="R9" s="268">
        <f>SUM(R10:R16)</f>
        <v>44450</v>
      </c>
      <c r="S9" s="268">
        <f>SUM(S10:S16)</f>
        <v>22300</v>
      </c>
      <c r="T9" s="268">
        <f>SUM(T10:T16)</f>
        <v>22150</v>
      </c>
      <c r="U9" s="268"/>
      <c r="V9" s="268">
        <f>SUM(V10:V16)</f>
        <v>40920</v>
      </c>
      <c r="W9" s="268">
        <f>SUM(W10:W16)</f>
        <v>20068</v>
      </c>
      <c r="X9" s="268">
        <f>SUM(X10:X16)</f>
        <v>20852</v>
      </c>
      <c r="Y9" s="268"/>
      <c r="Z9" s="268">
        <f>SUM(Z10:Z16)</f>
        <v>983</v>
      </c>
      <c r="AA9" s="268">
        <f>SUM(AA10:AA16)</f>
        <v>412</v>
      </c>
      <c r="AB9" s="268">
        <f>SUM(AB10:AB16)</f>
        <v>571</v>
      </c>
    </row>
    <row r="10" spans="1:29" x14ac:dyDescent="0.2">
      <c r="A10" s="129" t="s">
        <v>246</v>
      </c>
      <c r="B10" s="251">
        <f>+F10+J10+N10+R10+V10+Z10</f>
        <v>76873</v>
      </c>
      <c r="C10" s="251">
        <f>+G10+K10+O10+S10+W10+AA10</f>
        <v>39015</v>
      </c>
      <c r="D10" s="251">
        <f>+B10-C10</f>
        <v>37858</v>
      </c>
      <c r="E10" s="250"/>
      <c r="F10" s="250">
        <f>+F19+F28</f>
        <v>18222</v>
      </c>
      <c r="G10" s="250">
        <f t="shared" ref="G10:H10" si="0">+G19+G28</f>
        <v>9318</v>
      </c>
      <c r="H10" s="250">
        <f t="shared" si="0"/>
        <v>8904</v>
      </c>
      <c r="I10" s="250"/>
      <c r="J10" s="250">
        <f>+J19+J28</f>
        <v>16678</v>
      </c>
      <c r="K10" s="250">
        <f t="shared" ref="K10:L10" si="1">+K19+K28</f>
        <v>8487</v>
      </c>
      <c r="L10" s="250">
        <f t="shared" si="1"/>
        <v>8191</v>
      </c>
      <c r="M10" s="250"/>
      <c r="N10" s="250">
        <f>+N19+N28</f>
        <v>16203</v>
      </c>
      <c r="O10" s="250">
        <f t="shared" ref="O10:P10" si="2">+O19+O28</f>
        <v>8319</v>
      </c>
      <c r="P10" s="250">
        <f t="shared" si="2"/>
        <v>7884</v>
      </c>
      <c r="Q10" s="250"/>
      <c r="R10" s="250">
        <f>+R19+R28</f>
        <v>13281</v>
      </c>
      <c r="S10" s="250">
        <f t="shared" ref="S10:T10" si="3">+S19+S28</f>
        <v>6736</v>
      </c>
      <c r="T10" s="250">
        <f t="shared" si="3"/>
        <v>6545</v>
      </c>
      <c r="U10" s="250"/>
      <c r="V10" s="250">
        <f>+V19+V28</f>
        <v>12147</v>
      </c>
      <c r="W10" s="250">
        <f t="shared" ref="W10:X10" si="4">+W19+W28</f>
        <v>6027</v>
      </c>
      <c r="X10" s="250">
        <f t="shared" si="4"/>
        <v>6120</v>
      </c>
      <c r="Y10" s="250"/>
      <c r="Z10" s="250">
        <f>+Z19+Z28</f>
        <v>342</v>
      </c>
      <c r="AA10" s="250">
        <f t="shared" ref="AA10:AB10" si="5">+AA19+AA28</f>
        <v>128</v>
      </c>
      <c r="AB10" s="250">
        <f t="shared" si="5"/>
        <v>214</v>
      </c>
    </row>
    <row r="11" spans="1:29" x14ac:dyDescent="0.2">
      <c r="A11" s="129" t="s">
        <v>52</v>
      </c>
      <c r="B11" s="251">
        <f t="shared" ref="B11:C16" si="6">+F11+J11+N11+R11+V11+Z11</f>
        <v>50469</v>
      </c>
      <c r="C11" s="251">
        <f t="shared" si="6"/>
        <v>25321</v>
      </c>
      <c r="D11" s="251">
        <f t="shared" ref="D11:D16" si="7">+B11-C11</f>
        <v>25148</v>
      </c>
      <c r="E11" s="250"/>
      <c r="F11" s="250">
        <f t="shared" ref="F11:H16" si="8">+F20+F29</f>
        <v>11809</v>
      </c>
      <c r="G11" s="250">
        <f t="shared" si="8"/>
        <v>6058</v>
      </c>
      <c r="H11" s="250">
        <f t="shared" si="8"/>
        <v>5751</v>
      </c>
      <c r="I11" s="250"/>
      <c r="J11" s="250">
        <f t="shared" ref="J11:L16" si="9">+J20+J29</f>
        <v>10847</v>
      </c>
      <c r="K11" s="250">
        <f t="shared" si="9"/>
        <v>5433</v>
      </c>
      <c r="L11" s="250">
        <f t="shared" si="9"/>
        <v>5414</v>
      </c>
      <c r="M11" s="250"/>
      <c r="N11" s="250">
        <f t="shared" ref="N11:P16" si="10">+N20+N29</f>
        <v>10146</v>
      </c>
      <c r="O11" s="250">
        <f t="shared" si="10"/>
        <v>5175</v>
      </c>
      <c r="P11" s="250">
        <f t="shared" si="10"/>
        <v>4971</v>
      </c>
      <c r="Q11" s="250"/>
      <c r="R11" s="250">
        <f t="shared" ref="R11:T16" si="11">+R20+R29</f>
        <v>9072</v>
      </c>
      <c r="S11" s="250">
        <f t="shared" si="11"/>
        <v>4485</v>
      </c>
      <c r="T11" s="250">
        <f t="shared" si="11"/>
        <v>4587</v>
      </c>
      <c r="U11" s="250"/>
      <c r="V11" s="250">
        <f t="shared" ref="V11:X16" si="12">+V20+V29</f>
        <v>8402</v>
      </c>
      <c r="W11" s="250">
        <f t="shared" si="12"/>
        <v>4083</v>
      </c>
      <c r="X11" s="250">
        <f t="shared" si="12"/>
        <v>4319</v>
      </c>
      <c r="Y11" s="250"/>
      <c r="Z11" s="250">
        <f t="shared" ref="Z11:AB16" si="13">+Z20+Z29</f>
        <v>193</v>
      </c>
      <c r="AA11" s="250">
        <f t="shared" si="13"/>
        <v>87</v>
      </c>
      <c r="AB11" s="250">
        <f t="shared" si="13"/>
        <v>106</v>
      </c>
    </row>
    <row r="12" spans="1:29" x14ac:dyDescent="0.2">
      <c r="A12" s="129" t="s">
        <v>30</v>
      </c>
      <c r="B12" s="251">
        <f t="shared" si="6"/>
        <v>28603</v>
      </c>
      <c r="C12" s="251">
        <f t="shared" si="6"/>
        <v>14444</v>
      </c>
      <c r="D12" s="251">
        <f t="shared" si="7"/>
        <v>14159</v>
      </c>
      <c r="E12" s="250"/>
      <c r="F12" s="250">
        <f t="shared" si="8"/>
        <v>6462</v>
      </c>
      <c r="G12" s="250">
        <f t="shared" si="8"/>
        <v>3351</v>
      </c>
      <c r="H12" s="250">
        <f t="shared" si="8"/>
        <v>3111</v>
      </c>
      <c r="I12" s="250"/>
      <c r="J12" s="250">
        <f t="shared" si="9"/>
        <v>6049</v>
      </c>
      <c r="K12" s="250">
        <f t="shared" si="9"/>
        <v>3021</v>
      </c>
      <c r="L12" s="250">
        <f t="shared" si="9"/>
        <v>3028</v>
      </c>
      <c r="M12" s="250"/>
      <c r="N12" s="250">
        <f t="shared" si="10"/>
        <v>6053</v>
      </c>
      <c r="O12" s="250">
        <f t="shared" si="10"/>
        <v>3067</v>
      </c>
      <c r="P12" s="250">
        <f t="shared" si="10"/>
        <v>2986</v>
      </c>
      <c r="Q12" s="250"/>
      <c r="R12" s="250">
        <f t="shared" si="11"/>
        <v>5249</v>
      </c>
      <c r="S12" s="250">
        <f t="shared" si="11"/>
        <v>2617</v>
      </c>
      <c r="T12" s="250">
        <f t="shared" si="11"/>
        <v>2632</v>
      </c>
      <c r="U12" s="250"/>
      <c r="V12" s="250">
        <f t="shared" si="12"/>
        <v>4749</v>
      </c>
      <c r="W12" s="250">
        <f t="shared" si="12"/>
        <v>2375</v>
      </c>
      <c r="X12" s="250">
        <f t="shared" si="12"/>
        <v>2374</v>
      </c>
      <c r="Y12" s="250"/>
      <c r="Z12" s="250">
        <f t="shared" si="13"/>
        <v>41</v>
      </c>
      <c r="AA12" s="250">
        <f t="shared" si="13"/>
        <v>13</v>
      </c>
      <c r="AB12" s="250">
        <f t="shared" si="13"/>
        <v>28</v>
      </c>
    </row>
    <row r="13" spans="1:29" x14ac:dyDescent="0.2">
      <c r="A13" s="129" t="s">
        <v>31</v>
      </c>
      <c r="B13" s="251">
        <f t="shared" si="6"/>
        <v>28629</v>
      </c>
      <c r="C13" s="251">
        <f t="shared" si="6"/>
        <v>14328</v>
      </c>
      <c r="D13" s="251">
        <f t="shared" si="7"/>
        <v>14301</v>
      </c>
      <c r="E13" s="250"/>
      <c r="F13" s="250">
        <f t="shared" si="8"/>
        <v>6632</v>
      </c>
      <c r="G13" s="250">
        <f t="shared" si="8"/>
        <v>3333</v>
      </c>
      <c r="H13" s="250">
        <f t="shared" si="8"/>
        <v>3299</v>
      </c>
      <c r="I13" s="250"/>
      <c r="J13" s="250">
        <f t="shared" si="9"/>
        <v>5971</v>
      </c>
      <c r="K13" s="250">
        <f t="shared" si="9"/>
        <v>2960</v>
      </c>
      <c r="L13" s="250">
        <f t="shared" si="9"/>
        <v>3011</v>
      </c>
      <c r="M13" s="250"/>
      <c r="N13" s="250">
        <f t="shared" si="10"/>
        <v>6076</v>
      </c>
      <c r="O13" s="250">
        <f t="shared" si="10"/>
        <v>3032</v>
      </c>
      <c r="P13" s="250">
        <f t="shared" si="10"/>
        <v>3044</v>
      </c>
      <c r="Q13" s="250"/>
      <c r="R13" s="250">
        <f t="shared" si="11"/>
        <v>5077</v>
      </c>
      <c r="S13" s="250">
        <f t="shared" si="11"/>
        <v>2596</v>
      </c>
      <c r="T13" s="250">
        <f t="shared" si="11"/>
        <v>2481</v>
      </c>
      <c r="U13" s="250"/>
      <c r="V13" s="250">
        <f t="shared" si="12"/>
        <v>4624</v>
      </c>
      <c r="W13" s="250">
        <f t="shared" si="12"/>
        <v>2283</v>
      </c>
      <c r="X13" s="250">
        <f t="shared" si="12"/>
        <v>2341</v>
      </c>
      <c r="Y13" s="250"/>
      <c r="Z13" s="250">
        <f t="shared" si="13"/>
        <v>249</v>
      </c>
      <c r="AA13" s="250">
        <f t="shared" si="13"/>
        <v>124</v>
      </c>
      <c r="AB13" s="250">
        <f t="shared" si="13"/>
        <v>125</v>
      </c>
    </row>
    <row r="14" spans="1:29" x14ac:dyDescent="0.2">
      <c r="A14" s="129" t="s">
        <v>247</v>
      </c>
      <c r="B14" s="251">
        <f t="shared" si="6"/>
        <v>18975</v>
      </c>
      <c r="C14" s="251">
        <f t="shared" si="6"/>
        <v>9429</v>
      </c>
      <c r="D14" s="251">
        <f t="shared" si="7"/>
        <v>9546</v>
      </c>
      <c r="E14" s="250"/>
      <c r="F14" s="250">
        <f t="shared" si="8"/>
        <v>4216</v>
      </c>
      <c r="G14" s="250">
        <f t="shared" si="8"/>
        <v>2184</v>
      </c>
      <c r="H14" s="250">
        <f t="shared" si="8"/>
        <v>2032</v>
      </c>
      <c r="I14" s="250"/>
      <c r="J14" s="250">
        <f t="shared" si="9"/>
        <v>4114</v>
      </c>
      <c r="K14" s="250">
        <f t="shared" si="9"/>
        <v>1984</v>
      </c>
      <c r="L14" s="250">
        <f t="shared" si="9"/>
        <v>2130</v>
      </c>
      <c r="M14" s="250"/>
      <c r="N14" s="250">
        <f t="shared" si="10"/>
        <v>3831</v>
      </c>
      <c r="O14" s="250">
        <f t="shared" si="10"/>
        <v>1914</v>
      </c>
      <c r="P14" s="250">
        <f t="shared" si="10"/>
        <v>1917</v>
      </c>
      <c r="Q14" s="250"/>
      <c r="R14" s="250">
        <f t="shared" si="11"/>
        <v>3513</v>
      </c>
      <c r="S14" s="250">
        <f t="shared" si="11"/>
        <v>1777</v>
      </c>
      <c r="T14" s="250">
        <f t="shared" si="11"/>
        <v>1736</v>
      </c>
      <c r="U14" s="250"/>
      <c r="V14" s="250">
        <f t="shared" si="12"/>
        <v>3205</v>
      </c>
      <c r="W14" s="250">
        <f t="shared" si="12"/>
        <v>1530</v>
      </c>
      <c r="X14" s="250">
        <f t="shared" si="12"/>
        <v>1675</v>
      </c>
      <c r="Y14" s="250"/>
      <c r="Z14" s="250">
        <f t="shared" si="13"/>
        <v>96</v>
      </c>
      <c r="AA14" s="250">
        <f t="shared" si="13"/>
        <v>40</v>
      </c>
      <c r="AB14" s="250">
        <f t="shared" si="13"/>
        <v>56</v>
      </c>
    </row>
    <row r="15" spans="1:29" x14ac:dyDescent="0.2">
      <c r="A15" s="129" t="s">
        <v>55</v>
      </c>
      <c r="B15" s="251">
        <f t="shared" si="6"/>
        <v>22083</v>
      </c>
      <c r="C15" s="251">
        <f t="shared" si="6"/>
        <v>11078</v>
      </c>
      <c r="D15" s="251">
        <f t="shared" si="7"/>
        <v>11005</v>
      </c>
      <c r="E15" s="250"/>
      <c r="F15" s="250">
        <f t="shared" si="8"/>
        <v>4941</v>
      </c>
      <c r="G15" s="250">
        <f t="shared" si="8"/>
        <v>2492</v>
      </c>
      <c r="H15" s="250">
        <f t="shared" si="8"/>
        <v>2449</v>
      </c>
      <c r="I15" s="250"/>
      <c r="J15" s="250">
        <f t="shared" si="9"/>
        <v>4799</v>
      </c>
      <c r="K15" s="250">
        <f t="shared" si="9"/>
        <v>2411</v>
      </c>
      <c r="L15" s="250">
        <f t="shared" si="9"/>
        <v>2388</v>
      </c>
      <c r="M15" s="250"/>
      <c r="N15" s="250">
        <f t="shared" si="10"/>
        <v>4365</v>
      </c>
      <c r="O15" s="250">
        <f t="shared" si="10"/>
        <v>2265</v>
      </c>
      <c r="P15" s="250">
        <f t="shared" si="10"/>
        <v>2100</v>
      </c>
      <c r="Q15" s="250"/>
      <c r="R15" s="250">
        <f t="shared" si="11"/>
        <v>4056</v>
      </c>
      <c r="S15" s="250">
        <f t="shared" si="11"/>
        <v>1996</v>
      </c>
      <c r="T15" s="250">
        <f t="shared" si="11"/>
        <v>2060</v>
      </c>
      <c r="U15" s="250"/>
      <c r="V15" s="250">
        <f t="shared" si="12"/>
        <v>3898</v>
      </c>
      <c r="W15" s="250">
        <f t="shared" si="12"/>
        <v>1906</v>
      </c>
      <c r="X15" s="250">
        <f t="shared" si="12"/>
        <v>1992</v>
      </c>
      <c r="Y15" s="250"/>
      <c r="Z15" s="250">
        <f t="shared" si="13"/>
        <v>24</v>
      </c>
      <c r="AA15" s="250">
        <f t="shared" si="13"/>
        <v>8</v>
      </c>
      <c r="AB15" s="250">
        <f t="shared" si="13"/>
        <v>16</v>
      </c>
    </row>
    <row r="16" spans="1:29" x14ac:dyDescent="0.2">
      <c r="A16" s="129" t="s">
        <v>71</v>
      </c>
      <c r="B16" s="251">
        <f t="shared" si="6"/>
        <v>23858</v>
      </c>
      <c r="C16" s="251">
        <f t="shared" si="6"/>
        <v>11979</v>
      </c>
      <c r="D16" s="251">
        <f t="shared" si="7"/>
        <v>11879</v>
      </c>
      <c r="E16" s="250"/>
      <c r="F16" s="250">
        <f t="shared" si="8"/>
        <v>5610</v>
      </c>
      <c r="G16" s="250">
        <f t="shared" si="8"/>
        <v>2905</v>
      </c>
      <c r="H16" s="250">
        <f t="shared" si="8"/>
        <v>2705</v>
      </c>
      <c r="I16" s="250"/>
      <c r="J16" s="250">
        <f t="shared" si="9"/>
        <v>5290</v>
      </c>
      <c r="K16" s="250">
        <f t="shared" si="9"/>
        <v>2689</v>
      </c>
      <c r="L16" s="250">
        <f t="shared" si="9"/>
        <v>2601</v>
      </c>
      <c r="M16" s="252"/>
      <c r="N16" s="250">
        <f t="shared" si="10"/>
        <v>4823</v>
      </c>
      <c r="O16" s="250">
        <f t="shared" si="10"/>
        <v>2416</v>
      </c>
      <c r="P16" s="250">
        <f t="shared" si="10"/>
        <v>2407</v>
      </c>
      <c r="Q16" s="252"/>
      <c r="R16" s="250">
        <f t="shared" si="11"/>
        <v>4202</v>
      </c>
      <c r="S16" s="250">
        <f t="shared" si="11"/>
        <v>2093</v>
      </c>
      <c r="T16" s="250">
        <f t="shared" si="11"/>
        <v>2109</v>
      </c>
      <c r="U16" s="252"/>
      <c r="V16" s="250">
        <f t="shared" si="12"/>
        <v>3895</v>
      </c>
      <c r="W16" s="250">
        <f t="shared" si="12"/>
        <v>1864</v>
      </c>
      <c r="X16" s="250">
        <f t="shared" si="12"/>
        <v>2031</v>
      </c>
      <c r="Y16" s="252"/>
      <c r="Z16" s="250">
        <f t="shared" si="13"/>
        <v>38</v>
      </c>
      <c r="AA16" s="250">
        <f t="shared" si="13"/>
        <v>12</v>
      </c>
      <c r="AB16" s="250">
        <f t="shared" si="13"/>
        <v>26</v>
      </c>
    </row>
    <row r="17" spans="1:28" x14ac:dyDescent="0.2"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269" customFormat="1" x14ac:dyDescent="0.2">
      <c r="A18" s="122" t="s">
        <v>206</v>
      </c>
      <c r="B18" s="268">
        <f>SUM(B19:B25)</f>
        <v>193577</v>
      </c>
      <c r="C18" s="268">
        <f>SUM(C19:C25)</f>
        <v>97475</v>
      </c>
      <c r="D18" s="268">
        <f>SUM(D19:D25)</f>
        <v>96102</v>
      </c>
      <c r="E18" s="273"/>
      <c r="F18" s="268">
        <f>SUM(F19:F25)</f>
        <v>44869</v>
      </c>
      <c r="G18" s="268">
        <f>SUM(G19:G25)</f>
        <v>22849</v>
      </c>
      <c r="H18" s="268">
        <f>SUM(H19:H25)</f>
        <v>22020</v>
      </c>
      <c r="I18" s="273"/>
      <c r="J18" s="268">
        <f>SUM(J19:J25)</f>
        <v>41572</v>
      </c>
      <c r="K18" s="268">
        <f>SUM(K19:K25)</f>
        <v>20916</v>
      </c>
      <c r="L18" s="268">
        <f>SUM(L19:L25)</f>
        <v>20656</v>
      </c>
      <c r="M18" s="273"/>
      <c r="N18" s="268">
        <f>SUM(N19:N25)</f>
        <v>40051</v>
      </c>
      <c r="O18" s="268">
        <f>SUM(O19:O25)</f>
        <v>20394</v>
      </c>
      <c r="P18" s="268">
        <f>SUM(P19:P25)</f>
        <v>19657</v>
      </c>
      <c r="Q18" s="273"/>
      <c r="R18" s="268">
        <f>SUM(R19:R25)</f>
        <v>34340</v>
      </c>
      <c r="S18" s="268">
        <f>SUM(S19:S25)</f>
        <v>17279</v>
      </c>
      <c r="T18" s="268">
        <f>SUM(T19:T25)</f>
        <v>17061</v>
      </c>
      <c r="U18" s="273"/>
      <c r="V18" s="268">
        <f>SUM(V19:V25)</f>
        <v>31784</v>
      </c>
      <c r="W18" s="268">
        <f>SUM(W19:W25)</f>
        <v>15633</v>
      </c>
      <c r="X18" s="268">
        <f>SUM(X19:X25)</f>
        <v>16151</v>
      </c>
      <c r="Y18" s="273"/>
      <c r="Z18" s="268">
        <f>SUM(Z19:Z25)</f>
        <v>961</v>
      </c>
      <c r="AA18" s="268">
        <f>SUM(AA19:AA25)</f>
        <v>404</v>
      </c>
      <c r="AB18" s="268">
        <f>SUM(AB19:AB25)</f>
        <v>557</v>
      </c>
    </row>
    <row r="19" spans="1:28" x14ac:dyDescent="0.2">
      <c r="A19" s="129" t="s">
        <v>246</v>
      </c>
      <c r="B19" s="251">
        <f>+F19+J19+N19+R19+V19+Z19</f>
        <v>70139</v>
      </c>
      <c r="C19" s="251">
        <f>+G19+K19+O19+S19+W19+AA19</f>
        <v>35591</v>
      </c>
      <c r="D19" s="251">
        <f>+B19-C19</f>
        <v>34548</v>
      </c>
      <c r="E19" s="250"/>
      <c r="F19" s="250">
        <v>16654</v>
      </c>
      <c r="G19" s="250">
        <v>8475</v>
      </c>
      <c r="H19" s="250">
        <v>8179</v>
      </c>
      <c r="I19" s="250"/>
      <c r="J19" s="250">
        <v>15234</v>
      </c>
      <c r="K19" s="250">
        <v>7763</v>
      </c>
      <c r="L19" s="250">
        <v>7471</v>
      </c>
      <c r="M19" s="250"/>
      <c r="N19" s="250">
        <v>14837</v>
      </c>
      <c r="O19" s="250">
        <v>7613</v>
      </c>
      <c r="P19" s="250">
        <v>7224</v>
      </c>
      <c r="Q19" s="250"/>
      <c r="R19" s="250">
        <v>12042</v>
      </c>
      <c r="S19" s="250">
        <v>6111</v>
      </c>
      <c r="T19" s="250">
        <v>5931</v>
      </c>
      <c r="U19" s="250"/>
      <c r="V19" s="250">
        <v>11030</v>
      </c>
      <c r="W19" s="250">
        <v>5501</v>
      </c>
      <c r="X19" s="250">
        <v>5529</v>
      </c>
      <c r="Y19" s="250"/>
      <c r="Z19" s="250">
        <v>342</v>
      </c>
      <c r="AA19" s="250">
        <v>128</v>
      </c>
      <c r="AB19" s="250">
        <v>214</v>
      </c>
    </row>
    <row r="20" spans="1:28" x14ac:dyDescent="0.2">
      <c r="A20" s="129" t="s">
        <v>52</v>
      </c>
      <c r="B20" s="251">
        <f t="shared" ref="B20:C25" si="14">+F20+J20+N20+R20+V20+Z20</f>
        <v>35256</v>
      </c>
      <c r="C20" s="251">
        <f t="shared" si="14"/>
        <v>17734</v>
      </c>
      <c r="D20" s="251">
        <f t="shared" ref="D20:D25" si="15">+B20-C20</f>
        <v>17522</v>
      </c>
      <c r="E20" s="252"/>
      <c r="F20" s="252">
        <v>8232</v>
      </c>
      <c r="G20" s="252">
        <v>4209</v>
      </c>
      <c r="H20" s="252">
        <v>4023</v>
      </c>
      <c r="I20" s="252"/>
      <c r="J20" s="252">
        <v>7574</v>
      </c>
      <c r="K20" s="252">
        <v>3807</v>
      </c>
      <c r="L20" s="252">
        <v>3767</v>
      </c>
      <c r="M20" s="252"/>
      <c r="N20" s="252">
        <v>7056</v>
      </c>
      <c r="O20" s="252">
        <v>3598</v>
      </c>
      <c r="P20" s="252">
        <v>3458</v>
      </c>
      <c r="Q20" s="252"/>
      <c r="R20" s="252">
        <v>6311</v>
      </c>
      <c r="S20" s="252">
        <v>3144</v>
      </c>
      <c r="T20" s="252">
        <v>3167</v>
      </c>
      <c r="U20" s="252"/>
      <c r="V20" s="252">
        <v>5890</v>
      </c>
      <c r="W20" s="252">
        <v>2889</v>
      </c>
      <c r="X20" s="252">
        <v>3001</v>
      </c>
      <c r="Y20" s="252"/>
      <c r="Z20" s="252">
        <v>193</v>
      </c>
      <c r="AA20" s="252">
        <v>87</v>
      </c>
      <c r="AB20" s="252">
        <v>106</v>
      </c>
    </row>
    <row r="21" spans="1:28" x14ac:dyDescent="0.2">
      <c r="A21" s="129" t="s">
        <v>30</v>
      </c>
      <c r="B21" s="251">
        <f t="shared" si="14"/>
        <v>25604</v>
      </c>
      <c r="C21" s="251">
        <f t="shared" si="14"/>
        <v>12882</v>
      </c>
      <c r="D21" s="251">
        <f t="shared" si="15"/>
        <v>12722</v>
      </c>
      <c r="E21" s="252"/>
      <c r="F21" s="252">
        <v>5773</v>
      </c>
      <c r="G21" s="252">
        <v>2985</v>
      </c>
      <c r="H21" s="252">
        <v>2788</v>
      </c>
      <c r="I21" s="252"/>
      <c r="J21" s="252">
        <v>5397</v>
      </c>
      <c r="K21" s="252">
        <v>2668</v>
      </c>
      <c r="L21" s="252">
        <v>2729</v>
      </c>
      <c r="M21" s="252"/>
      <c r="N21" s="252">
        <v>5448</v>
      </c>
      <c r="O21" s="252">
        <v>2766</v>
      </c>
      <c r="P21" s="252">
        <v>2682</v>
      </c>
      <c r="Q21" s="252"/>
      <c r="R21" s="252">
        <v>4696</v>
      </c>
      <c r="S21" s="252">
        <v>2323</v>
      </c>
      <c r="T21" s="252">
        <v>2373</v>
      </c>
      <c r="U21" s="252"/>
      <c r="V21" s="252">
        <v>4249</v>
      </c>
      <c r="W21" s="252">
        <v>2127</v>
      </c>
      <c r="X21" s="252">
        <v>2122</v>
      </c>
      <c r="Y21" s="252"/>
      <c r="Z21" s="252">
        <v>41</v>
      </c>
      <c r="AA21" s="252">
        <v>13</v>
      </c>
      <c r="AB21" s="252">
        <v>28</v>
      </c>
    </row>
    <row r="22" spans="1:28" x14ac:dyDescent="0.2">
      <c r="A22" s="129" t="s">
        <v>31</v>
      </c>
      <c r="B22" s="251">
        <f t="shared" si="14"/>
        <v>23872</v>
      </c>
      <c r="C22" s="251">
        <f t="shared" si="14"/>
        <v>12013</v>
      </c>
      <c r="D22" s="251">
        <f t="shared" si="15"/>
        <v>11859</v>
      </c>
      <c r="F22" s="250">
        <v>5448</v>
      </c>
      <c r="G22" s="250">
        <v>2729</v>
      </c>
      <c r="H22" s="250">
        <v>2719</v>
      </c>
      <c r="J22" s="250">
        <v>4986</v>
      </c>
      <c r="K22" s="250">
        <v>2491</v>
      </c>
      <c r="L22" s="250">
        <v>2495</v>
      </c>
      <c r="N22" s="250">
        <v>5045</v>
      </c>
      <c r="O22" s="250">
        <v>2535</v>
      </c>
      <c r="P22" s="250">
        <v>2510</v>
      </c>
      <c r="R22" s="250">
        <v>4251</v>
      </c>
      <c r="S22" s="250">
        <v>2191</v>
      </c>
      <c r="T22" s="250">
        <v>2060</v>
      </c>
      <c r="V22" s="250">
        <v>3893</v>
      </c>
      <c r="W22" s="250">
        <v>1943</v>
      </c>
      <c r="X22" s="250">
        <v>1950</v>
      </c>
      <c r="Z22" s="250">
        <v>249</v>
      </c>
      <c r="AA22" s="250">
        <v>124</v>
      </c>
      <c r="AB22" s="250">
        <v>125</v>
      </c>
    </row>
    <row r="23" spans="1:28" x14ac:dyDescent="0.2">
      <c r="A23" s="129" t="s">
        <v>247</v>
      </c>
      <c r="B23" s="251">
        <f t="shared" si="14"/>
        <v>13574</v>
      </c>
      <c r="C23" s="251">
        <f t="shared" si="14"/>
        <v>6722</v>
      </c>
      <c r="D23" s="251">
        <f t="shared" si="15"/>
        <v>6852</v>
      </c>
      <c r="F23" s="251">
        <v>3028</v>
      </c>
      <c r="G23" s="251">
        <v>1565</v>
      </c>
      <c r="H23" s="251">
        <v>1463</v>
      </c>
      <c r="J23" s="251">
        <v>2924</v>
      </c>
      <c r="K23" s="251">
        <v>1416</v>
      </c>
      <c r="L23" s="251">
        <v>1508</v>
      </c>
      <c r="N23" s="251">
        <v>2725</v>
      </c>
      <c r="O23" s="251">
        <v>1351</v>
      </c>
      <c r="P23" s="251">
        <v>1374</v>
      </c>
      <c r="R23" s="251">
        <v>2501</v>
      </c>
      <c r="S23" s="251">
        <v>1271</v>
      </c>
      <c r="T23" s="251">
        <v>1230</v>
      </c>
      <c r="V23" s="251">
        <v>2322</v>
      </c>
      <c r="W23" s="251">
        <v>1087</v>
      </c>
      <c r="X23" s="251">
        <v>1235</v>
      </c>
      <c r="Z23" s="251">
        <v>74</v>
      </c>
      <c r="AA23" s="251">
        <v>32</v>
      </c>
      <c r="AB23" s="251">
        <v>42</v>
      </c>
    </row>
    <row r="24" spans="1:28" x14ac:dyDescent="0.2">
      <c r="A24" s="129" t="s">
        <v>55</v>
      </c>
      <c r="B24" s="251">
        <f t="shared" si="14"/>
        <v>12596</v>
      </c>
      <c r="C24" s="251">
        <f t="shared" si="14"/>
        <v>6258</v>
      </c>
      <c r="D24" s="251">
        <f t="shared" si="15"/>
        <v>6338</v>
      </c>
      <c r="F24" s="251">
        <v>2848</v>
      </c>
      <c r="G24" s="251">
        <v>1406</v>
      </c>
      <c r="H24" s="251">
        <v>1442</v>
      </c>
      <c r="J24" s="251">
        <v>2724</v>
      </c>
      <c r="K24" s="251">
        <v>1337</v>
      </c>
      <c r="L24" s="251">
        <v>1387</v>
      </c>
      <c r="N24" s="251">
        <v>2441</v>
      </c>
      <c r="O24" s="251">
        <v>1277</v>
      </c>
      <c r="P24" s="251">
        <v>1164</v>
      </c>
      <c r="R24" s="251">
        <v>2285</v>
      </c>
      <c r="S24" s="251">
        <v>1135</v>
      </c>
      <c r="T24" s="251">
        <v>1150</v>
      </c>
      <c r="V24" s="251">
        <v>2274</v>
      </c>
      <c r="W24" s="251">
        <v>1095</v>
      </c>
      <c r="X24" s="251">
        <v>1179</v>
      </c>
      <c r="Z24" s="251">
        <v>24</v>
      </c>
      <c r="AA24" s="251">
        <v>8</v>
      </c>
      <c r="AB24" s="251">
        <v>16</v>
      </c>
    </row>
    <row r="25" spans="1:28" x14ac:dyDescent="0.2">
      <c r="A25" s="129" t="s">
        <v>71</v>
      </c>
      <c r="B25" s="251">
        <f t="shared" si="14"/>
        <v>12536</v>
      </c>
      <c r="C25" s="251">
        <f t="shared" si="14"/>
        <v>6275</v>
      </c>
      <c r="D25" s="251">
        <f t="shared" si="15"/>
        <v>6261</v>
      </c>
      <c r="F25" s="251">
        <v>2886</v>
      </c>
      <c r="G25" s="251">
        <v>1480</v>
      </c>
      <c r="H25" s="251">
        <v>1406</v>
      </c>
      <c r="J25" s="251">
        <v>2733</v>
      </c>
      <c r="K25" s="251">
        <v>1434</v>
      </c>
      <c r="L25" s="251">
        <v>1299</v>
      </c>
      <c r="N25" s="251">
        <v>2499</v>
      </c>
      <c r="O25" s="251">
        <v>1254</v>
      </c>
      <c r="P25" s="251">
        <v>1245</v>
      </c>
      <c r="R25" s="251">
        <v>2254</v>
      </c>
      <c r="S25" s="251">
        <v>1104</v>
      </c>
      <c r="T25" s="251">
        <v>1150</v>
      </c>
      <c r="V25" s="251">
        <v>2126</v>
      </c>
      <c r="W25" s="251">
        <v>991</v>
      </c>
      <c r="X25" s="251">
        <v>1135</v>
      </c>
      <c r="Z25" s="251">
        <v>38</v>
      </c>
      <c r="AA25" s="251">
        <v>12</v>
      </c>
      <c r="AB25" s="251">
        <v>26</v>
      </c>
    </row>
    <row r="26" spans="1:28" x14ac:dyDescent="0.2">
      <c r="B26" s="252"/>
      <c r="C26" s="252"/>
      <c r="D26" s="252"/>
    </row>
    <row r="27" spans="1:28" s="269" customFormat="1" x14ac:dyDescent="0.2">
      <c r="A27" s="124" t="s">
        <v>205</v>
      </c>
      <c r="B27" s="268">
        <f>SUM(B28:B34)</f>
        <v>55913</v>
      </c>
      <c r="C27" s="268">
        <f>SUM(C28:C34)</f>
        <v>28119</v>
      </c>
      <c r="D27" s="268">
        <f>SUM(D28:D34)</f>
        <v>27794</v>
      </c>
      <c r="E27" s="273"/>
      <c r="F27" s="268">
        <f>SUM(F28:F34)</f>
        <v>13023</v>
      </c>
      <c r="G27" s="268">
        <f>SUM(G28:G34)</f>
        <v>6792</v>
      </c>
      <c r="H27" s="268">
        <f>SUM(H28:H34)</f>
        <v>6231</v>
      </c>
      <c r="I27" s="273"/>
      <c r="J27" s="268">
        <f>SUM(J28:J34)</f>
        <v>12176</v>
      </c>
      <c r="K27" s="268">
        <f>SUM(K28:K34)</f>
        <v>6069</v>
      </c>
      <c r="L27" s="268">
        <f>SUM(L28:L34)</f>
        <v>6107</v>
      </c>
      <c r="M27" s="273"/>
      <c r="N27" s="268">
        <f>SUM(N28:N34)</f>
        <v>11446</v>
      </c>
      <c r="O27" s="268">
        <f>SUM(O28:O34)</f>
        <v>5794</v>
      </c>
      <c r="P27" s="268">
        <f>SUM(P28:P34)</f>
        <v>5652</v>
      </c>
      <c r="Q27" s="273"/>
      <c r="R27" s="268">
        <f>SUM(R28:R34)</f>
        <v>10110</v>
      </c>
      <c r="S27" s="268">
        <f>SUM(S28:S34)</f>
        <v>5021</v>
      </c>
      <c r="T27" s="268">
        <f>SUM(T28:T34)</f>
        <v>5089</v>
      </c>
      <c r="U27" s="273"/>
      <c r="V27" s="268">
        <f>SUM(V28:V34)</f>
        <v>9136</v>
      </c>
      <c r="W27" s="268">
        <f>SUM(W28:W34)</f>
        <v>4435</v>
      </c>
      <c r="X27" s="268">
        <f>SUM(X28:X34)</f>
        <v>4701</v>
      </c>
      <c r="Y27" s="273"/>
      <c r="Z27" s="268">
        <f>SUM(Z28:Z34)</f>
        <v>22</v>
      </c>
      <c r="AA27" s="268">
        <f>SUM(AA28:AA34)</f>
        <v>8</v>
      </c>
      <c r="AB27" s="268">
        <f>SUM(AB28:AB34)</f>
        <v>14</v>
      </c>
    </row>
    <row r="28" spans="1:28" x14ac:dyDescent="0.2">
      <c r="A28" s="129" t="s">
        <v>246</v>
      </c>
      <c r="B28" s="251">
        <f>+F28+J28+N28+R28+V28+Z28</f>
        <v>6734</v>
      </c>
      <c r="C28" s="251">
        <f>+G28+K28+O28+S28+W28+AA28</f>
        <v>3424</v>
      </c>
      <c r="D28" s="251">
        <f>+B28-C28</f>
        <v>3310</v>
      </c>
      <c r="F28" s="251">
        <v>1568</v>
      </c>
      <c r="G28" s="251">
        <v>843</v>
      </c>
      <c r="H28" s="251">
        <v>725</v>
      </c>
      <c r="J28" s="251">
        <v>1444</v>
      </c>
      <c r="K28" s="251">
        <v>724</v>
      </c>
      <c r="L28" s="251">
        <v>720</v>
      </c>
      <c r="N28" s="251">
        <v>1366</v>
      </c>
      <c r="O28" s="251">
        <v>706</v>
      </c>
      <c r="P28" s="251">
        <v>660</v>
      </c>
      <c r="R28" s="251">
        <v>1239</v>
      </c>
      <c r="S28" s="251">
        <v>625</v>
      </c>
      <c r="T28" s="251">
        <v>614</v>
      </c>
      <c r="V28" s="251">
        <v>1117</v>
      </c>
      <c r="W28" s="251">
        <v>526</v>
      </c>
      <c r="X28" s="251">
        <v>591</v>
      </c>
      <c r="Z28" s="251">
        <v>0</v>
      </c>
      <c r="AA28" s="251">
        <v>0</v>
      </c>
      <c r="AB28" s="251">
        <v>0</v>
      </c>
    </row>
    <row r="29" spans="1:28" x14ac:dyDescent="0.2">
      <c r="A29" s="129" t="s">
        <v>52</v>
      </c>
      <c r="B29" s="251">
        <f t="shared" ref="B29:C34" si="16">+F29+J29+N29+R29+V29+Z29</f>
        <v>15213</v>
      </c>
      <c r="C29" s="251">
        <f t="shared" si="16"/>
        <v>7587</v>
      </c>
      <c r="D29" s="251">
        <f t="shared" ref="D29:D34" si="17">+B29-C29</f>
        <v>7626</v>
      </c>
      <c r="F29" s="251">
        <v>3577</v>
      </c>
      <c r="G29" s="251">
        <v>1849</v>
      </c>
      <c r="H29" s="251">
        <v>1728</v>
      </c>
      <c r="J29" s="251">
        <v>3273</v>
      </c>
      <c r="K29" s="251">
        <v>1626</v>
      </c>
      <c r="L29" s="251">
        <v>1647</v>
      </c>
      <c r="N29" s="251">
        <v>3090</v>
      </c>
      <c r="O29" s="251">
        <v>1577</v>
      </c>
      <c r="P29" s="251">
        <v>1513</v>
      </c>
      <c r="R29" s="251">
        <v>2761</v>
      </c>
      <c r="S29" s="251">
        <v>1341</v>
      </c>
      <c r="T29" s="251">
        <v>1420</v>
      </c>
      <c r="V29" s="251">
        <v>2512</v>
      </c>
      <c r="W29" s="251">
        <v>1194</v>
      </c>
      <c r="X29" s="251">
        <v>1318</v>
      </c>
      <c r="Z29" s="251">
        <v>0</v>
      </c>
      <c r="AA29" s="251">
        <v>0</v>
      </c>
      <c r="AB29" s="251">
        <v>0</v>
      </c>
    </row>
    <row r="30" spans="1:28" x14ac:dyDescent="0.2">
      <c r="A30" s="129" t="s">
        <v>30</v>
      </c>
      <c r="B30" s="251">
        <f t="shared" si="16"/>
        <v>2999</v>
      </c>
      <c r="C30" s="251">
        <f t="shared" si="16"/>
        <v>1562</v>
      </c>
      <c r="D30" s="251">
        <f t="shared" si="17"/>
        <v>1437</v>
      </c>
      <c r="F30" s="251">
        <v>689</v>
      </c>
      <c r="G30" s="251">
        <v>366</v>
      </c>
      <c r="H30" s="251">
        <v>323</v>
      </c>
      <c r="J30" s="251">
        <v>652</v>
      </c>
      <c r="K30" s="251">
        <v>353</v>
      </c>
      <c r="L30" s="251">
        <v>299</v>
      </c>
      <c r="N30" s="251">
        <v>605</v>
      </c>
      <c r="O30" s="251">
        <v>301</v>
      </c>
      <c r="P30" s="251">
        <v>304</v>
      </c>
      <c r="R30" s="251">
        <v>553</v>
      </c>
      <c r="S30" s="251">
        <v>294</v>
      </c>
      <c r="T30" s="251">
        <v>259</v>
      </c>
      <c r="V30" s="251">
        <v>500</v>
      </c>
      <c r="W30" s="251">
        <v>248</v>
      </c>
      <c r="X30" s="251">
        <v>252</v>
      </c>
      <c r="Z30" s="251">
        <v>0</v>
      </c>
      <c r="AA30" s="251">
        <v>0</v>
      </c>
      <c r="AB30" s="251">
        <v>0</v>
      </c>
    </row>
    <row r="31" spans="1:28" x14ac:dyDescent="0.2">
      <c r="A31" s="129" t="s">
        <v>31</v>
      </c>
      <c r="B31" s="251">
        <f t="shared" si="16"/>
        <v>4757</v>
      </c>
      <c r="C31" s="251">
        <f t="shared" si="16"/>
        <v>2315</v>
      </c>
      <c r="D31" s="251">
        <f t="shared" si="17"/>
        <v>2442</v>
      </c>
      <c r="F31" s="251">
        <v>1184</v>
      </c>
      <c r="G31" s="251">
        <v>604</v>
      </c>
      <c r="H31" s="251">
        <v>580</v>
      </c>
      <c r="J31" s="251">
        <v>985</v>
      </c>
      <c r="K31" s="251">
        <v>469</v>
      </c>
      <c r="L31" s="251">
        <v>516</v>
      </c>
      <c r="N31" s="251">
        <v>1031</v>
      </c>
      <c r="O31" s="251">
        <v>497</v>
      </c>
      <c r="P31" s="251">
        <v>534</v>
      </c>
      <c r="R31" s="251">
        <v>826</v>
      </c>
      <c r="S31" s="251">
        <v>405</v>
      </c>
      <c r="T31" s="251">
        <v>421</v>
      </c>
      <c r="V31" s="251">
        <v>731</v>
      </c>
      <c r="W31" s="251">
        <v>340</v>
      </c>
      <c r="X31" s="251">
        <v>391</v>
      </c>
      <c r="Z31" s="251">
        <v>0</v>
      </c>
      <c r="AA31" s="251">
        <v>0</v>
      </c>
      <c r="AB31" s="251">
        <v>0</v>
      </c>
    </row>
    <row r="32" spans="1:28" x14ac:dyDescent="0.2">
      <c r="A32" s="129" t="s">
        <v>247</v>
      </c>
      <c r="B32" s="251">
        <f t="shared" si="16"/>
        <v>5401</v>
      </c>
      <c r="C32" s="251">
        <f t="shared" si="16"/>
        <v>2707</v>
      </c>
      <c r="D32" s="251">
        <f t="shared" si="17"/>
        <v>2694</v>
      </c>
      <c r="F32" s="251">
        <v>1188</v>
      </c>
      <c r="G32" s="251">
        <v>619</v>
      </c>
      <c r="H32" s="251">
        <v>569</v>
      </c>
      <c r="J32" s="251">
        <v>1190</v>
      </c>
      <c r="K32" s="251">
        <v>568</v>
      </c>
      <c r="L32" s="251">
        <v>622</v>
      </c>
      <c r="N32" s="251">
        <v>1106</v>
      </c>
      <c r="O32" s="251">
        <v>563</v>
      </c>
      <c r="P32" s="251">
        <v>543</v>
      </c>
      <c r="R32" s="251">
        <v>1012</v>
      </c>
      <c r="S32" s="251">
        <v>506</v>
      </c>
      <c r="T32" s="251">
        <v>506</v>
      </c>
      <c r="V32" s="251">
        <v>883</v>
      </c>
      <c r="W32" s="251">
        <v>443</v>
      </c>
      <c r="X32" s="251">
        <v>440</v>
      </c>
      <c r="Z32" s="251">
        <v>22</v>
      </c>
      <c r="AA32" s="251">
        <v>8</v>
      </c>
      <c r="AB32" s="251">
        <v>14</v>
      </c>
    </row>
    <row r="33" spans="1:28" x14ac:dyDescent="0.2">
      <c r="A33" s="129" t="s">
        <v>55</v>
      </c>
      <c r="B33" s="251">
        <f t="shared" si="16"/>
        <v>9487</v>
      </c>
      <c r="C33" s="251">
        <f t="shared" si="16"/>
        <v>4820</v>
      </c>
      <c r="D33" s="251">
        <f t="shared" si="17"/>
        <v>4667</v>
      </c>
      <c r="F33" s="251">
        <v>2093</v>
      </c>
      <c r="G33" s="251">
        <v>1086</v>
      </c>
      <c r="H33" s="251">
        <v>1007</v>
      </c>
      <c r="J33" s="251">
        <v>2075</v>
      </c>
      <c r="K33" s="251">
        <v>1074</v>
      </c>
      <c r="L33" s="251">
        <v>1001</v>
      </c>
      <c r="N33" s="251">
        <v>1924</v>
      </c>
      <c r="O33" s="251">
        <v>988</v>
      </c>
      <c r="P33" s="251">
        <v>936</v>
      </c>
      <c r="R33" s="251">
        <v>1771</v>
      </c>
      <c r="S33" s="251">
        <v>861</v>
      </c>
      <c r="T33" s="251">
        <v>910</v>
      </c>
      <c r="V33" s="251">
        <v>1624</v>
      </c>
      <c r="W33" s="251">
        <v>811</v>
      </c>
      <c r="X33" s="251">
        <v>813</v>
      </c>
      <c r="Z33" s="251">
        <v>0</v>
      </c>
      <c r="AA33" s="251">
        <v>0</v>
      </c>
      <c r="AB33" s="251">
        <v>0</v>
      </c>
    </row>
    <row r="34" spans="1:28" ht="13.5" thickBot="1" x14ac:dyDescent="0.25">
      <c r="A34" s="130" t="s">
        <v>71</v>
      </c>
      <c r="B34" s="254">
        <f t="shared" si="16"/>
        <v>11322</v>
      </c>
      <c r="C34" s="254">
        <f t="shared" si="16"/>
        <v>5704</v>
      </c>
      <c r="D34" s="254">
        <f t="shared" si="17"/>
        <v>5618</v>
      </c>
      <c r="E34" s="254"/>
      <c r="F34" s="254">
        <v>2724</v>
      </c>
      <c r="G34" s="254">
        <v>1425</v>
      </c>
      <c r="H34" s="254">
        <v>1299</v>
      </c>
      <c r="I34" s="254"/>
      <c r="J34" s="254">
        <v>2557</v>
      </c>
      <c r="K34" s="254">
        <v>1255</v>
      </c>
      <c r="L34" s="254">
        <v>1302</v>
      </c>
      <c r="M34" s="254"/>
      <c r="N34" s="254">
        <v>2324</v>
      </c>
      <c r="O34" s="254">
        <v>1162</v>
      </c>
      <c r="P34" s="254">
        <v>1162</v>
      </c>
      <c r="Q34" s="254"/>
      <c r="R34" s="254">
        <v>1948</v>
      </c>
      <c r="S34" s="254">
        <v>989</v>
      </c>
      <c r="T34" s="254">
        <v>959</v>
      </c>
      <c r="U34" s="254"/>
      <c r="V34" s="254">
        <v>1769</v>
      </c>
      <c r="W34" s="254">
        <v>873</v>
      </c>
      <c r="X34" s="254">
        <v>896</v>
      </c>
      <c r="Y34" s="254"/>
      <c r="Z34" s="254">
        <v>0</v>
      </c>
      <c r="AA34" s="254">
        <v>0</v>
      </c>
      <c r="AB34" s="254">
        <v>0</v>
      </c>
    </row>
    <row r="35" spans="1:28" ht="15" customHeight="1" x14ac:dyDescent="0.2">
      <c r="A35" s="103" t="s">
        <v>259</v>
      </c>
    </row>
    <row r="36" spans="1:28" ht="15" customHeight="1" x14ac:dyDescent="0.2">
      <c r="A36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17:D35">
    <cfRule type="cellIs" dxfId="295" priority="1" operator="equal">
      <formula>0</formula>
    </cfRule>
  </conditionalFormatting>
  <conditionalFormatting sqref="B9:P16">
    <cfRule type="cellIs" dxfId="294" priority="23" operator="equal">
      <formula>0</formula>
    </cfRule>
  </conditionalFormatting>
  <conditionalFormatting sqref="E18:P22">
    <cfRule type="cellIs" dxfId="293" priority="14" operator="equal">
      <formula>0</formula>
    </cfRule>
  </conditionalFormatting>
  <conditionalFormatting sqref="E17:AB17">
    <cfRule type="cellIs" dxfId="292" priority="29" operator="equal">
      <formula>0</formula>
    </cfRule>
  </conditionalFormatting>
  <conditionalFormatting sqref="E27:AB27">
    <cfRule type="cellIs" dxfId="291" priority="2" operator="equal">
      <formula>0</formula>
    </cfRule>
  </conditionalFormatting>
  <conditionalFormatting sqref="Q9:Q18">
    <cfRule type="cellIs" dxfId="290" priority="28" operator="equal">
      <formula>0</formula>
    </cfRule>
  </conditionalFormatting>
  <conditionalFormatting sqref="Q19:AB22">
    <cfRule type="cellIs" dxfId="289" priority="27" operator="equal">
      <formula>0</formula>
    </cfRule>
  </conditionalFormatting>
  <conditionalFormatting sqref="R9:AB16">
    <cfRule type="cellIs" dxfId="288" priority="20" operator="equal">
      <formula>0</formula>
    </cfRule>
  </conditionalFormatting>
  <conditionalFormatting sqref="R18:AB18">
    <cfRule type="cellIs" dxfId="287" priority="11" operator="equal">
      <formula>0</formula>
    </cfRule>
  </conditionalFormatting>
  <hyperlinks>
    <hyperlink ref="AC2" location="Contenido!A1" display="Contenido" xr:uid="{00000000-0004-0000-3B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61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S17" sqref="S17"/>
    </sheetView>
  </sheetViews>
  <sheetFormatPr baseColWidth="10" defaultColWidth="11" defaultRowHeight="12.75" x14ac:dyDescent="0.2"/>
  <cols>
    <col min="1" max="1" width="10.125" style="118" customWidth="1"/>
    <col min="2" max="4" width="6.5" style="251" customWidth="1"/>
    <col min="5" max="5" width="1.25" style="251" customWidth="1"/>
    <col min="6" max="8" width="5.75" style="251" customWidth="1"/>
    <col min="9" max="9" width="1.25" style="251" customWidth="1"/>
    <col min="10" max="12" width="5.75" style="251" customWidth="1"/>
    <col min="13" max="13" width="1.25" style="251" customWidth="1"/>
    <col min="14" max="16" width="5.75" style="251" customWidth="1"/>
    <col min="17" max="17" width="1.25" style="251" customWidth="1"/>
    <col min="18" max="20" width="5.75" style="251" customWidth="1"/>
    <col min="21" max="21" width="1.25" style="251" customWidth="1"/>
    <col min="22" max="24" width="5.75" style="251" customWidth="1"/>
    <col min="25" max="25" width="1.25" style="251" customWidth="1"/>
    <col min="26" max="26" width="5.625" style="251" customWidth="1"/>
    <col min="27" max="28" width="5.75" style="251" customWidth="1"/>
    <col min="29" max="16384" width="11" style="102"/>
  </cols>
  <sheetData>
    <row r="1" spans="1:29" ht="15" customHeight="1" x14ac:dyDescent="0.25">
      <c r="A1" s="600" t="s">
        <v>851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249490</v>
      </c>
      <c r="C9" s="268">
        <f>SUM(C10:C29)</f>
        <v>125594</v>
      </c>
      <c r="D9" s="268">
        <f>SUM(D10:D29)</f>
        <v>123896</v>
      </c>
      <c r="E9" s="268"/>
      <c r="F9" s="268">
        <f>SUM(F10:F29)</f>
        <v>57892</v>
      </c>
      <c r="G9" s="268">
        <f>SUM(G10:G29)</f>
        <v>29641</v>
      </c>
      <c r="H9" s="268">
        <f>SUM(H10:H29)</f>
        <v>28251</v>
      </c>
      <c r="I9" s="268"/>
      <c r="J9" s="268">
        <f>SUM(J10:J29)</f>
        <v>53748</v>
      </c>
      <c r="K9" s="268">
        <f>SUM(K10:K29)</f>
        <v>26985</v>
      </c>
      <c r="L9" s="268">
        <f>SUM(L10:L29)</f>
        <v>26763</v>
      </c>
      <c r="M9" s="268"/>
      <c r="N9" s="268">
        <f>SUM(N10:N29)</f>
        <v>51497</v>
      </c>
      <c r="O9" s="268">
        <f>SUM(O10:O29)</f>
        <v>26188</v>
      </c>
      <c r="P9" s="268">
        <f>SUM(P10:P29)</f>
        <v>25309</v>
      </c>
      <c r="Q9" s="268"/>
      <c r="R9" s="268">
        <f>SUM(R10:R29)</f>
        <v>44450</v>
      </c>
      <c r="S9" s="268">
        <f>SUM(S10:S29)</f>
        <v>22300</v>
      </c>
      <c r="T9" s="268">
        <f>SUM(T10:T29)</f>
        <v>22150</v>
      </c>
      <c r="U9" s="268"/>
      <c r="V9" s="268">
        <f>SUM(V10:V29)</f>
        <v>40920</v>
      </c>
      <c r="W9" s="268">
        <f>SUM(W10:W29)</f>
        <v>20068</v>
      </c>
      <c r="X9" s="268">
        <f>SUM(X10:X29)</f>
        <v>20852</v>
      </c>
      <c r="Y9" s="268"/>
      <c r="Z9" s="268">
        <f>SUM(Z10:Z29)</f>
        <v>983</v>
      </c>
      <c r="AA9" s="268">
        <f>SUM(AA10:AA29)</f>
        <v>412</v>
      </c>
      <c r="AB9" s="268">
        <f>SUM(AB10:AB29)</f>
        <v>571</v>
      </c>
    </row>
    <row r="10" spans="1:29" x14ac:dyDescent="0.2">
      <c r="A10" s="120">
        <v>11</v>
      </c>
      <c r="B10" s="251">
        <f t="shared" ref="B10:C29" si="0">+F10+J10+N10+R10+V10+Z10</f>
        <v>172</v>
      </c>
      <c r="C10" s="251">
        <f t="shared" si="0"/>
        <v>88</v>
      </c>
      <c r="D10" s="251">
        <f t="shared" ref="D10:D29" si="1">+B10-C10</f>
        <v>84</v>
      </c>
      <c r="E10" s="250"/>
      <c r="F10" s="250">
        <v>172</v>
      </c>
      <c r="G10" s="250">
        <v>88</v>
      </c>
      <c r="H10" s="250">
        <v>84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33715</v>
      </c>
      <c r="C11" s="251">
        <f t="shared" si="0"/>
        <v>16612</v>
      </c>
      <c r="D11" s="251">
        <f t="shared" si="1"/>
        <v>17103</v>
      </c>
      <c r="E11" s="252"/>
      <c r="F11" s="252">
        <v>33494</v>
      </c>
      <c r="G11" s="252">
        <v>16524</v>
      </c>
      <c r="H11" s="252">
        <v>16970</v>
      </c>
      <c r="I11" s="252"/>
      <c r="J11" s="252">
        <v>221</v>
      </c>
      <c r="K11" s="252">
        <v>88</v>
      </c>
      <c r="L11" s="252">
        <v>133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50016</v>
      </c>
      <c r="C12" s="251">
        <f t="shared" si="0"/>
        <v>24869</v>
      </c>
      <c r="D12" s="251">
        <f t="shared" si="1"/>
        <v>25147</v>
      </c>
      <c r="E12" s="252"/>
      <c r="F12" s="250">
        <v>18750</v>
      </c>
      <c r="G12" s="250">
        <v>9759</v>
      </c>
      <c r="H12" s="250">
        <v>8991</v>
      </c>
      <c r="I12" s="252"/>
      <c r="J12" s="250">
        <v>31010</v>
      </c>
      <c r="K12" s="250">
        <v>15012</v>
      </c>
      <c r="L12" s="250">
        <v>15998</v>
      </c>
      <c r="M12" s="252"/>
      <c r="N12" s="250">
        <v>256</v>
      </c>
      <c r="O12" s="250">
        <v>98</v>
      </c>
      <c r="P12" s="250">
        <v>158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50684</v>
      </c>
      <c r="C13" s="251">
        <f t="shared" si="0"/>
        <v>25558</v>
      </c>
      <c r="D13" s="251">
        <f t="shared" si="1"/>
        <v>25126</v>
      </c>
      <c r="E13" s="250"/>
      <c r="F13" s="250">
        <v>4253</v>
      </c>
      <c r="G13" s="250">
        <v>2552</v>
      </c>
      <c r="H13" s="250">
        <v>1701</v>
      </c>
      <c r="I13" s="250"/>
      <c r="J13" s="250">
        <v>17345</v>
      </c>
      <c r="K13" s="250">
        <v>8907</v>
      </c>
      <c r="L13" s="250">
        <v>8438</v>
      </c>
      <c r="M13" s="250"/>
      <c r="N13" s="250">
        <v>28883</v>
      </c>
      <c r="O13" s="250">
        <v>14012</v>
      </c>
      <c r="P13" s="250">
        <v>14871</v>
      </c>
      <c r="Q13" s="250"/>
      <c r="R13" s="250">
        <v>192</v>
      </c>
      <c r="S13" s="250">
        <v>81</v>
      </c>
      <c r="T13" s="250">
        <v>111</v>
      </c>
      <c r="U13" s="250"/>
      <c r="V13" s="250">
        <v>11</v>
      </c>
      <c r="W13" s="250">
        <v>6</v>
      </c>
      <c r="X13" s="250">
        <v>5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45704</v>
      </c>
      <c r="C14" s="251">
        <f t="shared" si="0"/>
        <v>22949</v>
      </c>
      <c r="D14" s="251">
        <f t="shared" si="1"/>
        <v>22755</v>
      </c>
      <c r="E14" s="252"/>
      <c r="F14" s="252">
        <v>901</v>
      </c>
      <c r="G14" s="252">
        <v>552</v>
      </c>
      <c r="H14" s="252">
        <v>349</v>
      </c>
      <c r="I14" s="252"/>
      <c r="J14" s="252">
        <v>3746</v>
      </c>
      <c r="K14" s="252">
        <v>2144</v>
      </c>
      <c r="L14" s="252">
        <v>1602</v>
      </c>
      <c r="M14" s="252"/>
      <c r="N14" s="252">
        <v>16737</v>
      </c>
      <c r="O14" s="252">
        <v>8718</v>
      </c>
      <c r="P14" s="252">
        <v>8019</v>
      </c>
      <c r="Q14" s="252"/>
      <c r="R14" s="252">
        <v>24006</v>
      </c>
      <c r="S14" s="252">
        <v>11393</v>
      </c>
      <c r="T14" s="252">
        <v>12613</v>
      </c>
      <c r="U14" s="252"/>
      <c r="V14" s="252">
        <v>314</v>
      </c>
      <c r="W14" s="252">
        <v>142</v>
      </c>
      <c r="X14" s="252">
        <v>172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42578</v>
      </c>
      <c r="C15" s="251">
        <f t="shared" si="0"/>
        <v>21308</v>
      </c>
      <c r="D15" s="251">
        <f t="shared" si="1"/>
        <v>21270</v>
      </c>
      <c r="E15" s="252"/>
      <c r="F15" s="252">
        <v>194</v>
      </c>
      <c r="G15" s="252">
        <v>113</v>
      </c>
      <c r="H15" s="252">
        <v>81</v>
      </c>
      <c r="I15" s="252"/>
      <c r="J15" s="252">
        <v>1037</v>
      </c>
      <c r="K15" s="252">
        <v>626</v>
      </c>
      <c r="L15" s="252">
        <v>411</v>
      </c>
      <c r="M15" s="252"/>
      <c r="N15" s="252">
        <v>4116</v>
      </c>
      <c r="O15" s="252">
        <v>2473</v>
      </c>
      <c r="P15" s="252">
        <v>1643</v>
      </c>
      <c r="Q15" s="252"/>
      <c r="R15" s="252">
        <v>14452</v>
      </c>
      <c r="S15" s="252">
        <v>7453</v>
      </c>
      <c r="T15" s="252">
        <v>6999</v>
      </c>
      <c r="U15" s="252"/>
      <c r="V15" s="252">
        <v>22639</v>
      </c>
      <c r="W15" s="252">
        <v>10573</v>
      </c>
      <c r="X15" s="252">
        <v>12066</v>
      </c>
      <c r="Y15" s="252"/>
      <c r="Z15" s="252">
        <v>140</v>
      </c>
      <c r="AA15" s="252">
        <v>70</v>
      </c>
      <c r="AB15" s="252">
        <v>70</v>
      </c>
    </row>
    <row r="16" spans="1:29" x14ac:dyDescent="0.2">
      <c r="A16" s="120">
        <v>17</v>
      </c>
      <c r="B16" s="251">
        <f t="shared" si="0"/>
        <v>19457</v>
      </c>
      <c r="C16" s="251">
        <f t="shared" si="0"/>
        <v>10189</v>
      </c>
      <c r="D16" s="251">
        <f t="shared" si="1"/>
        <v>9268</v>
      </c>
      <c r="F16" s="250">
        <v>54</v>
      </c>
      <c r="G16" s="250">
        <v>29</v>
      </c>
      <c r="H16" s="250">
        <v>25</v>
      </c>
      <c r="J16" s="250">
        <v>228</v>
      </c>
      <c r="K16" s="250">
        <v>134</v>
      </c>
      <c r="L16" s="250">
        <v>94</v>
      </c>
      <c r="N16" s="250">
        <v>1101</v>
      </c>
      <c r="O16" s="250">
        <v>681</v>
      </c>
      <c r="P16" s="250">
        <v>420</v>
      </c>
      <c r="R16" s="250">
        <v>4160</v>
      </c>
      <c r="S16" s="250">
        <v>2403</v>
      </c>
      <c r="T16" s="250">
        <v>1757</v>
      </c>
      <c r="V16" s="250">
        <v>13423</v>
      </c>
      <c r="W16" s="250">
        <v>6750</v>
      </c>
      <c r="X16" s="250">
        <v>6673</v>
      </c>
      <c r="Z16" s="250">
        <v>491</v>
      </c>
      <c r="AA16" s="250">
        <v>192</v>
      </c>
      <c r="AB16" s="250">
        <v>299</v>
      </c>
    </row>
    <row r="17" spans="1:28" x14ac:dyDescent="0.2">
      <c r="A17" s="120">
        <v>18</v>
      </c>
      <c r="B17" s="251">
        <f t="shared" si="0"/>
        <v>4948</v>
      </c>
      <c r="C17" s="251">
        <f t="shared" si="0"/>
        <v>2832</v>
      </c>
      <c r="D17" s="251">
        <f t="shared" si="1"/>
        <v>2116</v>
      </c>
      <c r="F17" s="251">
        <v>27</v>
      </c>
      <c r="G17" s="251">
        <v>10</v>
      </c>
      <c r="H17" s="251">
        <v>17</v>
      </c>
      <c r="J17" s="251">
        <v>38</v>
      </c>
      <c r="K17" s="251">
        <v>18</v>
      </c>
      <c r="L17" s="251">
        <v>20</v>
      </c>
      <c r="N17" s="251">
        <v>190</v>
      </c>
      <c r="O17" s="251">
        <v>118</v>
      </c>
      <c r="P17" s="251">
        <v>72</v>
      </c>
      <c r="R17" s="251">
        <v>1143</v>
      </c>
      <c r="S17" s="251">
        <v>683</v>
      </c>
      <c r="T17" s="251">
        <v>460</v>
      </c>
      <c r="V17" s="251">
        <v>3236</v>
      </c>
      <c r="W17" s="251">
        <v>1867</v>
      </c>
      <c r="X17" s="251">
        <v>1369</v>
      </c>
      <c r="Z17" s="251">
        <v>314</v>
      </c>
      <c r="AA17" s="251">
        <v>136</v>
      </c>
      <c r="AB17" s="251">
        <v>178</v>
      </c>
    </row>
    <row r="18" spans="1:28" x14ac:dyDescent="0.2">
      <c r="A18" s="120">
        <v>19</v>
      </c>
      <c r="B18" s="251">
        <f t="shared" si="0"/>
        <v>1251</v>
      </c>
      <c r="C18" s="251">
        <f t="shared" si="0"/>
        <v>744</v>
      </c>
      <c r="D18" s="251">
        <f t="shared" si="1"/>
        <v>507</v>
      </c>
      <c r="F18" s="251">
        <v>6</v>
      </c>
      <c r="G18" s="251">
        <v>1</v>
      </c>
      <c r="H18" s="251">
        <v>5</v>
      </c>
      <c r="J18" s="251">
        <v>23</v>
      </c>
      <c r="K18" s="251">
        <v>14</v>
      </c>
      <c r="L18" s="251">
        <v>9</v>
      </c>
      <c r="N18" s="251">
        <v>76</v>
      </c>
      <c r="O18" s="251">
        <v>41</v>
      </c>
      <c r="P18" s="251">
        <v>35</v>
      </c>
      <c r="R18" s="251">
        <v>250</v>
      </c>
      <c r="S18" s="251">
        <v>163</v>
      </c>
      <c r="T18" s="251">
        <v>87</v>
      </c>
      <c r="V18" s="251">
        <v>861</v>
      </c>
      <c r="W18" s="251">
        <v>513</v>
      </c>
      <c r="X18" s="251">
        <v>348</v>
      </c>
      <c r="Z18" s="251">
        <v>35</v>
      </c>
      <c r="AA18" s="251">
        <v>12</v>
      </c>
      <c r="AB18" s="251">
        <v>23</v>
      </c>
    </row>
    <row r="19" spans="1:28" x14ac:dyDescent="0.2">
      <c r="A19" s="120">
        <v>20</v>
      </c>
      <c r="B19" s="251">
        <f t="shared" si="0"/>
        <v>336</v>
      </c>
      <c r="C19" s="251">
        <f t="shared" si="0"/>
        <v>177</v>
      </c>
      <c r="D19" s="251">
        <f t="shared" si="1"/>
        <v>159</v>
      </c>
      <c r="F19" s="251">
        <v>8</v>
      </c>
      <c r="G19" s="251">
        <v>4</v>
      </c>
      <c r="H19" s="251">
        <v>4</v>
      </c>
      <c r="J19" s="251">
        <v>14</v>
      </c>
      <c r="K19" s="251">
        <v>4</v>
      </c>
      <c r="L19" s="251">
        <v>10</v>
      </c>
      <c r="N19" s="251">
        <v>32</v>
      </c>
      <c r="O19" s="251">
        <v>12</v>
      </c>
      <c r="P19" s="251">
        <v>20</v>
      </c>
      <c r="R19" s="251">
        <v>93</v>
      </c>
      <c r="S19" s="251">
        <v>49</v>
      </c>
      <c r="T19" s="251">
        <v>44</v>
      </c>
      <c r="V19" s="251">
        <v>186</v>
      </c>
      <c r="W19" s="251">
        <v>106</v>
      </c>
      <c r="X19" s="251">
        <v>80</v>
      </c>
      <c r="Z19" s="251">
        <v>3</v>
      </c>
      <c r="AA19" s="251">
        <v>2</v>
      </c>
      <c r="AB19" s="251">
        <v>1</v>
      </c>
    </row>
    <row r="20" spans="1:28" x14ac:dyDescent="0.2">
      <c r="A20" s="120">
        <v>21</v>
      </c>
      <c r="B20" s="251">
        <f t="shared" si="0"/>
        <v>137</v>
      </c>
      <c r="C20" s="251">
        <f t="shared" si="0"/>
        <v>63</v>
      </c>
      <c r="D20" s="251">
        <f t="shared" si="1"/>
        <v>74</v>
      </c>
      <c r="F20" s="251">
        <v>1</v>
      </c>
      <c r="G20" s="251">
        <v>1</v>
      </c>
      <c r="H20" s="251">
        <v>0</v>
      </c>
      <c r="J20" s="251">
        <v>20</v>
      </c>
      <c r="K20" s="251">
        <v>7</v>
      </c>
      <c r="L20" s="251">
        <v>13</v>
      </c>
      <c r="N20" s="251">
        <v>23</v>
      </c>
      <c r="O20" s="251">
        <v>8</v>
      </c>
      <c r="P20" s="251">
        <v>15</v>
      </c>
      <c r="R20" s="251">
        <v>38</v>
      </c>
      <c r="S20" s="251">
        <v>19</v>
      </c>
      <c r="T20" s="251">
        <v>19</v>
      </c>
      <c r="V20" s="251">
        <v>55</v>
      </c>
      <c r="W20" s="251">
        <v>28</v>
      </c>
      <c r="X20" s="251">
        <v>27</v>
      </c>
      <c r="Z20" s="251">
        <v>0</v>
      </c>
      <c r="AA20" s="251">
        <v>0</v>
      </c>
      <c r="AB20" s="251">
        <v>0</v>
      </c>
    </row>
    <row r="21" spans="1:28" x14ac:dyDescent="0.2">
      <c r="A21" s="120">
        <v>22</v>
      </c>
      <c r="B21" s="251">
        <f t="shared" si="0"/>
        <v>92</v>
      </c>
      <c r="C21" s="251">
        <f t="shared" si="0"/>
        <v>42</v>
      </c>
      <c r="D21" s="251">
        <f t="shared" si="1"/>
        <v>50</v>
      </c>
      <c r="E21" s="252"/>
      <c r="F21" s="250">
        <v>4</v>
      </c>
      <c r="G21" s="250">
        <v>1</v>
      </c>
      <c r="H21" s="250">
        <v>3</v>
      </c>
      <c r="I21" s="252"/>
      <c r="J21" s="250">
        <v>10</v>
      </c>
      <c r="K21" s="250">
        <v>3</v>
      </c>
      <c r="L21" s="250">
        <v>7</v>
      </c>
      <c r="M21" s="252"/>
      <c r="N21" s="250">
        <v>17</v>
      </c>
      <c r="O21" s="250">
        <v>7</v>
      </c>
      <c r="P21" s="250">
        <v>10</v>
      </c>
      <c r="Q21" s="252"/>
      <c r="R21" s="250">
        <v>25</v>
      </c>
      <c r="S21" s="250">
        <v>14</v>
      </c>
      <c r="T21" s="250">
        <v>11</v>
      </c>
      <c r="U21" s="252"/>
      <c r="V21" s="250">
        <v>36</v>
      </c>
      <c r="W21" s="250">
        <v>17</v>
      </c>
      <c r="X21" s="250">
        <v>19</v>
      </c>
      <c r="Y21" s="252"/>
      <c r="Z21" s="250">
        <v>0</v>
      </c>
      <c r="AA21" s="250">
        <v>0</v>
      </c>
      <c r="AB21" s="250">
        <v>0</v>
      </c>
    </row>
    <row r="22" spans="1:28" x14ac:dyDescent="0.2">
      <c r="A22" s="120">
        <v>23</v>
      </c>
      <c r="B22" s="251">
        <f t="shared" si="0"/>
        <v>59</v>
      </c>
      <c r="C22" s="251">
        <f t="shared" si="0"/>
        <v>32</v>
      </c>
      <c r="D22" s="251">
        <f t="shared" si="1"/>
        <v>27</v>
      </c>
      <c r="F22" s="251">
        <v>4</v>
      </c>
      <c r="G22" s="251">
        <v>2</v>
      </c>
      <c r="H22" s="251">
        <v>2</v>
      </c>
      <c r="J22" s="251">
        <v>4</v>
      </c>
      <c r="K22" s="251">
        <v>3</v>
      </c>
      <c r="L22" s="251">
        <v>1</v>
      </c>
      <c r="N22" s="251">
        <v>8</v>
      </c>
      <c r="O22" s="251">
        <v>4</v>
      </c>
      <c r="P22" s="251">
        <v>4</v>
      </c>
      <c r="R22" s="251">
        <v>20</v>
      </c>
      <c r="S22" s="251">
        <v>14</v>
      </c>
      <c r="T22" s="251">
        <v>6</v>
      </c>
      <c r="V22" s="251">
        <v>23</v>
      </c>
      <c r="W22" s="251">
        <v>9</v>
      </c>
      <c r="X22" s="251">
        <v>14</v>
      </c>
      <c r="Z22" s="251">
        <v>0</v>
      </c>
      <c r="AA22" s="251">
        <v>0</v>
      </c>
      <c r="AB22" s="251">
        <v>0</v>
      </c>
    </row>
    <row r="23" spans="1:28" x14ac:dyDescent="0.2">
      <c r="A23" s="120">
        <v>24</v>
      </c>
      <c r="B23" s="251">
        <f t="shared" si="0"/>
        <v>51</v>
      </c>
      <c r="C23" s="251">
        <f t="shared" si="0"/>
        <v>22</v>
      </c>
      <c r="D23" s="251">
        <f t="shared" si="1"/>
        <v>29</v>
      </c>
      <c r="F23" s="251">
        <v>4</v>
      </c>
      <c r="G23" s="251">
        <v>2</v>
      </c>
      <c r="H23" s="251">
        <v>2</v>
      </c>
      <c r="J23" s="251">
        <v>10</v>
      </c>
      <c r="K23" s="251">
        <v>6</v>
      </c>
      <c r="L23" s="251">
        <v>4</v>
      </c>
      <c r="N23" s="251">
        <v>7</v>
      </c>
      <c r="O23" s="251">
        <v>1</v>
      </c>
      <c r="P23" s="251">
        <v>6</v>
      </c>
      <c r="R23" s="251">
        <v>10</v>
      </c>
      <c r="S23" s="251">
        <v>4</v>
      </c>
      <c r="T23" s="251">
        <v>6</v>
      </c>
      <c r="V23" s="251">
        <v>20</v>
      </c>
      <c r="W23" s="251">
        <v>9</v>
      </c>
      <c r="X23" s="251">
        <v>11</v>
      </c>
      <c r="Z23" s="251">
        <v>0</v>
      </c>
      <c r="AA23" s="251">
        <v>0</v>
      </c>
      <c r="AB23" s="251">
        <v>0</v>
      </c>
    </row>
    <row r="24" spans="1:28" x14ac:dyDescent="0.2">
      <c r="A24" s="116" t="s">
        <v>228</v>
      </c>
      <c r="B24" s="251">
        <f t="shared" si="0"/>
        <v>155</v>
      </c>
      <c r="C24" s="251">
        <f t="shared" si="0"/>
        <v>56</v>
      </c>
      <c r="D24" s="251">
        <f t="shared" si="1"/>
        <v>99</v>
      </c>
      <c r="F24" s="251">
        <v>7</v>
      </c>
      <c r="G24" s="251">
        <v>0</v>
      </c>
      <c r="H24" s="251">
        <v>7</v>
      </c>
      <c r="J24" s="251">
        <v>18</v>
      </c>
      <c r="K24" s="251">
        <v>9</v>
      </c>
      <c r="L24" s="251">
        <v>9</v>
      </c>
      <c r="N24" s="251">
        <v>30</v>
      </c>
      <c r="O24" s="251">
        <v>6</v>
      </c>
      <c r="P24" s="251">
        <v>24</v>
      </c>
      <c r="R24" s="251">
        <v>40</v>
      </c>
      <c r="S24" s="251">
        <v>16</v>
      </c>
      <c r="T24" s="251">
        <v>24</v>
      </c>
      <c r="V24" s="251">
        <v>60</v>
      </c>
      <c r="W24" s="251">
        <v>25</v>
      </c>
      <c r="X24" s="251">
        <v>35</v>
      </c>
      <c r="Z24" s="251">
        <v>0</v>
      </c>
      <c r="AA24" s="251">
        <v>0</v>
      </c>
      <c r="AB24" s="251">
        <v>0</v>
      </c>
    </row>
    <row r="25" spans="1:28" x14ac:dyDescent="0.2">
      <c r="A25" s="116" t="s">
        <v>229</v>
      </c>
      <c r="B25" s="251">
        <f t="shared" si="0"/>
        <v>77</v>
      </c>
      <c r="C25" s="251">
        <f t="shared" si="0"/>
        <v>28</v>
      </c>
      <c r="D25" s="251">
        <f t="shared" si="1"/>
        <v>49</v>
      </c>
      <c r="F25" s="251">
        <v>6</v>
      </c>
      <c r="G25" s="251">
        <v>1</v>
      </c>
      <c r="H25" s="251">
        <v>5</v>
      </c>
      <c r="J25" s="251">
        <v>13</v>
      </c>
      <c r="K25" s="251">
        <v>5</v>
      </c>
      <c r="L25" s="251">
        <v>8</v>
      </c>
      <c r="N25" s="251">
        <v>13</v>
      </c>
      <c r="O25" s="251">
        <v>5</v>
      </c>
      <c r="P25" s="251">
        <v>8</v>
      </c>
      <c r="R25" s="251">
        <v>11</v>
      </c>
      <c r="S25" s="251">
        <v>6</v>
      </c>
      <c r="T25" s="251">
        <v>5</v>
      </c>
      <c r="V25" s="251">
        <v>34</v>
      </c>
      <c r="W25" s="251">
        <v>11</v>
      </c>
      <c r="X25" s="251">
        <v>23</v>
      </c>
      <c r="Z25" s="251">
        <v>0</v>
      </c>
      <c r="AA25" s="251">
        <v>0</v>
      </c>
      <c r="AB25" s="251">
        <v>0</v>
      </c>
    </row>
    <row r="26" spans="1:28" x14ac:dyDescent="0.2">
      <c r="A26" s="116" t="s">
        <v>230</v>
      </c>
      <c r="B26" s="251">
        <f t="shared" si="0"/>
        <v>29</v>
      </c>
      <c r="C26" s="251">
        <f t="shared" si="0"/>
        <v>11</v>
      </c>
      <c r="D26" s="251">
        <f t="shared" si="1"/>
        <v>18</v>
      </c>
      <c r="F26" s="251">
        <v>3</v>
      </c>
      <c r="G26" s="251">
        <v>0</v>
      </c>
      <c r="H26" s="251">
        <v>3</v>
      </c>
      <c r="J26" s="251">
        <v>6</v>
      </c>
      <c r="K26" s="251">
        <v>3</v>
      </c>
      <c r="L26" s="251">
        <v>3</v>
      </c>
      <c r="N26" s="251">
        <v>6</v>
      </c>
      <c r="O26" s="251">
        <v>3</v>
      </c>
      <c r="P26" s="251">
        <v>3</v>
      </c>
      <c r="R26" s="251">
        <v>6</v>
      </c>
      <c r="S26" s="251">
        <v>0</v>
      </c>
      <c r="T26" s="251">
        <v>6</v>
      </c>
      <c r="V26" s="251">
        <v>8</v>
      </c>
      <c r="W26" s="251">
        <v>5</v>
      </c>
      <c r="X26" s="251">
        <v>3</v>
      </c>
      <c r="Z26" s="251">
        <v>0</v>
      </c>
      <c r="AA26" s="251">
        <v>0</v>
      </c>
      <c r="AB26" s="251">
        <v>0</v>
      </c>
    </row>
    <row r="27" spans="1:28" x14ac:dyDescent="0.2">
      <c r="A27" s="116" t="s">
        <v>231</v>
      </c>
      <c r="B27" s="251">
        <f t="shared" si="0"/>
        <v>16</v>
      </c>
      <c r="C27" s="251">
        <f t="shared" si="0"/>
        <v>7</v>
      </c>
      <c r="D27" s="251">
        <f t="shared" si="1"/>
        <v>9</v>
      </c>
      <c r="F27" s="251">
        <v>3</v>
      </c>
      <c r="G27" s="251">
        <v>1</v>
      </c>
      <c r="H27" s="251">
        <v>2</v>
      </c>
      <c r="J27" s="251">
        <v>2</v>
      </c>
      <c r="K27" s="251">
        <v>1</v>
      </c>
      <c r="L27" s="251">
        <v>1</v>
      </c>
      <c r="N27" s="251">
        <v>1</v>
      </c>
      <c r="O27" s="251">
        <v>0</v>
      </c>
      <c r="P27" s="251">
        <v>1</v>
      </c>
      <c r="R27" s="251">
        <v>2</v>
      </c>
      <c r="S27" s="251">
        <v>1</v>
      </c>
      <c r="T27" s="251">
        <v>1</v>
      </c>
      <c r="V27" s="251">
        <v>8</v>
      </c>
      <c r="W27" s="251">
        <v>4</v>
      </c>
      <c r="X27" s="251">
        <v>4</v>
      </c>
      <c r="Z27" s="251">
        <v>0</v>
      </c>
      <c r="AA27" s="251">
        <v>0</v>
      </c>
      <c r="AB27" s="251">
        <v>0</v>
      </c>
    </row>
    <row r="28" spans="1:28" x14ac:dyDescent="0.2">
      <c r="A28" s="116" t="s">
        <v>232</v>
      </c>
      <c r="B28" s="251">
        <f t="shared" si="0"/>
        <v>8</v>
      </c>
      <c r="C28" s="251">
        <f t="shared" si="0"/>
        <v>5</v>
      </c>
      <c r="D28" s="251">
        <f t="shared" si="1"/>
        <v>3</v>
      </c>
      <c r="F28" s="251">
        <v>0</v>
      </c>
      <c r="G28" s="251">
        <v>0</v>
      </c>
      <c r="H28" s="251">
        <v>0</v>
      </c>
      <c r="J28" s="251">
        <v>2</v>
      </c>
      <c r="K28" s="251">
        <v>0</v>
      </c>
      <c r="L28" s="251">
        <v>2</v>
      </c>
      <c r="N28" s="251">
        <v>1</v>
      </c>
      <c r="O28" s="251">
        <v>1</v>
      </c>
      <c r="P28" s="251">
        <v>0</v>
      </c>
      <c r="R28" s="251">
        <v>1</v>
      </c>
      <c r="S28" s="251">
        <v>1</v>
      </c>
      <c r="T28" s="251">
        <v>0</v>
      </c>
      <c r="V28" s="251">
        <v>4</v>
      </c>
      <c r="W28" s="251">
        <v>3</v>
      </c>
      <c r="X28" s="251">
        <v>1</v>
      </c>
      <c r="Z28" s="251">
        <v>0</v>
      </c>
      <c r="AA28" s="251">
        <v>0</v>
      </c>
      <c r="AB28" s="251">
        <v>0</v>
      </c>
    </row>
    <row r="29" spans="1:28" ht="13.5" thickBot="1" x14ac:dyDescent="0.25">
      <c r="A29" s="117" t="s">
        <v>233</v>
      </c>
      <c r="B29" s="254">
        <f t="shared" si="0"/>
        <v>5</v>
      </c>
      <c r="C29" s="254">
        <f t="shared" si="0"/>
        <v>2</v>
      </c>
      <c r="D29" s="254">
        <f t="shared" si="1"/>
        <v>3</v>
      </c>
      <c r="E29" s="254"/>
      <c r="F29" s="254">
        <v>1</v>
      </c>
      <c r="G29" s="254">
        <v>1</v>
      </c>
      <c r="H29" s="254">
        <v>0</v>
      </c>
      <c r="I29" s="254"/>
      <c r="J29" s="254">
        <v>1</v>
      </c>
      <c r="K29" s="254">
        <v>1</v>
      </c>
      <c r="L29" s="254">
        <v>0</v>
      </c>
      <c r="M29" s="254"/>
      <c r="N29" s="254">
        <v>0</v>
      </c>
      <c r="O29" s="254">
        <v>0</v>
      </c>
      <c r="P29" s="254">
        <v>0</v>
      </c>
      <c r="Q29" s="254"/>
      <c r="R29" s="254">
        <v>1</v>
      </c>
      <c r="S29" s="254">
        <v>0</v>
      </c>
      <c r="T29" s="254">
        <v>1</v>
      </c>
      <c r="U29" s="254"/>
      <c r="V29" s="254">
        <v>2</v>
      </c>
      <c r="W29" s="254">
        <v>0</v>
      </c>
      <c r="X29" s="254">
        <v>2</v>
      </c>
      <c r="Y29" s="254"/>
      <c r="Z29" s="254">
        <v>0</v>
      </c>
      <c r="AA29" s="254">
        <v>0</v>
      </c>
      <c r="AB29" s="254">
        <v>0</v>
      </c>
    </row>
    <row r="30" spans="1:28" ht="15" customHeight="1" x14ac:dyDescent="0.2">
      <c r="A30" s="177" t="s">
        <v>328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</row>
    <row r="31" spans="1:28" ht="15" customHeight="1" x14ac:dyDescent="0.2">
      <c r="A31" s="607" t="s">
        <v>1010</v>
      </c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7"/>
      <c r="W31" s="607"/>
      <c r="X31" s="607"/>
      <c r="Y31" s="607"/>
      <c r="Z31" s="607"/>
      <c r="AA31" s="607"/>
      <c r="AB31" s="607"/>
    </row>
    <row r="32" spans="1:28" ht="15" customHeight="1" x14ac:dyDescent="0.2">
      <c r="A32" s="607"/>
      <c r="B32" s="607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  <c r="X32" s="607"/>
      <c r="Y32" s="607"/>
      <c r="Z32" s="607"/>
      <c r="AA32" s="607"/>
      <c r="AB32" s="607"/>
    </row>
    <row r="33" spans="1:28" ht="15" customHeight="1" x14ac:dyDescent="0.2">
      <c r="A33" s="103" t="s">
        <v>731</v>
      </c>
    </row>
    <row r="34" spans="1:28" ht="15" customHeight="1" x14ac:dyDescent="0.2">
      <c r="A34" s="28" t="s">
        <v>929</v>
      </c>
    </row>
    <row r="35" spans="1:28" x14ac:dyDescent="0.2"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378"/>
      <c r="V35" s="378"/>
      <c r="W35" s="378"/>
      <c r="X35" s="378"/>
      <c r="Y35" s="378"/>
      <c r="Z35" s="378"/>
      <c r="AA35" s="378"/>
      <c r="AB35" s="378"/>
    </row>
  </sheetData>
  <mergeCells count="14">
    <mergeCell ref="A31:AB32"/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9">
    <cfRule type="cellIs" dxfId="286" priority="2" operator="equal">
      <formula>0</formula>
    </cfRule>
  </conditionalFormatting>
  <conditionalFormatting sqref="E10:E16 B10:D29">
    <cfRule type="cellIs" dxfId="285" priority="24" operator="equal">
      <formula>0</formula>
    </cfRule>
  </conditionalFormatting>
  <conditionalFormatting sqref="E21">
    <cfRule type="cellIs" dxfId="284" priority="14" operator="equal">
      <formula>0</formula>
    </cfRule>
  </conditionalFormatting>
  <conditionalFormatting sqref="F10:AB29">
    <cfRule type="cellIs" dxfId="283" priority="1" operator="equal">
      <formula>0</formula>
    </cfRule>
  </conditionalFormatting>
  <hyperlinks>
    <hyperlink ref="AC2" location="Contenido!A1" display="Contenido" xr:uid="{00000000-0004-0000-3C00-000000000000}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62">
    <tabColor theme="5" tint="0.59999389629810485"/>
    <pageSetUpPr fitToPage="1"/>
  </sheetPr>
  <dimension ref="A1:AC33"/>
  <sheetViews>
    <sheetView showGridLines="0" zoomScaleNormal="100" zoomScaleSheetLayoutView="100" workbookViewId="0">
      <selection activeCell="S17" sqref="S17"/>
    </sheetView>
  </sheetViews>
  <sheetFormatPr baseColWidth="10" defaultColWidth="11" defaultRowHeight="12.75" x14ac:dyDescent="0.2"/>
  <cols>
    <col min="1" max="1" width="10.125" style="118" customWidth="1"/>
    <col min="2" max="4" width="6.5" style="251" customWidth="1"/>
    <col min="5" max="5" width="1.25" style="251" customWidth="1"/>
    <col min="6" max="8" width="5.75" style="251" customWidth="1"/>
    <col min="9" max="9" width="1.25" style="251" customWidth="1"/>
    <col min="10" max="12" width="5.75" style="251" customWidth="1"/>
    <col min="13" max="13" width="1.25" style="251" customWidth="1"/>
    <col min="14" max="16" width="5.75" style="251" customWidth="1"/>
    <col min="17" max="17" width="1.25" style="251" customWidth="1"/>
    <col min="18" max="20" width="5.75" style="251" customWidth="1"/>
    <col min="21" max="21" width="1.25" style="251" customWidth="1"/>
    <col min="22" max="24" width="5.75" style="251" customWidth="1"/>
    <col min="25" max="25" width="1.25" style="251" customWidth="1"/>
    <col min="26" max="26" width="5.625" style="251" customWidth="1"/>
    <col min="27" max="28" width="5.75" style="251" customWidth="1"/>
    <col min="29" max="16384" width="11" style="102"/>
  </cols>
  <sheetData>
    <row r="1" spans="1:29" ht="15" customHeight="1" x14ac:dyDescent="0.25">
      <c r="A1" s="600" t="s">
        <v>850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212292</v>
      </c>
      <c r="C9" s="268">
        <f>SUM(C10:C29)</f>
        <v>107148</v>
      </c>
      <c r="D9" s="268">
        <f>SUM(D10:D29)</f>
        <v>105144</v>
      </c>
      <c r="E9" s="268"/>
      <c r="F9" s="268">
        <f>SUM(F10:F29)</f>
        <v>49681</v>
      </c>
      <c r="G9" s="268">
        <f>SUM(G10:G29)</f>
        <v>25500</v>
      </c>
      <c r="H9" s="268">
        <f>SUM(H10:H29)</f>
        <v>24181</v>
      </c>
      <c r="I9" s="268"/>
      <c r="J9" s="268">
        <f>SUM(J10:J29)</f>
        <v>46073</v>
      </c>
      <c r="K9" s="268">
        <f>SUM(K10:K29)</f>
        <v>23178</v>
      </c>
      <c r="L9" s="268">
        <f>SUM(L10:L29)</f>
        <v>22895</v>
      </c>
      <c r="M9" s="268"/>
      <c r="N9" s="268">
        <f>SUM(N10:N29)</f>
        <v>44175</v>
      </c>
      <c r="O9" s="268">
        <f>SUM(O10:O29)</f>
        <v>22566</v>
      </c>
      <c r="P9" s="268">
        <f>SUM(P10:P29)</f>
        <v>21609</v>
      </c>
      <c r="Q9" s="268"/>
      <c r="R9" s="268">
        <f>SUM(R10:R29)</f>
        <v>37659</v>
      </c>
      <c r="S9" s="268">
        <f>SUM(S10:S29)</f>
        <v>18919</v>
      </c>
      <c r="T9" s="268">
        <f>SUM(T10:T29)</f>
        <v>18740</v>
      </c>
      <c r="U9" s="268"/>
      <c r="V9" s="268">
        <f>SUM(V10:V29)</f>
        <v>34194</v>
      </c>
      <c r="W9" s="268">
        <f>SUM(W10:W29)</f>
        <v>16783</v>
      </c>
      <c r="X9" s="268">
        <f>SUM(X10:X29)</f>
        <v>17411</v>
      </c>
      <c r="Y9" s="268"/>
      <c r="Z9" s="268">
        <f>SUM(Z10:Z29)</f>
        <v>510</v>
      </c>
      <c r="AA9" s="268">
        <f>SUM(AA10:AA29)</f>
        <v>202</v>
      </c>
      <c r="AB9" s="268">
        <f>SUM(AB10:AB29)</f>
        <v>308</v>
      </c>
    </row>
    <row r="10" spans="1:29" x14ac:dyDescent="0.2">
      <c r="A10" s="120">
        <v>11</v>
      </c>
      <c r="B10" s="251">
        <f t="shared" ref="B10:C29" si="0">+F10+J10+N10+R10+V10+Z10</f>
        <v>152</v>
      </c>
      <c r="C10" s="251">
        <f t="shared" si="0"/>
        <v>75</v>
      </c>
      <c r="D10" s="251">
        <f t="shared" ref="D10:D29" si="1">+B10-C10</f>
        <v>77</v>
      </c>
      <c r="E10" s="250"/>
      <c r="F10" s="250">
        <v>152</v>
      </c>
      <c r="G10" s="250">
        <v>75</v>
      </c>
      <c r="H10" s="250">
        <v>77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28205</v>
      </c>
      <c r="C11" s="251">
        <f t="shared" si="0"/>
        <v>13911</v>
      </c>
      <c r="D11" s="251">
        <f t="shared" si="1"/>
        <v>14294</v>
      </c>
      <c r="E11" s="252"/>
      <c r="F11" s="252">
        <v>28007</v>
      </c>
      <c r="G11" s="252">
        <v>13835</v>
      </c>
      <c r="H11" s="252">
        <v>14172</v>
      </c>
      <c r="I11" s="252"/>
      <c r="J11" s="252">
        <v>198</v>
      </c>
      <c r="K11" s="252">
        <v>76</v>
      </c>
      <c r="L11" s="252">
        <v>122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42591</v>
      </c>
      <c r="C12" s="251">
        <f t="shared" si="0"/>
        <v>21189</v>
      </c>
      <c r="D12" s="251">
        <f t="shared" si="1"/>
        <v>21402</v>
      </c>
      <c r="E12" s="252"/>
      <c r="F12" s="250">
        <v>16288</v>
      </c>
      <c r="G12" s="250">
        <v>8459</v>
      </c>
      <c r="H12" s="250">
        <v>7829</v>
      </c>
      <c r="I12" s="252"/>
      <c r="J12" s="250">
        <v>26084</v>
      </c>
      <c r="K12" s="250">
        <v>12645</v>
      </c>
      <c r="L12" s="250">
        <v>13439</v>
      </c>
      <c r="M12" s="252"/>
      <c r="N12" s="250">
        <v>219</v>
      </c>
      <c r="O12" s="250">
        <v>85</v>
      </c>
      <c r="P12" s="250">
        <v>134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43210</v>
      </c>
      <c r="C13" s="251">
        <f t="shared" si="0"/>
        <v>21892</v>
      </c>
      <c r="D13" s="251">
        <f t="shared" si="1"/>
        <v>21318</v>
      </c>
      <c r="E13" s="250"/>
      <c r="F13" s="250">
        <v>4069</v>
      </c>
      <c r="G13" s="250">
        <v>2440</v>
      </c>
      <c r="H13" s="250">
        <v>1629</v>
      </c>
      <c r="I13" s="250"/>
      <c r="J13" s="250">
        <v>14811</v>
      </c>
      <c r="K13" s="250">
        <v>7601</v>
      </c>
      <c r="L13" s="250">
        <v>7210</v>
      </c>
      <c r="M13" s="250"/>
      <c r="N13" s="250">
        <v>24157</v>
      </c>
      <c r="O13" s="250">
        <v>11778</v>
      </c>
      <c r="P13" s="250">
        <v>12379</v>
      </c>
      <c r="Q13" s="250"/>
      <c r="R13" s="250">
        <v>173</v>
      </c>
      <c r="S13" s="250">
        <v>73</v>
      </c>
      <c r="T13" s="250">
        <v>100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38701</v>
      </c>
      <c r="C14" s="251">
        <f t="shared" si="0"/>
        <v>19443</v>
      </c>
      <c r="D14" s="251">
        <f t="shared" si="1"/>
        <v>19258</v>
      </c>
      <c r="E14" s="252"/>
      <c r="F14" s="252">
        <v>868</v>
      </c>
      <c r="G14" s="252">
        <v>534</v>
      </c>
      <c r="H14" s="252">
        <v>334</v>
      </c>
      <c r="I14" s="252"/>
      <c r="J14" s="252">
        <v>3593</v>
      </c>
      <c r="K14" s="252">
        <v>2046</v>
      </c>
      <c r="L14" s="252">
        <v>1547</v>
      </c>
      <c r="M14" s="252"/>
      <c r="N14" s="252">
        <v>14416</v>
      </c>
      <c r="O14" s="252">
        <v>7481</v>
      </c>
      <c r="P14" s="252">
        <v>6935</v>
      </c>
      <c r="Q14" s="252"/>
      <c r="R14" s="252">
        <v>19678</v>
      </c>
      <c r="S14" s="252">
        <v>9317</v>
      </c>
      <c r="T14" s="252">
        <v>10361</v>
      </c>
      <c r="U14" s="252"/>
      <c r="V14" s="252">
        <v>146</v>
      </c>
      <c r="W14" s="252">
        <v>65</v>
      </c>
      <c r="X14" s="252">
        <v>81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35791</v>
      </c>
      <c r="C15" s="251">
        <f t="shared" si="0"/>
        <v>17972</v>
      </c>
      <c r="D15" s="251">
        <f t="shared" si="1"/>
        <v>17819</v>
      </c>
      <c r="E15" s="252"/>
      <c r="F15" s="252">
        <v>176</v>
      </c>
      <c r="G15" s="252">
        <v>106</v>
      </c>
      <c r="H15" s="252">
        <v>70</v>
      </c>
      <c r="I15" s="252"/>
      <c r="J15" s="252">
        <v>1018</v>
      </c>
      <c r="K15" s="252">
        <v>613</v>
      </c>
      <c r="L15" s="252">
        <v>405</v>
      </c>
      <c r="M15" s="252"/>
      <c r="N15" s="252">
        <v>3932</v>
      </c>
      <c r="O15" s="252">
        <v>2361</v>
      </c>
      <c r="P15" s="252">
        <v>1571</v>
      </c>
      <c r="Q15" s="252"/>
      <c r="R15" s="252">
        <v>12239</v>
      </c>
      <c r="S15" s="252">
        <v>6305</v>
      </c>
      <c r="T15" s="252">
        <v>5934</v>
      </c>
      <c r="U15" s="252"/>
      <c r="V15" s="252">
        <v>18425</v>
      </c>
      <c r="W15" s="252">
        <v>8587</v>
      </c>
      <c r="X15" s="252">
        <v>9838</v>
      </c>
      <c r="Y15" s="252"/>
      <c r="Z15" s="252">
        <v>1</v>
      </c>
      <c r="AA15" s="252">
        <v>0</v>
      </c>
      <c r="AB15" s="252">
        <v>1</v>
      </c>
    </row>
    <row r="16" spans="1:29" x14ac:dyDescent="0.2">
      <c r="A16" s="120">
        <v>17</v>
      </c>
      <c r="B16" s="251">
        <f t="shared" si="0"/>
        <v>17014</v>
      </c>
      <c r="C16" s="251">
        <f t="shared" si="0"/>
        <v>8927</v>
      </c>
      <c r="D16" s="251">
        <f t="shared" si="1"/>
        <v>8087</v>
      </c>
      <c r="F16" s="250">
        <v>52</v>
      </c>
      <c r="G16" s="250">
        <v>28</v>
      </c>
      <c r="H16" s="250">
        <v>24</v>
      </c>
      <c r="J16" s="250">
        <v>215</v>
      </c>
      <c r="K16" s="250">
        <v>128</v>
      </c>
      <c r="L16" s="250">
        <v>87</v>
      </c>
      <c r="N16" s="250">
        <v>1064</v>
      </c>
      <c r="O16" s="250">
        <v>662</v>
      </c>
      <c r="P16" s="250">
        <v>402</v>
      </c>
      <c r="R16" s="250">
        <v>3972</v>
      </c>
      <c r="S16" s="250">
        <v>2286</v>
      </c>
      <c r="T16" s="250">
        <v>1686</v>
      </c>
      <c r="V16" s="250">
        <v>11338</v>
      </c>
      <c r="W16" s="250">
        <v>5682</v>
      </c>
      <c r="X16" s="250">
        <v>5656</v>
      </c>
      <c r="Z16" s="250">
        <v>373</v>
      </c>
      <c r="AA16" s="250">
        <v>141</v>
      </c>
      <c r="AB16" s="250">
        <v>232</v>
      </c>
    </row>
    <row r="17" spans="1:28" x14ac:dyDescent="0.2">
      <c r="A17" s="120">
        <v>18</v>
      </c>
      <c r="B17" s="251">
        <f t="shared" si="0"/>
        <v>4550</v>
      </c>
      <c r="C17" s="251">
        <f t="shared" si="0"/>
        <v>2626</v>
      </c>
      <c r="D17" s="251">
        <f t="shared" si="1"/>
        <v>1924</v>
      </c>
      <c r="F17" s="251">
        <v>25</v>
      </c>
      <c r="G17" s="251">
        <v>9</v>
      </c>
      <c r="H17" s="251">
        <v>16</v>
      </c>
      <c r="J17" s="251">
        <v>38</v>
      </c>
      <c r="K17" s="251">
        <v>18</v>
      </c>
      <c r="L17" s="251">
        <v>20</v>
      </c>
      <c r="N17" s="251">
        <v>183</v>
      </c>
      <c r="O17" s="251">
        <v>115</v>
      </c>
      <c r="P17" s="251">
        <v>68</v>
      </c>
      <c r="R17" s="251">
        <v>1125</v>
      </c>
      <c r="S17" s="251">
        <v>668</v>
      </c>
      <c r="T17" s="251">
        <v>457</v>
      </c>
      <c r="V17" s="251">
        <v>3055</v>
      </c>
      <c r="W17" s="251">
        <v>1760</v>
      </c>
      <c r="X17" s="251">
        <v>1295</v>
      </c>
      <c r="Z17" s="251">
        <v>124</v>
      </c>
      <c r="AA17" s="251">
        <v>56</v>
      </c>
      <c r="AB17" s="251">
        <v>68</v>
      </c>
    </row>
    <row r="18" spans="1:28" x14ac:dyDescent="0.2">
      <c r="A18" s="120">
        <v>19</v>
      </c>
      <c r="B18" s="251">
        <f t="shared" si="0"/>
        <v>1185</v>
      </c>
      <c r="C18" s="251">
        <f t="shared" si="0"/>
        <v>708</v>
      </c>
      <c r="D18" s="251">
        <f t="shared" si="1"/>
        <v>477</v>
      </c>
      <c r="F18" s="251">
        <v>5</v>
      </c>
      <c r="G18" s="251">
        <v>1</v>
      </c>
      <c r="H18" s="251">
        <v>4</v>
      </c>
      <c r="J18" s="251">
        <v>23</v>
      </c>
      <c r="K18" s="251">
        <v>14</v>
      </c>
      <c r="L18" s="251">
        <v>9</v>
      </c>
      <c r="N18" s="251">
        <v>75</v>
      </c>
      <c r="O18" s="251">
        <v>40</v>
      </c>
      <c r="P18" s="251">
        <v>35</v>
      </c>
      <c r="R18" s="251">
        <v>245</v>
      </c>
      <c r="S18" s="251">
        <v>158</v>
      </c>
      <c r="T18" s="251">
        <v>87</v>
      </c>
      <c r="V18" s="251">
        <v>826</v>
      </c>
      <c r="W18" s="251">
        <v>491</v>
      </c>
      <c r="X18" s="251">
        <v>335</v>
      </c>
      <c r="Z18" s="251">
        <v>11</v>
      </c>
      <c r="AA18" s="251">
        <v>4</v>
      </c>
      <c r="AB18" s="251">
        <v>7</v>
      </c>
    </row>
    <row r="19" spans="1:28" x14ac:dyDescent="0.2">
      <c r="A19" s="120">
        <v>20</v>
      </c>
      <c r="B19" s="251">
        <f t="shared" si="0"/>
        <v>318</v>
      </c>
      <c r="C19" s="251">
        <f t="shared" si="0"/>
        <v>166</v>
      </c>
      <c r="D19" s="251">
        <f t="shared" si="1"/>
        <v>152</v>
      </c>
      <c r="F19" s="251">
        <v>7</v>
      </c>
      <c r="G19" s="251">
        <v>4</v>
      </c>
      <c r="H19" s="251">
        <v>3</v>
      </c>
      <c r="J19" s="251">
        <v>13</v>
      </c>
      <c r="K19" s="251">
        <v>3</v>
      </c>
      <c r="L19" s="251">
        <v>10</v>
      </c>
      <c r="N19" s="251">
        <v>30</v>
      </c>
      <c r="O19" s="251">
        <v>10</v>
      </c>
      <c r="P19" s="251">
        <v>20</v>
      </c>
      <c r="R19" s="251">
        <v>88</v>
      </c>
      <c r="S19" s="251">
        <v>46</v>
      </c>
      <c r="T19" s="251">
        <v>42</v>
      </c>
      <c r="V19" s="251">
        <v>179</v>
      </c>
      <c r="W19" s="251">
        <v>102</v>
      </c>
      <c r="X19" s="251">
        <v>77</v>
      </c>
      <c r="Z19" s="251">
        <v>1</v>
      </c>
      <c r="AA19" s="251">
        <v>1</v>
      </c>
      <c r="AB19" s="251">
        <v>0</v>
      </c>
    </row>
    <row r="20" spans="1:28" x14ac:dyDescent="0.2">
      <c r="A20" s="120">
        <v>21</v>
      </c>
      <c r="B20" s="251">
        <f t="shared" si="0"/>
        <v>125</v>
      </c>
      <c r="C20" s="251">
        <f t="shared" si="0"/>
        <v>56</v>
      </c>
      <c r="D20" s="251">
        <f t="shared" si="1"/>
        <v>69</v>
      </c>
      <c r="F20" s="251">
        <v>1</v>
      </c>
      <c r="G20" s="251">
        <v>1</v>
      </c>
      <c r="H20" s="251">
        <v>0</v>
      </c>
      <c r="J20" s="251">
        <v>19</v>
      </c>
      <c r="K20" s="251">
        <v>6</v>
      </c>
      <c r="L20" s="251">
        <v>13</v>
      </c>
      <c r="N20" s="251">
        <v>21</v>
      </c>
      <c r="O20" s="251">
        <v>8</v>
      </c>
      <c r="P20" s="251">
        <v>13</v>
      </c>
      <c r="R20" s="251">
        <v>33</v>
      </c>
      <c r="S20" s="251">
        <v>16</v>
      </c>
      <c r="T20" s="251">
        <v>17</v>
      </c>
      <c r="V20" s="251">
        <v>51</v>
      </c>
      <c r="W20" s="251">
        <v>25</v>
      </c>
      <c r="X20" s="251">
        <v>26</v>
      </c>
      <c r="Z20" s="251">
        <v>0</v>
      </c>
      <c r="AA20" s="251">
        <v>0</v>
      </c>
      <c r="AB20" s="251">
        <v>0</v>
      </c>
    </row>
    <row r="21" spans="1:28" x14ac:dyDescent="0.2">
      <c r="A21" s="120">
        <v>22</v>
      </c>
      <c r="B21" s="251">
        <f t="shared" si="0"/>
        <v>91</v>
      </c>
      <c r="C21" s="251">
        <f t="shared" si="0"/>
        <v>42</v>
      </c>
      <c r="D21" s="251">
        <f t="shared" si="1"/>
        <v>49</v>
      </c>
      <c r="E21" s="252"/>
      <c r="F21" s="250">
        <v>4</v>
      </c>
      <c r="G21" s="250">
        <v>1</v>
      </c>
      <c r="H21" s="250">
        <v>3</v>
      </c>
      <c r="I21" s="252"/>
      <c r="J21" s="250">
        <v>10</v>
      </c>
      <c r="K21" s="250">
        <v>3</v>
      </c>
      <c r="L21" s="250">
        <v>7</v>
      </c>
      <c r="M21" s="252"/>
      <c r="N21" s="250">
        <v>17</v>
      </c>
      <c r="O21" s="250">
        <v>7</v>
      </c>
      <c r="P21" s="250">
        <v>10</v>
      </c>
      <c r="Q21" s="252"/>
      <c r="R21" s="250">
        <v>25</v>
      </c>
      <c r="S21" s="250">
        <v>14</v>
      </c>
      <c r="T21" s="250">
        <v>11</v>
      </c>
      <c r="U21" s="252"/>
      <c r="V21" s="250">
        <v>35</v>
      </c>
      <c r="W21" s="250">
        <v>17</v>
      </c>
      <c r="X21" s="250">
        <v>18</v>
      </c>
      <c r="Y21" s="252"/>
      <c r="Z21" s="250">
        <v>0</v>
      </c>
      <c r="AA21" s="250">
        <v>0</v>
      </c>
      <c r="AB21" s="250">
        <v>0</v>
      </c>
    </row>
    <row r="22" spans="1:28" x14ac:dyDescent="0.2">
      <c r="A22" s="120">
        <v>23</v>
      </c>
      <c r="B22" s="251">
        <f t="shared" si="0"/>
        <v>53</v>
      </c>
      <c r="C22" s="251">
        <f t="shared" si="0"/>
        <v>26</v>
      </c>
      <c r="D22" s="251">
        <f t="shared" si="1"/>
        <v>27</v>
      </c>
      <c r="F22" s="251">
        <v>4</v>
      </c>
      <c r="G22" s="251">
        <v>2</v>
      </c>
      <c r="H22" s="251">
        <v>2</v>
      </c>
      <c r="J22" s="251">
        <v>2</v>
      </c>
      <c r="K22" s="251">
        <v>1</v>
      </c>
      <c r="L22" s="251">
        <v>1</v>
      </c>
      <c r="N22" s="251">
        <v>7</v>
      </c>
      <c r="O22" s="251">
        <v>3</v>
      </c>
      <c r="P22" s="251">
        <v>4</v>
      </c>
      <c r="R22" s="251">
        <v>18</v>
      </c>
      <c r="S22" s="251">
        <v>12</v>
      </c>
      <c r="T22" s="251">
        <v>6</v>
      </c>
      <c r="V22" s="251">
        <v>22</v>
      </c>
      <c r="W22" s="251">
        <v>8</v>
      </c>
      <c r="X22" s="251">
        <v>14</v>
      </c>
      <c r="Z22" s="251">
        <v>0</v>
      </c>
      <c r="AA22" s="251">
        <v>0</v>
      </c>
      <c r="AB22" s="251">
        <v>0</v>
      </c>
    </row>
    <row r="23" spans="1:28" x14ac:dyDescent="0.2">
      <c r="A23" s="120">
        <v>24</v>
      </c>
      <c r="B23" s="251">
        <f t="shared" si="0"/>
        <v>47</v>
      </c>
      <c r="C23" s="251">
        <f t="shared" si="0"/>
        <v>21</v>
      </c>
      <c r="D23" s="251">
        <f t="shared" si="1"/>
        <v>26</v>
      </c>
      <c r="F23" s="251">
        <v>4</v>
      </c>
      <c r="G23" s="251">
        <v>2</v>
      </c>
      <c r="H23" s="251">
        <v>2</v>
      </c>
      <c r="J23" s="251">
        <v>10</v>
      </c>
      <c r="K23" s="251">
        <v>6</v>
      </c>
      <c r="L23" s="251">
        <v>4</v>
      </c>
      <c r="N23" s="251">
        <v>6</v>
      </c>
      <c r="O23" s="251">
        <v>1</v>
      </c>
      <c r="P23" s="251">
        <v>5</v>
      </c>
      <c r="R23" s="251">
        <v>8</v>
      </c>
      <c r="S23" s="251">
        <v>3</v>
      </c>
      <c r="T23" s="251">
        <v>5</v>
      </c>
      <c r="V23" s="251">
        <v>19</v>
      </c>
      <c r="W23" s="251">
        <v>9</v>
      </c>
      <c r="X23" s="251">
        <v>10</v>
      </c>
      <c r="Z23" s="251">
        <v>0</v>
      </c>
      <c r="AA23" s="251">
        <v>0</v>
      </c>
      <c r="AB23" s="251">
        <v>0</v>
      </c>
    </row>
    <row r="24" spans="1:28" x14ac:dyDescent="0.2">
      <c r="A24" s="116" t="s">
        <v>228</v>
      </c>
      <c r="B24" s="251">
        <f t="shared" si="0"/>
        <v>143</v>
      </c>
      <c r="C24" s="251">
        <f t="shared" si="0"/>
        <v>49</v>
      </c>
      <c r="D24" s="251">
        <f t="shared" si="1"/>
        <v>94</v>
      </c>
      <c r="F24" s="251">
        <v>7</v>
      </c>
      <c r="G24" s="251">
        <v>0</v>
      </c>
      <c r="H24" s="251">
        <v>7</v>
      </c>
      <c r="J24" s="251">
        <v>17</v>
      </c>
      <c r="K24" s="251">
        <v>9</v>
      </c>
      <c r="L24" s="251">
        <v>8</v>
      </c>
      <c r="N24" s="251">
        <v>28</v>
      </c>
      <c r="O24" s="251">
        <v>6</v>
      </c>
      <c r="P24" s="251">
        <v>22</v>
      </c>
      <c r="R24" s="251">
        <v>38</v>
      </c>
      <c r="S24" s="251">
        <v>14</v>
      </c>
      <c r="T24" s="251">
        <v>24</v>
      </c>
      <c r="V24" s="251">
        <v>53</v>
      </c>
      <c r="W24" s="251">
        <v>20</v>
      </c>
      <c r="X24" s="251">
        <v>33</v>
      </c>
      <c r="Z24" s="251">
        <v>0</v>
      </c>
      <c r="AA24" s="251">
        <v>0</v>
      </c>
      <c r="AB24" s="251">
        <v>0</v>
      </c>
    </row>
    <row r="25" spans="1:28" x14ac:dyDescent="0.2">
      <c r="A25" s="116" t="s">
        <v>229</v>
      </c>
      <c r="B25" s="251">
        <f t="shared" si="0"/>
        <v>70</v>
      </c>
      <c r="C25" s="251">
        <f t="shared" si="0"/>
        <v>25</v>
      </c>
      <c r="D25" s="251">
        <f t="shared" si="1"/>
        <v>45</v>
      </c>
      <c r="F25" s="251">
        <v>6</v>
      </c>
      <c r="G25" s="251">
        <v>1</v>
      </c>
      <c r="H25" s="251">
        <v>5</v>
      </c>
      <c r="J25" s="251">
        <v>12</v>
      </c>
      <c r="K25" s="251">
        <v>5</v>
      </c>
      <c r="L25" s="251">
        <v>7</v>
      </c>
      <c r="N25" s="251">
        <v>12</v>
      </c>
      <c r="O25" s="251">
        <v>5</v>
      </c>
      <c r="P25" s="251">
        <v>7</v>
      </c>
      <c r="R25" s="251">
        <v>9</v>
      </c>
      <c r="S25" s="251">
        <v>5</v>
      </c>
      <c r="T25" s="251">
        <v>4</v>
      </c>
      <c r="V25" s="251">
        <v>31</v>
      </c>
      <c r="W25" s="251">
        <v>9</v>
      </c>
      <c r="X25" s="251">
        <v>22</v>
      </c>
      <c r="Z25" s="251">
        <v>0</v>
      </c>
      <c r="AA25" s="251">
        <v>0</v>
      </c>
      <c r="AB25" s="251">
        <v>0</v>
      </c>
    </row>
    <row r="26" spans="1:28" x14ac:dyDescent="0.2">
      <c r="A26" s="116" t="s">
        <v>230</v>
      </c>
      <c r="B26" s="251">
        <f t="shared" si="0"/>
        <v>26</v>
      </c>
      <c r="C26" s="251">
        <f t="shared" si="0"/>
        <v>10</v>
      </c>
      <c r="D26" s="251">
        <f t="shared" si="1"/>
        <v>16</v>
      </c>
      <c r="F26" s="251">
        <v>2</v>
      </c>
      <c r="G26" s="251">
        <v>0</v>
      </c>
      <c r="H26" s="251">
        <v>2</v>
      </c>
      <c r="J26" s="251">
        <v>5</v>
      </c>
      <c r="K26" s="251">
        <v>2</v>
      </c>
      <c r="L26" s="251">
        <v>3</v>
      </c>
      <c r="N26" s="251">
        <v>6</v>
      </c>
      <c r="O26" s="251">
        <v>3</v>
      </c>
      <c r="P26" s="251">
        <v>3</v>
      </c>
      <c r="R26" s="251">
        <v>5</v>
      </c>
      <c r="S26" s="251">
        <v>0</v>
      </c>
      <c r="T26" s="251">
        <v>5</v>
      </c>
      <c r="V26" s="251">
        <v>8</v>
      </c>
      <c r="W26" s="251">
        <v>5</v>
      </c>
      <c r="X26" s="251">
        <v>3</v>
      </c>
      <c r="Z26" s="251">
        <v>0</v>
      </c>
      <c r="AA26" s="251">
        <v>0</v>
      </c>
      <c r="AB26" s="251">
        <v>0</v>
      </c>
    </row>
    <row r="27" spans="1:28" x14ac:dyDescent="0.2">
      <c r="A27" s="116" t="s">
        <v>231</v>
      </c>
      <c r="B27" s="251">
        <f t="shared" si="0"/>
        <v>11</v>
      </c>
      <c r="C27" s="251">
        <f t="shared" si="0"/>
        <v>5</v>
      </c>
      <c r="D27" s="251">
        <f t="shared" si="1"/>
        <v>6</v>
      </c>
      <c r="F27" s="251">
        <v>3</v>
      </c>
      <c r="G27" s="251">
        <v>1</v>
      </c>
      <c r="H27" s="251">
        <v>2</v>
      </c>
      <c r="J27" s="251">
        <v>2</v>
      </c>
      <c r="K27" s="251">
        <v>1</v>
      </c>
      <c r="L27" s="251">
        <v>1</v>
      </c>
      <c r="N27" s="251">
        <v>1</v>
      </c>
      <c r="O27" s="251">
        <v>0</v>
      </c>
      <c r="P27" s="251">
        <v>1</v>
      </c>
      <c r="R27" s="251">
        <v>2</v>
      </c>
      <c r="S27" s="251">
        <v>1</v>
      </c>
      <c r="T27" s="251">
        <v>1</v>
      </c>
      <c r="V27" s="251">
        <v>3</v>
      </c>
      <c r="W27" s="251">
        <v>2</v>
      </c>
      <c r="X27" s="251">
        <v>1</v>
      </c>
      <c r="Z27" s="251">
        <v>0</v>
      </c>
      <c r="AA27" s="251">
        <v>0</v>
      </c>
      <c r="AB27" s="251">
        <v>0</v>
      </c>
    </row>
    <row r="28" spans="1:28" x14ac:dyDescent="0.2">
      <c r="A28" s="116" t="s">
        <v>232</v>
      </c>
      <c r="B28" s="251">
        <f t="shared" si="0"/>
        <v>5</v>
      </c>
      <c r="C28" s="251">
        <f t="shared" si="0"/>
        <v>3</v>
      </c>
      <c r="D28" s="251">
        <f t="shared" si="1"/>
        <v>2</v>
      </c>
      <c r="F28" s="251">
        <v>0</v>
      </c>
      <c r="G28" s="251">
        <v>0</v>
      </c>
      <c r="H28" s="251">
        <v>0</v>
      </c>
      <c r="J28" s="251">
        <v>2</v>
      </c>
      <c r="K28" s="251">
        <v>0</v>
      </c>
      <c r="L28" s="251">
        <v>2</v>
      </c>
      <c r="N28" s="251">
        <v>1</v>
      </c>
      <c r="O28" s="251">
        <v>1</v>
      </c>
      <c r="P28" s="251">
        <v>0</v>
      </c>
      <c r="R28" s="251">
        <v>1</v>
      </c>
      <c r="S28" s="251">
        <v>1</v>
      </c>
      <c r="T28" s="251">
        <v>0</v>
      </c>
      <c r="V28" s="251">
        <v>1</v>
      </c>
      <c r="W28" s="251">
        <v>1</v>
      </c>
      <c r="X28" s="251">
        <v>0</v>
      </c>
      <c r="Z28" s="251">
        <v>0</v>
      </c>
      <c r="AA28" s="251">
        <v>0</v>
      </c>
      <c r="AB28" s="251">
        <v>0</v>
      </c>
    </row>
    <row r="29" spans="1:28" ht="13.5" thickBot="1" x14ac:dyDescent="0.25">
      <c r="A29" s="117" t="s">
        <v>233</v>
      </c>
      <c r="B29" s="254">
        <f t="shared" si="0"/>
        <v>4</v>
      </c>
      <c r="C29" s="254">
        <f t="shared" si="0"/>
        <v>2</v>
      </c>
      <c r="D29" s="254">
        <f t="shared" si="1"/>
        <v>2</v>
      </c>
      <c r="E29" s="254"/>
      <c r="F29" s="254">
        <v>1</v>
      </c>
      <c r="G29" s="254">
        <v>1</v>
      </c>
      <c r="H29" s="254">
        <v>0</v>
      </c>
      <c r="I29" s="254"/>
      <c r="J29" s="254">
        <v>1</v>
      </c>
      <c r="K29" s="254">
        <v>1</v>
      </c>
      <c r="L29" s="254">
        <v>0</v>
      </c>
      <c r="M29" s="254"/>
      <c r="N29" s="254">
        <v>0</v>
      </c>
      <c r="O29" s="254">
        <v>0</v>
      </c>
      <c r="P29" s="254">
        <v>0</v>
      </c>
      <c r="Q29" s="254"/>
      <c r="R29" s="254">
        <v>0</v>
      </c>
      <c r="S29" s="254">
        <v>0</v>
      </c>
      <c r="T29" s="254">
        <v>0</v>
      </c>
      <c r="U29" s="254"/>
      <c r="V29" s="254">
        <v>2</v>
      </c>
      <c r="W29" s="254">
        <v>0</v>
      </c>
      <c r="X29" s="254">
        <v>2</v>
      </c>
      <c r="Y29" s="254"/>
      <c r="Z29" s="254">
        <v>0</v>
      </c>
      <c r="AA29" s="254">
        <v>0</v>
      </c>
      <c r="AB29" s="254">
        <v>0</v>
      </c>
    </row>
    <row r="30" spans="1:28" ht="15" customHeight="1" x14ac:dyDescent="0.2">
      <c r="A30" s="177" t="s">
        <v>259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</row>
    <row r="31" spans="1:28" ht="15" customHeight="1" x14ac:dyDescent="0.2">
      <c r="A31" s="125" t="s">
        <v>929</v>
      </c>
    </row>
    <row r="32" spans="1:28" ht="15" customHeight="1" x14ac:dyDescent="0.2">
      <c r="A32" s="28"/>
    </row>
    <row r="33" spans="6:28" x14ac:dyDescent="0.2"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9">
    <cfRule type="cellIs" dxfId="282" priority="2" operator="equal">
      <formula>0</formula>
    </cfRule>
  </conditionalFormatting>
  <conditionalFormatting sqref="E10:E16 B10:D29">
    <cfRule type="cellIs" dxfId="281" priority="4" operator="equal">
      <formula>0</formula>
    </cfRule>
  </conditionalFormatting>
  <conditionalFormatting sqref="E21">
    <cfRule type="cellIs" dxfId="280" priority="3" operator="equal">
      <formula>0</formula>
    </cfRule>
  </conditionalFormatting>
  <conditionalFormatting sqref="F10:AB29">
    <cfRule type="cellIs" dxfId="279" priority="1" operator="equal">
      <formula>0</formula>
    </cfRule>
  </conditionalFormatting>
  <hyperlinks>
    <hyperlink ref="AC2" location="Contenido!A1" display="Contenido" xr:uid="{00000000-0004-0000-3D00-000000000000}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63">
    <tabColor theme="5" tint="0.59999389629810485"/>
    <pageSetUpPr fitToPage="1"/>
  </sheetPr>
  <dimension ref="A1:AC33"/>
  <sheetViews>
    <sheetView showGridLines="0" topLeftCell="A3" zoomScaleNormal="100" zoomScaleSheetLayoutView="100" workbookViewId="0">
      <selection activeCell="S17" sqref="S17"/>
    </sheetView>
  </sheetViews>
  <sheetFormatPr baseColWidth="10" defaultColWidth="11" defaultRowHeight="12.75" x14ac:dyDescent="0.2"/>
  <cols>
    <col min="1" max="1" width="10.125" style="118" customWidth="1"/>
    <col min="2" max="4" width="6.5" style="251" customWidth="1"/>
    <col min="5" max="5" width="1.25" style="251" customWidth="1"/>
    <col min="6" max="8" width="5.75" style="251" customWidth="1"/>
    <col min="9" max="9" width="1.25" style="251" customWidth="1"/>
    <col min="10" max="12" width="5.75" style="251" customWidth="1"/>
    <col min="13" max="13" width="1.25" style="251" customWidth="1"/>
    <col min="14" max="16" width="5.75" style="251" customWidth="1"/>
    <col min="17" max="17" width="1.25" style="251" customWidth="1"/>
    <col min="18" max="20" width="5.75" style="251" customWidth="1"/>
    <col min="21" max="21" width="1.25" style="251" customWidth="1"/>
    <col min="22" max="24" width="5.75" style="251" customWidth="1"/>
    <col min="25" max="25" width="1.25" style="251" customWidth="1"/>
    <col min="26" max="26" width="5.625" style="251" customWidth="1"/>
    <col min="27" max="28" width="5.75" style="251" customWidth="1"/>
    <col min="29" max="16384" width="11" style="102"/>
  </cols>
  <sheetData>
    <row r="1" spans="1:29" ht="15" customHeight="1" x14ac:dyDescent="0.25">
      <c r="A1" s="600" t="s">
        <v>849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257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249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s="246" customFormat="1" ht="15" x14ac:dyDescent="0.15">
      <c r="A5" s="617" t="s">
        <v>932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37198</v>
      </c>
      <c r="C9" s="268">
        <f>SUM(C10:C29)</f>
        <v>18446</v>
      </c>
      <c r="D9" s="268">
        <f>SUM(D10:D29)</f>
        <v>18752</v>
      </c>
      <c r="E9" s="268"/>
      <c r="F9" s="268">
        <f>SUM(F10:F29)</f>
        <v>8211</v>
      </c>
      <c r="G9" s="268">
        <f>SUM(G10:G29)</f>
        <v>4141</v>
      </c>
      <c r="H9" s="268">
        <f>SUM(H10:H29)</f>
        <v>4070</v>
      </c>
      <c r="I9" s="268"/>
      <c r="J9" s="268">
        <f>SUM(J10:J29)</f>
        <v>7675</v>
      </c>
      <c r="K9" s="268">
        <f>SUM(K10:K29)</f>
        <v>3807</v>
      </c>
      <c r="L9" s="268">
        <f>SUM(L10:L29)</f>
        <v>3868</v>
      </c>
      <c r="M9" s="268"/>
      <c r="N9" s="268">
        <f>SUM(N10:N29)</f>
        <v>7322</v>
      </c>
      <c r="O9" s="268">
        <f>SUM(O10:O29)</f>
        <v>3622</v>
      </c>
      <c r="P9" s="268">
        <f>SUM(P10:P29)</f>
        <v>3700</v>
      </c>
      <c r="Q9" s="268"/>
      <c r="R9" s="268">
        <f>SUM(R10:R29)</f>
        <v>6791</v>
      </c>
      <c r="S9" s="268">
        <f>SUM(S10:S29)</f>
        <v>3381</v>
      </c>
      <c r="T9" s="268">
        <f>SUM(T10:T29)</f>
        <v>3410</v>
      </c>
      <c r="U9" s="268"/>
      <c r="V9" s="268">
        <f>SUM(V10:V29)</f>
        <v>6726</v>
      </c>
      <c r="W9" s="268">
        <f>SUM(W10:W29)</f>
        <v>3285</v>
      </c>
      <c r="X9" s="268">
        <f>SUM(X10:X29)</f>
        <v>3441</v>
      </c>
      <c r="Y9" s="268"/>
      <c r="Z9" s="268">
        <f>SUM(Z10:Z29)</f>
        <v>473</v>
      </c>
      <c r="AA9" s="268">
        <f>SUM(AA10:AA29)</f>
        <v>210</v>
      </c>
      <c r="AB9" s="268">
        <f>SUM(AB10:AB29)</f>
        <v>263</v>
      </c>
    </row>
    <row r="10" spans="1:29" x14ac:dyDescent="0.2">
      <c r="A10" s="120">
        <v>11</v>
      </c>
      <c r="B10" s="251">
        <f t="shared" ref="B10:C29" si="0">+F10+J10+N10+R10+V10+Z10</f>
        <v>20</v>
      </c>
      <c r="C10" s="251">
        <f t="shared" si="0"/>
        <v>13</v>
      </c>
      <c r="D10" s="251">
        <f t="shared" ref="D10:D29" si="1">+B10-C10</f>
        <v>7</v>
      </c>
      <c r="E10" s="250"/>
      <c r="F10" s="250">
        <v>20</v>
      </c>
      <c r="G10" s="250">
        <v>13</v>
      </c>
      <c r="H10" s="250">
        <v>7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5510</v>
      </c>
      <c r="C11" s="251">
        <f t="shared" si="0"/>
        <v>2701</v>
      </c>
      <c r="D11" s="251">
        <f t="shared" si="1"/>
        <v>2809</v>
      </c>
      <c r="E11" s="252"/>
      <c r="F11" s="252">
        <v>5487</v>
      </c>
      <c r="G11" s="252">
        <v>2689</v>
      </c>
      <c r="H11" s="252">
        <v>2798</v>
      </c>
      <c r="I11" s="252"/>
      <c r="J11" s="252">
        <v>23</v>
      </c>
      <c r="K11" s="252">
        <v>12</v>
      </c>
      <c r="L11" s="252">
        <v>11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7425</v>
      </c>
      <c r="C12" s="251">
        <f t="shared" si="0"/>
        <v>3680</v>
      </c>
      <c r="D12" s="251">
        <f t="shared" si="1"/>
        <v>3745</v>
      </c>
      <c r="E12" s="252"/>
      <c r="F12" s="250">
        <v>2462</v>
      </c>
      <c r="G12" s="250">
        <v>1300</v>
      </c>
      <c r="H12" s="250">
        <v>1162</v>
      </c>
      <c r="I12" s="252"/>
      <c r="J12" s="250">
        <v>4926</v>
      </c>
      <c r="K12" s="250">
        <v>2367</v>
      </c>
      <c r="L12" s="250">
        <v>2559</v>
      </c>
      <c r="M12" s="252"/>
      <c r="N12" s="250">
        <v>37</v>
      </c>
      <c r="O12" s="250">
        <v>13</v>
      </c>
      <c r="P12" s="250">
        <v>24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7474</v>
      </c>
      <c r="C13" s="251">
        <f t="shared" si="0"/>
        <v>3666</v>
      </c>
      <c r="D13" s="251">
        <f t="shared" si="1"/>
        <v>3808</v>
      </c>
      <c r="E13" s="250"/>
      <c r="F13" s="250">
        <v>184</v>
      </c>
      <c r="G13" s="250">
        <v>112</v>
      </c>
      <c r="H13" s="250">
        <v>72</v>
      </c>
      <c r="I13" s="250"/>
      <c r="J13" s="250">
        <v>2534</v>
      </c>
      <c r="K13" s="250">
        <v>1306</v>
      </c>
      <c r="L13" s="250">
        <v>1228</v>
      </c>
      <c r="M13" s="250"/>
      <c r="N13" s="250">
        <v>4726</v>
      </c>
      <c r="O13" s="250">
        <v>2234</v>
      </c>
      <c r="P13" s="250">
        <v>2492</v>
      </c>
      <c r="Q13" s="250"/>
      <c r="R13" s="250">
        <v>19</v>
      </c>
      <c r="S13" s="250">
        <v>8</v>
      </c>
      <c r="T13" s="250">
        <v>11</v>
      </c>
      <c r="U13" s="250"/>
      <c r="V13" s="250">
        <v>11</v>
      </c>
      <c r="W13" s="250">
        <v>6</v>
      </c>
      <c r="X13" s="250">
        <v>5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7003</v>
      </c>
      <c r="C14" s="251">
        <f t="shared" si="0"/>
        <v>3506</v>
      </c>
      <c r="D14" s="251">
        <f t="shared" si="1"/>
        <v>3497</v>
      </c>
      <c r="E14" s="252"/>
      <c r="F14" s="252">
        <v>33</v>
      </c>
      <c r="G14" s="252">
        <v>18</v>
      </c>
      <c r="H14" s="252">
        <v>15</v>
      </c>
      <c r="I14" s="252"/>
      <c r="J14" s="252">
        <v>153</v>
      </c>
      <c r="K14" s="252">
        <v>98</v>
      </c>
      <c r="L14" s="252">
        <v>55</v>
      </c>
      <c r="M14" s="252"/>
      <c r="N14" s="252">
        <v>2321</v>
      </c>
      <c r="O14" s="252">
        <v>1237</v>
      </c>
      <c r="P14" s="252">
        <v>1084</v>
      </c>
      <c r="Q14" s="252"/>
      <c r="R14" s="252">
        <v>4328</v>
      </c>
      <c r="S14" s="252">
        <v>2076</v>
      </c>
      <c r="T14" s="252">
        <v>2252</v>
      </c>
      <c r="U14" s="252"/>
      <c r="V14" s="252">
        <v>168</v>
      </c>
      <c r="W14" s="252">
        <v>77</v>
      </c>
      <c r="X14" s="252">
        <v>91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6787</v>
      </c>
      <c r="C15" s="251">
        <f t="shared" si="0"/>
        <v>3336</v>
      </c>
      <c r="D15" s="251">
        <f t="shared" si="1"/>
        <v>3451</v>
      </c>
      <c r="E15" s="252"/>
      <c r="F15" s="252">
        <v>18</v>
      </c>
      <c r="G15" s="252">
        <v>7</v>
      </c>
      <c r="H15" s="252">
        <v>11</v>
      </c>
      <c r="I15" s="252"/>
      <c r="J15" s="252">
        <v>19</v>
      </c>
      <c r="K15" s="252">
        <v>13</v>
      </c>
      <c r="L15" s="252">
        <v>6</v>
      </c>
      <c r="M15" s="252"/>
      <c r="N15" s="252">
        <v>184</v>
      </c>
      <c r="O15" s="252">
        <v>112</v>
      </c>
      <c r="P15" s="252">
        <v>72</v>
      </c>
      <c r="Q15" s="252"/>
      <c r="R15" s="252">
        <v>2213</v>
      </c>
      <c r="S15" s="252">
        <v>1148</v>
      </c>
      <c r="T15" s="252">
        <v>1065</v>
      </c>
      <c r="U15" s="252"/>
      <c r="V15" s="252">
        <v>4214</v>
      </c>
      <c r="W15" s="252">
        <v>1986</v>
      </c>
      <c r="X15" s="252">
        <v>2228</v>
      </c>
      <c r="Y15" s="252"/>
      <c r="Z15" s="252">
        <v>139</v>
      </c>
      <c r="AA15" s="252">
        <v>70</v>
      </c>
      <c r="AB15" s="252">
        <v>69</v>
      </c>
    </row>
    <row r="16" spans="1:29" x14ac:dyDescent="0.2">
      <c r="A16" s="120">
        <v>17</v>
      </c>
      <c r="B16" s="251">
        <f t="shared" si="0"/>
        <v>2443</v>
      </c>
      <c r="C16" s="251">
        <f t="shared" si="0"/>
        <v>1262</v>
      </c>
      <c r="D16" s="251">
        <f t="shared" si="1"/>
        <v>1181</v>
      </c>
      <c r="F16" s="250">
        <v>2</v>
      </c>
      <c r="G16" s="250">
        <v>1</v>
      </c>
      <c r="H16" s="250">
        <v>1</v>
      </c>
      <c r="J16" s="250">
        <v>13</v>
      </c>
      <c r="K16" s="250">
        <v>6</v>
      </c>
      <c r="L16" s="250">
        <v>7</v>
      </c>
      <c r="N16" s="250">
        <v>37</v>
      </c>
      <c r="O16" s="250">
        <v>19</v>
      </c>
      <c r="P16" s="250">
        <v>18</v>
      </c>
      <c r="R16" s="250">
        <v>188</v>
      </c>
      <c r="S16" s="250">
        <v>117</v>
      </c>
      <c r="T16" s="250">
        <v>71</v>
      </c>
      <c r="V16" s="250">
        <v>2085</v>
      </c>
      <c r="W16" s="250">
        <v>1068</v>
      </c>
      <c r="X16" s="250">
        <v>1017</v>
      </c>
      <c r="Z16" s="250">
        <v>118</v>
      </c>
      <c r="AA16" s="250">
        <v>51</v>
      </c>
      <c r="AB16" s="250">
        <v>67</v>
      </c>
    </row>
    <row r="17" spans="1:28" x14ac:dyDescent="0.2">
      <c r="A17" s="120">
        <v>18</v>
      </c>
      <c r="B17" s="251">
        <f t="shared" si="0"/>
        <v>398</v>
      </c>
      <c r="C17" s="251">
        <f t="shared" si="0"/>
        <v>206</v>
      </c>
      <c r="D17" s="251">
        <f t="shared" si="1"/>
        <v>192</v>
      </c>
      <c r="F17" s="251">
        <v>2</v>
      </c>
      <c r="G17" s="251">
        <v>1</v>
      </c>
      <c r="H17" s="251">
        <v>1</v>
      </c>
      <c r="J17" s="251">
        <v>0</v>
      </c>
      <c r="K17" s="251">
        <v>0</v>
      </c>
      <c r="L17" s="251">
        <v>0</v>
      </c>
      <c r="N17" s="251">
        <v>7</v>
      </c>
      <c r="O17" s="251">
        <v>3</v>
      </c>
      <c r="P17" s="251">
        <v>4</v>
      </c>
      <c r="R17" s="251">
        <v>18</v>
      </c>
      <c r="S17" s="251">
        <v>15</v>
      </c>
      <c r="T17" s="251">
        <v>3</v>
      </c>
      <c r="V17" s="251">
        <v>181</v>
      </c>
      <c r="W17" s="251">
        <v>107</v>
      </c>
      <c r="X17" s="251">
        <v>74</v>
      </c>
      <c r="Z17" s="251">
        <v>190</v>
      </c>
      <c r="AA17" s="251">
        <v>80</v>
      </c>
      <c r="AB17" s="251">
        <v>110</v>
      </c>
    </row>
    <row r="18" spans="1:28" x14ac:dyDescent="0.2">
      <c r="A18" s="120">
        <v>19</v>
      </c>
      <c r="B18" s="251">
        <f t="shared" si="0"/>
        <v>66</v>
      </c>
      <c r="C18" s="251">
        <f t="shared" si="0"/>
        <v>36</v>
      </c>
      <c r="D18" s="251">
        <f t="shared" si="1"/>
        <v>30</v>
      </c>
      <c r="F18" s="251">
        <v>1</v>
      </c>
      <c r="G18" s="251">
        <v>0</v>
      </c>
      <c r="H18" s="251">
        <v>1</v>
      </c>
      <c r="J18" s="251">
        <v>0</v>
      </c>
      <c r="K18" s="251">
        <v>0</v>
      </c>
      <c r="L18" s="251">
        <v>0</v>
      </c>
      <c r="N18" s="251">
        <v>1</v>
      </c>
      <c r="O18" s="251">
        <v>1</v>
      </c>
      <c r="P18" s="251">
        <v>0</v>
      </c>
      <c r="R18" s="251">
        <v>5</v>
      </c>
      <c r="S18" s="251">
        <v>5</v>
      </c>
      <c r="T18" s="251">
        <v>0</v>
      </c>
      <c r="V18" s="251">
        <v>35</v>
      </c>
      <c r="W18" s="251">
        <v>22</v>
      </c>
      <c r="X18" s="251">
        <v>13</v>
      </c>
      <c r="Z18" s="251">
        <v>24</v>
      </c>
      <c r="AA18" s="251">
        <v>8</v>
      </c>
      <c r="AB18" s="251">
        <v>16</v>
      </c>
    </row>
    <row r="19" spans="1:28" x14ac:dyDescent="0.2">
      <c r="A19" s="120">
        <v>20</v>
      </c>
      <c r="B19" s="251">
        <f t="shared" si="0"/>
        <v>18</v>
      </c>
      <c r="C19" s="251">
        <f t="shared" si="0"/>
        <v>11</v>
      </c>
      <c r="D19" s="251">
        <f t="shared" si="1"/>
        <v>7</v>
      </c>
      <c r="F19" s="251">
        <v>1</v>
      </c>
      <c r="G19" s="251">
        <v>0</v>
      </c>
      <c r="H19" s="251">
        <v>1</v>
      </c>
      <c r="J19" s="251">
        <v>1</v>
      </c>
      <c r="K19" s="251">
        <v>1</v>
      </c>
      <c r="L19" s="251">
        <v>0</v>
      </c>
      <c r="N19" s="251">
        <v>2</v>
      </c>
      <c r="O19" s="251">
        <v>2</v>
      </c>
      <c r="P19" s="251">
        <v>0</v>
      </c>
      <c r="R19" s="251">
        <v>5</v>
      </c>
      <c r="S19" s="251">
        <v>3</v>
      </c>
      <c r="T19" s="251">
        <v>2</v>
      </c>
      <c r="V19" s="251">
        <v>7</v>
      </c>
      <c r="W19" s="251">
        <v>4</v>
      </c>
      <c r="X19" s="251">
        <v>3</v>
      </c>
      <c r="Z19" s="251">
        <v>2</v>
      </c>
      <c r="AA19" s="251">
        <v>1</v>
      </c>
      <c r="AB19" s="251">
        <v>1</v>
      </c>
    </row>
    <row r="20" spans="1:28" x14ac:dyDescent="0.2">
      <c r="A20" s="120">
        <v>21</v>
      </c>
      <c r="B20" s="251">
        <f t="shared" si="0"/>
        <v>12</v>
      </c>
      <c r="C20" s="251">
        <f t="shared" si="0"/>
        <v>7</v>
      </c>
      <c r="D20" s="251">
        <f t="shared" si="1"/>
        <v>5</v>
      </c>
      <c r="F20" s="251">
        <v>0</v>
      </c>
      <c r="G20" s="251">
        <v>0</v>
      </c>
      <c r="H20" s="251">
        <v>0</v>
      </c>
      <c r="J20" s="251">
        <v>1</v>
      </c>
      <c r="K20" s="251">
        <v>1</v>
      </c>
      <c r="L20" s="251">
        <v>0</v>
      </c>
      <c r="N20" s="251">
        <v>2</v>
      </c>
      <c r="O20" s="251">
        <v>0</v>
      </c>
      <c r="P20" s="251">
        <v>2</v>
      </c>
      <c r="R20" s="251">
        <v>5</v>
      </c>
      <c r="S20" s="251">
        <v>3</v>
      </c>
      <c r="T20" s="251">
        <v>2</v>
      </c>
      <c r="V20" s="251">
        <v>4</v>
      </c>
      <c r="W20" s="251">
        <v>3</v>
      </c>
      <c r="X20" s="251">
        <v>1</v>
      </c>
      <c r="Z20" s="251">
        <v>0</v>
      </c>
      <c r="AA20" s="251">
        <v>0</v>
      </c>
      <c r="AB20" s="251">
        <v>0</v>
      </c>
    </row>
    <row r="21" spans="1:28" x14ac:dyDescent="0.2">
      <c r="A21" s="120">
        <v>22</v>
      </c>
      <c r="B21" s="251">
        <f t="shared" si="0"/>
        <v>1</v>
      </c>
      <c r="C21" s="251">
        <f t="shared" si="0"/>
        <v>0</v>
      </c>
      <c r="D21" s="251">
        <f t="shared" si="1"/>
        <v>1</v>
      </c>
      <c r="E21" s="252"/>
      <c r="F21" s="250">
        <v>0</v>
      </c>
      <c r="G21" s="250">
        <v>0</v>
      </c>
      <c r="H21" s="250">
        <v>0</v>
      </c>
      <c r="I21" s="252"/>
      <c r="J21" s="250">
        <v>0</v>
      </c>
      <c r="K21" s="250">
        <v>0</v>
      </c>
      <c r="L21" s="250">
        <v>0</v>
      </c>
      <c r="M21" s="252"/>
      <c r="N21" s="250">
        <v>0</v>
      </c>
      <c r="O21" s="250">
        <v>0</v>
      </c>
      <c r="P21" s="250">
        <v>0</v>
      </c>
      <c r="Q21" s="252"/>
      <c r="R21" s="250">
        <v>0</v>
      </c>
      <c r="S21" s="250">
        <v>0</v>
      </c>
      <c r="T21" s="250">
        <v>0</v>
      </c>
      <c r="U21" s="252"/>
      <c r="V21" s="250">
        <v>1</v>
      </c>
      <c r="W21" s="250">
        <v>0</v>
      </c>
      <c r="X21" s="250">
        <v>1</v>
      </c>
      <c r="Y21" s="252"/>
      <c r="Z21" s="250">
        <v>0</v>
      </c>
      <c r="AA21" s="250">
        <v>0</v>
      </c>
      <c r="AB21" s="250">
        <v>0</v>
      </c>
    </row>
    <row r="22" spans="1:28" x14ac:dyDescent="0.2">
      <c r="A22" s="120">
        <v>23</v>
      </c>
      <c r="B22" s="251">
        <f t="shared" si="0"/>
        <v>6</v>
      </c>
      <c r="C22" s="251">
        <f t="shared" si="0"/>
        <v>6</v>
      </c>
      <c r="D22" s="251">
        <f t="shared" si="1"/>
        <v>0</v>
      </c>
      <c r="F22" s="251">
        <v>0</v>
      </c>
      <c r="G22" s="251">
        <v>0</v>
      </c>
      <c r="H22" s="251">
        <v>0</v>
      </c>
      <c r="J22" s="251">
        <v>2</v>
      </c>
      <c r="K22" s="251">
        <v>2</v>
      </c>
      <c r="L22" s="251">
        <v>0</v>
      </c>
      <c r="N22" s="251">
        <v>1</v>
      </c>
      <c r="O22" s="251">
        <v>1</v>
      </c>
      <c r="P22" s="251">
        <v>0</v>
      </c>
      <c r="R22" s="251">
        <v>2</v>
      </c>
      <c r="S22" s="251">
        <v>2</v>
      </c>
      <c r="T22" s="251">
        <v>0</v>
      </c>
      <c r="V22" s="251">
        <v>1</v>
      </c>
      <c r="W22" s="251">
        <v>1</v>
      </c>
      <c r="X22" s="251">
        <v>0</v>
      </c>
      <c r="Z22" s="251">
        <v>0</v>
      </c>
      <c r="AA22" s="251">
        <v>0</v>
      </c>
      <c r="AB22" s="251">
        <v>0</v>
      </c>
    </row>
    <row r="23" spans="1:28" x14ac:dyDescent="0.2">
      <c r="A23" s="120">
        <v>24</v>
      </c>
      <c r="B23" s="251">
        <f t="shared" si="0"/>
        <v>4</v>
      </c>
      <c r="C23" s="251">
        <f t="shared" si="0"/>
        <v>1</v>
      </c>
      <c r="D23" s="251">
        <f t="shared" si="1"/>
        <v>3</v>
      </c>
      <c r="F23" s="251">
        <v>0</v>
      </c>
      <c r="G23" s="251">
        <v>0</v>
      </c>
      <c r="H23" s="251">
        <v>0</v>
      </c>
      <c r="J23" s="251">
        <v>0</v>
      </c>
      <c r="K23" s="251">
        <v>0</v>
      </c>
      <c r="L23" s="251">
        <v>0</v>
      </c>
      <c r="N23" s="251">
        <v>1</v>
      </c>
      <c r="O23" s="251">
        <v>0</v>
      </c>
      <c r="P23" s="251">
        <v>1</v>
      </c>
      <c r="R23" s="251">
        <v>2</v>
      </c>
      <c r="S23" s="251">
        <v>1</v>
      </c>
      <c r="T23" s="251">
        <v>1</v>
      </c>
      <c r="V23" s="251">
        <v>1</v>
      </c>
      <c r="W23" s="251">
        <v>0</v>
      </c>
      <c r="X23" s="251">
        <v>1</v>
      </c>
      <c r="Z23" s="251">
        <v>0</v>
      </c>
      <c r="AA23" s="251">
        <v>0</v>
      </c>
      <c r="AB23" s="251">
        <v>0</v>
      </c>
    </row>
    <row r="24" spans="1:28" x14ac:dyDescent="0.2">
      <c r="A24" s="116" t="s">
        <v>228</v>
      </c>
      <c r="B24" s="251">
        <f t="shared" si="0"/>
        <v>12</v>
      </c>
      <c r="C24" s="251">
        <f t="shared" si="0"/>
        <v>7</v>
      </c>
      <c r="D24" s="251">
        <f t="shared" si="1"/>
        <v>5</v>
      </c>
      <c r="F24" s="251">
        <v>0</v>
      </c>
      <c r="G24" s="251">
        <v>0</v>
      </c>
      <c r="H24" s="251">
        <v>0</v>
      </c>
      <c r="J24" s="251">
        <v>1</v>
      </c>
      <c r="K24" s="251">
        <v>0</v>
      </c>
      <c r="L24" s="251">
        <v>1</v>
      </c>
      <c r="N24" s="251">
        <v>2</v>
      </c>
      <c r="O24" s="251">
        <v>0</v>
      </c>
      <c r="P24" s="251">
        <v>2</v>
      </c>
      <c r="R24" s="251">
        <v>2</v>
      </c>
      <c r="S24" s="251">
        <v>2</v>
      </c>
      <c r="T24" s="251">
        <v>0</v>
      </c>
      <c r="V24" s="251">
        <v>7</v>
      </c>
      <c r="W24" s="251">
        <v>5</v>
      </c>
      <c r="X24" s="251">
        <v>2</v>
      </c>
      <c r="Z24" s="251">
        <v>0</v>
      </c>
      <c r="AA24" s="251">
        <v>0</v>
      </c>
      <c r="AB24" s="251">
        <v>0</v>
      </c>
    </row>
    <row r="25" spans="1:28" x14ac:dyDescent="0.2">
      <c r="A25" s="116" t="s">
        <v>229</v>
      </c>
      <c r="B25" s="251">
        <f t="shared" si="0"/>
        <v>7</v>
      </c>
      <c r="C25" s="251">
        <f t="shared" si="0"/>
        <v>3</v>
      </c>
      <c r="D25" s="251">
        <f t="shared" si="1"/>
        <v>4</v>
      </c>
      <c r="F25" s="251">
        <v>0</v>
      </c>
      <c r="G25" s="251">
        <v>0</v>
      </c>
      <c r="H25" s="251">
        <v>0</v>
      </c>
      <c r="J25" s="251">
        <v>1</v>
      </c>
      <c r="K25" s="251">
        <v>0</v>
      </c>
      <c r="L25" s="251">
        <v>1</v>
      </c>
      <c r="N25" s="251">
        <v>1</v>
      </c>
      <c r="O25" s="251">
        <v>0</v>
      </c>
      <c r="P25" s="251">
        <v>1</v>
      </c>
      <c r="R25" s="251">
        <v>2</v>
      </c>
      <c r="S25" s="251">
        <v>1</v>
      </c>
      <c r="T25" s="251">
        <v>1</v>
      </c>
      <c r="V25" s="251">
        <v>3</v>
      </c>
      <c r="W25" s="251">
        <v>2</v>
      </c>
      <c r="X25" s="251">
        <v>1</v>
      </c>
      <c r="Z25" s="251">
        <v>0</v>
      </c>
      <c r="AA25" s="251">
        <v>0</v>
      </c>
      <c r="AB25" s="251">
        <v>0</v>
      </c>
    </row>
    <row r="26" spans="1:28" x14ac:dyDescent="0.2">
      <c r="A26" s="116" t="s">
        <v>230</v>
      </c>
      <c r="B26" s="251">
        <f t="shared" si="0"/>
        <v>3</v>
      </c>
      <c r="C26" s="251">
        <f t="shared" si="0"/>
        <v>1</v>
      </c>
      <c r="D26" s="251">
        <f t="shared" si="1"/>
        <v>2</v>
      </c>
      <c r="F26" s="251">
        <v>1</v>
      </c>
      <c r="G26" s="251">
        <v>0</v>
      </c>
      <c r="H26" s="251">
        <v>1</v>
      </c>
      <c r="J26" s="251">
        <v>1</v>
      </c>
      <c r="K26" s="251">
        <v>1</v>
      </c>
      <c r="L26" s="251">
        <v>0</v>
      </c>
      <c r="N26" s="251">
        <v>0</v>
      </c>
      <c r="O26" s="251">
        <v>0</v>
      </c>
      <c r="P26" s="251">
        <v>0</v>
      </c>
      <c r="R26" s="251">
        <v>1</v>
      </c>
      <c r="S26" s="251">
        <v>0</v>
      </c>
      <c r="T26" s="251">
        <v>1</v>
      </c>
      <c r="V26" s="251">
        <v>0</v>
      </c>
      <c r="W26" s="251">
        <v>0</v>
      </c>
      <c r="X26" s="251">
        <v>0</v>
      </c>
      <c r="Z26" s="251">
        <v>0</v>
      </c>
      <c r="AA26" s="251">
        <v>0</v>
      </c>
      <c r="AB26" s="251">
        <v>0</v>
      </c>
    </row>
    <row r="27" spans="1:28" x14ac:dyDescent="0.2">
      <c r="A27" s="116" t="s">
        <v>231</v>
      </c>
      <c r="B27" s="251">
        <f t="shared" si="0"/>
        <v>5</v>
      </c>
      <c r="C27" s="251">
        <f t="shared" si="0"/>
        <v>2</v>
      </c>
      <c r="D27" s="251">
        <f t="shared" si="1"/>
        <v>3</v>
      </c>
      <c r="F27" s="251">
        <v>0</v>
      </c>
      <c r="G27" s="251">
        <v>0</v>
      </c>
      <c r="H27" s="251">
        <v>0</v>
      </c>
      <c r="J27" s="251">
        <v>0</v>
      </c>
      <c r="K27" s="251">
        <v>0</v>
      </c>
      <c r="L27" s="251">
        <v>0</v>
      </c>
      <c r="N27" s="251">
        <v>0</v>
      </c>
      <c r="O27" s="251">
        <v>0</v>
      </c>
      <c r="P27" s="251">
        <v>0</v>
      </c>
      <c r="R27" s="251">
        <v>0</v>
      </c>
      <c r="S27" s="251">
        <v>0</v>
      </c>
      <c r="T27" s="251">
        <v>0</v>
      </c>
      <c r="V27" s="251">
        <v>5</v>
      </c>
      <c r="W27" s="251">
        <v>2</v>
      </c>
      <c r="X27" s="251">
        <v>3</v>
      </c>
      <c r="Z27" s="251">
        <v>0</v>
      </c>
      <c r="AA27" s="251">
        <v>0</v>
      </c>
      <c r="AB27" s="251">
        <v>0</v>
      </c>
    </row>
    <row r="28" spans="1:28" x14ac:dyDescent="0.2">
      <c r="A28" s="116" t="s">
        <v>232</v>
      </c>
      <c r="B28" s="251">
        <f t="shared" si="0"/>
        <v>3</v>
      </c>
      <c r="C28" s="251">
        <f t="shared" si="0"/>
        <v>2</v>
      </c>
      <c r="D28" s="251">
        <f t="shared" si="1"/>
        <v>1</v>
      </c>
      <c r="F28" s="251">
        <v>0</v>
      </c>
      <c r="G28" s="251">
        <v>0</v>
      </c>
      <c r="H28" s="251">
        <v>0</v>
      </c>
      <c r="J28" s="251">
        <v>0</v>
      </c>
      <c r="K28" s="251">
        <v>0</v>
      </c>
      <c r="L28" s="251">
        <v>0</v>
      </c>
      <c r="N28" s="251">
        <v>0</v>
      </c>
      <c r="O28" s="251">
        <v>0</v>
      </c>
      <c r="P28" s="251">
        <v>0</v>
      </c>
      <c r="R28" s="251">
        <v>0</v>
      </c>
      <c r="S28" s="251">
        <v>0</v>
      </c>
      <c r="T28" s="251">
        <v>0</v>
      </c>
      <c r="V28" s="251">
        <v>3</v>
      </c>
      <c r="W28" s="251">
        <v>2</v>
      </c>
      <c r="X28" s="251">
        <v>1</v>
      </c>
      <c r="Z28" s="251">
        <v>0</v>
      </c>
      <c r="AA28" s="251">
        <v>0</v>
      </c>
      <c r="AB28" s="251">
        <v>0</v>
      </c>
    </row>
    <row r="29" spans="1:28" ht="13.5" thickBot="1" x14ac:dyDescent="0.25">
      <c r="A29" s="117" t="s">
        <v>233</v>
      </c>
      <c r="B29" s="254">
        <f t="shared" si="0"/>
        <v>1</v>
      </c>
      <c r="C29" s="254">
        <f t="shared" si="0"/>
        <v>0</v>
      </c>
      <c r="D29" s="254">
        <f t="shared" si="1"/>
        <v>1</v>
      </c>
      <c r="E29" s="254"/>
      <c r="F29" s="254">
        <v>0</v>
      </c>
      <c r="G29" s="254">
        <v>0</v>
      </c>
      <c r="H29" s="254">
        <v>0</v>
      </c>
      <c r="I29" s="254"/>
      <c r="J29" s="254">
        <v>0</v>
      </c>
      <c r="K29" s="254">
        <v>0</v>
      </c>
      <c r="L29" s="254">
        <v>0</v>
      </c>
      <c r="M29" s="254"/>
      <c r="N29" s="254">
        <v>0</v>
      </c>
      <c r="O29" s="254">
        <v>0</v>
      </c>
      <c r="P29" s="254">
        <v>0</v>
      </c>
      <c r="Q29" s="254"/>
      <c r="R29" s="254">
        <v>1</v>
      </c>
      <c r="S29" s="254">
        <v>0</v>
      </c>
      <c r="T29" s="254">
        <v>1</v>
      </c>
      <c r="U29" s="254"/>
      <c r="V29" s="254">
        <v>0</v>
      </c>
      <c r="W29" s="254">
        <v>0</v>
      </c>
      <c r="X29" s="254">
        <v>0</v>
      </c>
      <c r="Y29" s="254"/>
      <c r="Z29" s="254">
        <v>0</v>
      </c>
      <c r="AA29" s="254">
        <v>0</v>
      </c>
      <c r="AB29" s="254">
        <v>0</v>
      </c>
    </row>
    <row r="30" spans="1:28" ht="15" customHeight="1" x14ac:dyDescent="0.2">
      <c r="A30" s="177" t="s">
        <v>259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</row>
    <row r="31" spans="1:28" ht="15" customHeight="1" x14ac:dyDescent="0.2">
      <c r="A31" s="125" t="s">
        <v>929</v>
      </c>
    </row>
    <row r="32" spans="1:28" ht="15" customHeight="1" x14ac:dyDescent="0.2">
      <c r="A32" s="28"/>
    </row>
    <row r="33" spans="6:28" x14ac:dyDescent="0.2"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9">
    <cfRule type="cellIs" dxfId="278" priority="2" operator="equal">
      <formula>0</formula>
    </cfRule>
  </conditionalFormatting>
  <conditionalFormatting sqref="E10:E16 B10:D29">
    <cfRule type="cellIs" dxfId="277" priority="4" operator="equal">
      <formula>0</formula>
    </cfRule>
  </conditionalFormatting>
  <conditionalFormatting sqref="E21">
    <cfRule type="cellIs" dxfId="276" priority="3" operator="equal">
      <formula>0</formula>
    </cfRule>
  </conditionalFormatting>
  <conditionalFormatting sqref="F10:AB29">
    <cfRule type="cellIs" dxfId="275" priority="1" operator="equal">
      <formula>0</formula>
    </cfRule>
  </conditionalFormatting>
  <hyperlinks>
    <hyperlink ref="AC2" location="Contenido!A1" display="Contenido" xr:uid="{00000000-0004-0000-3E00-000000000000}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64">
    <tabColor theme="5" tint="-0.249977111117893"/>
  </sheetPr>
  <dimension ref="A2:I17"/>
  <sheetViews>
    <sheetView showGridLines="0" zoomScaleNormal="100" zoomScaleSheetLayoutView="80" workbookViewId="0">
      <selection activeCell="A7" sqref="A7:H17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5.75" customHeight="1" x14ac:dyDescent="0.2">
      <c r="A7" s="616" t="s">
        <v>953</v>
      </c>
      <c r="B7" s="616"/>
      <c r="C7" s="616"/>
      <c r="D7" s="616"/>
      <c r="E7" s="616"/>
      <c r="F7" s="616"/>
      <c r="G7" s="616"/>
      <c r="H7" s="616"/>
    </row>
    <row r="8" spans="1:9" ht="15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3F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65">
    <tabColor theme="5" tint="0.59999389629810485"/>
    <pageSetUpPr fitToPage="1"/>
  </sheetPr>
  <dimension ref="A1:AC28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6.25" style="118" customWidth="1"/>
    <col min="2" max="2" width="6.625" style="251" customWidth="1"/>
    <col min="3" max="4" width="6.375" style="251" customWidth="1"/>
    <col min="5" max="5" width="1.25" style="251" customWidth="1"/>
    <col min="6" max="6" width="5.75" style="251" customWidth="1"/>
    <col min="7" max="8" width="5.25" style="251" customWidth="1"/>
    <col min="9" max="9" width="1.25" style="251" customWidth="1"/>
    <col min="10" max="10" width="5.75" style="251" customWidth="1"/>
    <col min="11" max="12" width="5.25" style="251" customWidth="1"/>
    <col min="13" max="13" width="1.25" style="251" customWidth="1"/>
    <col min="14" max="14" width="5.75" style="251" customWidth="1"/>
    <col min="15" max="16" width="5.25" style="251" customWidth="1"/>
    <col min="17" max="17" width="1.25" style="251" customWidth="1"/>
    <col min="18" max="18" width="5.75" style="251" customWidth="1"/>
    <col min="19" max="20" width="5.25" style="251" customWidth="1"/>
    <col min="21" max="21" width="1.25" style="251" customWidth="1"/>
    <col min="22" max="22" width="5.75" style="251" customWidth="1"/>
    <col min="23" max="24" width="5.25" style="251" customWidth="1"/>
    <col min="25" max="25" width="1.25" style="251" customWidth="1"/>
    <col min="26" max="26" width="5.75" style="251" customWidth="1"/>
    <col min="27" max="28" width="5.25" style="251" customWidth="1"/>
    <col min="29" max="16384" width="11" style="102"/>
  </cols>
  <sheetData>
    <row r="1" spans="1:29" ht="15" customHeight="1" x14ac:dyDescent="0.25">
      <c r="A1" s="600" t="s">
        <v>848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</row>
    <row r="5" spans="1:29" s="247" customFormat="1" ht="17.25" customHeight="1" x14ac:dyDescent="0.15">
      <c r="A5" s="603" t="s">
        <v>241</v>
      </c>
      <c r="B5" s="599" t="s">
        <v>0</v>
      </c>
      <c r="C5" s="599"/>
      <c r="D5" s="599"/>
      <c r="E5" s="394"/>
      <c r="F5" s="599" t="s">
        <v>558</v>
      </c>
      <c r="G5" s="599"/>
      <c r="H5" s="599"/>
      <c r="I5" s="394"/>
      <c r="J5" s="599" t="s">
        <v>559</v>
      </c>
      <c r="K5" s="599"/>
      <c r="L5" s="599"/>
      <c r="M5" s="394"/>
      <c r="N5" s="599" t="s">
        <v>560</v>
      </c>
      <c r="O5" s="599"/>
      <c r="P5" s="599"/>
      <c r="Q5" s="394"/>
      <c r="R5" s="599" t="s">
        <v>561</v>
      </c>
      <c r="S5" s="599"/>
      <c r="T5" s="599"/>
      <c r="U5" s="394"/>
      <c r="V5" s="599" t="s">
        <v>562</v>
      </c>
      <c r="W5" s="599"/>
      <c r="X5" s="599"/>
      <c r="Y5" s="394"/>
      <c r="Z5" s="599" t="s">
        <v>563</v>
      </c>
      <c r="AA5" s="599"/>
      <c r="AB5" s="599"/>
    </row>
    <row r="6" spans="1:29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  <c r="Q6" s="396"/>
      <c r="R6" s="395" t="s">
        <v>0</v>
      </c>
      <c r="S6" s="395" t="s">
        <v>15</v>
      </c>
      <c r="T6" s="395" t="s">
        <v>16</v>
      </c>
      <c r="U6" s="396"/>
      <c r="V6" s="395" t="s">
        <v>0</v>
      </c>
      <c r="W6" s="395" t="s">
        <v>15</v>
      </c>
      <c r="X6" s="395" t="s">
        <v>16</v>
      </c>
      <c r="Y6" s="396"/>
      <c r="Z6" s="395" t="s">
        <v>0</v>
      </c>
      <c r="AA6" s="395" t="s">
        <v>15</v>
      </c>
      <c r="AB6" s="395" t="s">
        <v>16</v>
      </c>
    </row>
    <row r="7" spans="1:29" s="119" customFormat="1" x14ac:dyDescent="0.2">
      <c r="A7" s="11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</row>
    <row r="8" spans="1:29" s="269" customFormat="1" x14ac:dyDescent="0.2">
      <c r="A8" s="122" t="s">
        <v>0</v>
      </c>
      <c r="B8" s="268">
        <f>SUM(B9:B11)</f>
        <v>105580</v>
      </c>
      <c r="C8" s="268">
        <f t="shared" ref="C8:D8" si="0">SUM(C9:C11)</f>
        <v>52967</v>
      </c>
      <c r="D8" s="268">
        <f t="shared" si="0"/>
        <v>52613</v>
      </c>
      <c r="E8" s="268"/>
      <c r="F8" s="268">
        <f>SUM(F9:F11)</f>
        <v>19146</v>
      </c>
      <c r="G8" s="268">
        <f t="shared" ref="G8:H8" si="1">SUM(G9:G11)</f>
        <v>9962</v>
      </c>
      <c r="H8" s="268">
        <f t="shared" si="1"/>
        <v>9184</v>
      </c>
      <c r="I8" s="268"/>
      <c r="J8" s="268">
        <f t="shared" ref="J8:L8" si="2">SUM(J9:J11)</f>
        <v>17873</v>
      </c>
      <c r="K8" s="268">
        <f t="shared" si="2"/>
        <v>9173</v>
      </c>
      <c r="L8" s="268">
        <f t="shared" si="2"/>
        <v>8700</v>
      </c>
      <c r="M8" s="268"/>
      <c r="N8" s="268">
        <f t="shared" ref="N8:P8" si="3">SUM(N9:N11)</f>
        <v>17194</v>
      </c>
      <c r="O8" s="268">
        <f t="shared" si="3"/>
        <v>8696</v>
      </c>
      <c r="P8" s="268">
        <f t="shared" si="3"/>
        <v>8498</v>
      </c>
      <c r="Q8" s="268"/>
      <c r="R8" s="268">
        <f t="shared" ref="R8:T8" si="4">SUM(R9:R11)</f>
        <v>19539</v>
      </c>
      <c r="S8" s="268">
        <f t="shared" si="4"/>
        <v>9721</v>
      </c>
      <c r="T8" s="268">
        <f t="shared" si="4"/>
        <v>9818</v>
      </c>
      <c r="U8" s="268"/>
      <c r="V8" s="268">
        <f t="shared" ref="V8:X8" si="5">SUM(V9:V11)</f>
        <v>16554</v>
      </c>
      <c r="W8" s="268">
        <f t="shared" si="5"/>
        <v>8087</v>
      </c>
      <c r="X8" s="268">
        <f t="shared" si="5"/>
        <v>8467</v>
      </c>
      <c r="Y8" s="268"/>
      <c r="Z8" s="268">
        <f t="shared" ref="Z8:AA8" si="6">SUM(Z9:Z11)</f>
        <v>15274</v>
      </c>
      <c r="AA8" s="268">
        <f t="shared" si="6"/>
        <v>7328</v>
      </c>
      <c r="AB8" s="268">
        <f>SUM(AB9:AB11)</f>
        <v>7946</v>
      </c>
    </row>
    <row r="9" spans="1:29" x14ac:dyDescent="0.2">
      <c r="A9" s="129" t="s">
        <v>1</v>
      </c>
      <c r="B9" s="251">
        <f>+F9+J9+N9+R9+V9+Z9</f>
        <v>102124</v>
      </c>
      <c r="C9" s="251">
        <f>+G9+K9+O9+S9+W9+AA9</f>
        <v>50883</v>
      </c>
      <c r="D9" s="251">
        <f>+B9-C9</f>
        <v>51241</v>
      </c>
      <c r="E9" s="250"/>
      <c r="F9" s="250">
        <f>+F14+F19</f>
        <v>18613</v>
      </c>
      <c r="G9" s="250">
        <f t="shared" ref="G9:H9" si="7">+G14+G19</f>
        <v>9621</v>
      </c>
      <c r="H9" s="250">
        <f t="shared" si="7"/>
        <v>8992</v>
      </c>
      <c r="I9" s="250"/>
      <c r="J9" s="250">
        <f>+J14+J19</f>
        <v>17380</v>
      </c>
      <c r="K9" s="250">
        <f t="shared" ref="K9:L9" si="8">+K14+K19</f>
        <v>8863</v>
      </c>
      <c r="L9" s="250">
        <f t="shared" si="8"/>
        <v>8517</v>
      </c>
      <c r="M9" s="250"/>
      <c r="N9" s="250">
        <f>+N14+N19</f>
        <v>16767</v>
      </c>
      <c r="O9" s="250">
        <f t="shared" ref="O9:P9" si="9">+O14+O19</f>
        <v>8434</v>
      </c>
      <c r="P9" s="250">
        <f t="shared" si="9"/>
        <v>8333</v>
      </c>
      <c r="Q9" s="250"/>
      <c r="R9" s="250">
        <f>+R14+R19</f>
        <v>18798</v>
      </c>
      <c r="S9" s="250">
        <f t="shared" ref="S9:T9" si="10">+S14+S19</f>
        <v>9268</v>
      </c>
      <c r="T9" s="250">
        <f t="shared" si="10"/>
        <v>9530</v>
      </c>
      <c r="U9" s="250"/>
      <c r="V9" s="250">
        <f>+V14+V19</f>
        <v>15885</v>
      </c>
      <c r="W9" s="250">
        <f t="shared" ref="W9:X9" si="11">+W14+W19</f>
        <v>7717</v>
      </c>
      <c r="X9" s="250">
        <f t="shared" si="11"/>
        <v>8168</v>
      </c>
      <c r="Y9" s="250"/>
      <c r="Z9" s="250">
        <f>+Z14+Z19</f>
        <v>14681</v>
      </c>
      <c r="AA9" s="250">
        <f t="shared" ref="AA9:AB9" si="12">+AA14+AA19</f>
        <v>6980</v>
      </c>
      <c r="AB9" s="250">
        <f t="shared" si="12"/>
        <v>7701</v>
      </c>
    </row>
    <row r="10" spans="1:29" x14ac:dyDescent="0.2">
      <c r="A10" s="129" t="s">
        <v>2</v>
      </c>
      <c r="B10" s="251">
        <f t="shared" ref="B10:C11" si="13">+F10+J10+N10+R10+V10+Z10</f>
        <v>865</v>
      </c>
      <c r="C10" s="251">
        <f t="shared" si="13"/>
        <v>492</v>
      </c>
      <c r="D10" s="251">
        <f t="shared" ref="D10:D11" si="14">+B10-C10</f>
        <v>373</v>
      </c>
      <c r="E10" s="250"/>
      <c r="F10" s="250">
        <f>+F15</f>
        <v>193</v>
      </c>
      <c r="G10" s="250">
        <f t="shared" ref="G10:H10" si="15">+G15</f>
        <v>109</v>
      </c>
      <c r="H10" s="250">
        <f t="shared" si="15"/>
        <v>84</v>
      </c>
      <c r="I10" s="250"/>
      <c r="J10" s="250">
        <f>+J15</f>
        <v>152</v>
      </c>
      <c r="K10" s="250">
        <f t="shared" ref="K10:L10" si="16">+K15</f>
        <v>90</v>
      </c>
      <c r="L10" s="250">
        <f t="shared" si="16"/>
        <v>62</v>
      </c>
      <c r="M10" s="250"/>
      <c r="N10" s="250">
        <f>+N15</f>
        <v>126</v>
      </c>
      <c r="O10" s="250">
        <f t="shared" ref="O10:P10" si="17">+O15</f>
        <v>64</v>
      </c>
      <c r="P10" s="250">
        <f t="shared" si="17"/>
        <v>62</v>
      </c>
      <c r="Q10" s="250"/>
      <c r="R10" s="250">
        <f>+R15</f>
        <v>158</v>
      </c>
      <c r="S10" s="250">
        <f t="shared" ref="S10:T10" si="18">+S15</f>
        <v>99</v>
      </c>
      <c r="T10" s="250">
        <f t="shared" si="18"/>
        <v>59</v>
      </c>
      <c r="U10" s="250"/>
      <c r="V10" s="250">
        <f>+V15</f>
        <v>131</v>
      </c>
      <c r="W10" s="250">
        <f t="shared" ref="W10:X10" si="19">+W15</f>
        <v>69</v>
      </c>
      <c r="X10" s="250">
        <f t="shared" si="19"/>
        <v>62</v>
      </c>
      <c r="Y10" s="250"/>
      <c r="Z10" s="250">
        <f>+Z15</f>
        <v>105</v>
      </c>
      <c r="AA10" s="250">
        <f t="shared" ref="AA10:AB10" si="20">+AA15</f>
        <v>61</v>
      </c>
      <c r="AB10" s="250">
        <f t="shared" si="20"/>
        <v>44</v>
      </c>
    </row>
    <row r="11" spans="1:29" x14ac:dyDescent="0.2">
      <c r="A11" s="129" t="s">
        <v>203</v>
      </c>
      <c r="B11" s="251">
        <f t="shared" si="13"/>
        <v>2591</v>
      </c>
      <c r="C11" s="251">
        <f t="shared" si="13"/>
        <v>1592</v>
      </c>
      <c r="D11" s="251">
        <f t="shared" si="14"/>
        <v>999</v>
      </c>
      <c r="E11" s="250"/>
      <c r="F11" s="250">
        <f>+F16</f>
        <v>340</v>
      </c>
      <c r="G11" s="250">
        <f t="shared" ref="G11:H11" si="21">+G16</f>
        <v>232</v>
      </c>
      <c r="H11" s="250">
        <f t="shared" si="21"/>
        <v>108</v>
      </c>
      <c r="I11" s="250"/>
      <c r="J11" s="250">
        <f>+J16</f>
        <v>341</v>
      </c>
      <c r="K11" s="250">
        <f t="shared" ref="K11:L11" si="22">+K16</f>
        <v>220</v>
      </c>
      <c r="L11" s="250">
        <f t="shared" si="22"/>
        <v>121</v>
      </c>
      <c r="M11" s="250"/>
      <c r="N11" s="250">
        <f>+N16</f>
        <v>301</v>
      </c>
      <c r="O11" s="250">
        <f t="shared" ref="O11:P11" si="23">+O16</f>
        <v>198</v>
      </c>
      <c r="P11" s="250">
        <f t="shared" si="23"/>
        <v>103</v>
      </c>
      <c r="Q11" s="250"/>
      <c r="R11" s="250">
        <f>+R16</f>
        <v>583</v>
      </c>
      <c r="S11" s="250">
        <f t="shared" ref="S11:T11" si="24">+S16</f>
        <v>354</v>
      </c>
      <c r="T11" s="250">
        <f t="shared" si="24"/>
        <v>229</v>
      </c>
      <c r="U11" s="250"/>
      <c r="V11" s="250">
        <f>+V16</f>
        <v>538</v>
      </c>
      <c r="W11" s="250">
        <f t="shared" ref="W11:X11" si="25">+W16</f>
        <v>301</v>
      </c>
      <c r="X11" s="250">
        <f t="shared" si="25"/>
        <v>237</v>
      </c>
      <c r="Y11" s="250"/>
      <c r="Z11" s="250">
        <f>+Z16</f>
        <v>488</v>
      </c>
      <c r="AA11" s="250">
        <f t="shared" ref="AA11:AB11" si="26">+AA16</f>
        <v>287</v>
      </c>
      <c r="AB11" s="250">
        <f t="shared" si="26"/>
        <v>201</v>
      </c>
    </row>
    <row r="12" spans="1:29" x14ac:dyDescent="0.2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</row>
    <row r="13" spans="1:29" s="269" customFormat="1" x14ac:dyDescent="0.2">
      <c r="A13" s="122" t="s">
        <v>206</v>
      </c>
      <c r="B13" s="268">
        <f>SUM(B14:B16)</f>
        <v>70574</v>
      </c>
      <c r="C13" s="268">
        <f t="shared" ref="C13:D13" si="27">SUM(C14:C16)</f>
        <v>35200</v>
      </c>
      <c r="D13" s="268">
        <f t="shared" si="27"/>
        <v>35374</v>
      </c>
      <c r="E13" s="268"/>
      <c r="F13" s="268">
        <f>SUM(F14:F16)</f>
        <v>11843</v>
      </c>
      <c r="G13" s="268">
        <f t="shared" ref="G13:H13" si="28">SUM(G14:G16)</f>
        <v>6182</v>
      </c>
      <c r="H13" s="268">
        <f t="shared" si="28"/>
        <v>5661</v>
      </c>
      <c r="I13" s="268"/>
      <c r="J13" s="268">
        <f>SUM(J14:J16)</f>
        <v>11038</v>
      </c>
      <c r="K13" s="268">
        <f t="shared" ref="K13:L13" si="29">SUM(K14:K16)</f>
        <v>5693</v>
      </c>
      <c r="L13" s="268">
        <f t="shared" si="29"/>
        <v>5345</v>
      </c>
      <c r="M13" s="268"/>
      <c r="N13" s="268">
        <f>SUM(N14:N16)</f>
        <v>10744</v>
      </c>
      <c r="O13" s="268">
        <f t="shared" ref="O13:P13" si="30">SUM(O14:O16)</f>
        <v>5416</v>
      </c>
      <c r="P13" s="268">
        <f t="shared" si="30"/>
        <v>5328</v>
      </c>
      <c r="Q13" s="268"/>
      <c r="R13" s="268">
        <f>SUM(R14:R16)</f>
        <v>13815</v>
      </c>
      <c r="S13" s="268">
        <f t="shared" ref="S13:T13" si="31">SUM(S14:S16)</f>
        <v>6847</v>
      </c>
      <c r="T13" s="268">
        <f t="shared" si="31"/>
        <v>6968</v>
      </c>
      <c r="U13" s="268"/>
      <c r="V13" s="268">
        <f>SUM(V14:V16)</f>
        <v>11956</v>
      </c>
      <c r="W13" s="268">
        <f t="shared" ref="W13:X13" si="32">SUM(W14:W16)</f>
        <v>5755</v>
      </c>
      <c r="X13" s="268">
        <f t="shared" si="32"/>
        <v>6201</v>
      </c>
      <c r="Y13" s="268"/>
      <c r="Z13" s="268">
        <f>SUM(Z14:Z16)</f>
        <v>11178</v>
      </c>
      <c r="AA13" s="268">
        <f t="shared" ref="AA13:AB13" si="33">SUM(AA14:AA16)</f>
        <v>5307</v>
      </c>
      <c r="AB13" s="268">
        <f t="shared" si="33"/>
        <v>5871</v>
      </c>
    </row>
    <row r="14" spans="1:29" x14ac:dyDescent="0.2">
      <c r="A14" s="129" t="s">
        <v>1</v>
      </c>
      <c r="B14" s="251">
        <f>+F14+J14+N14+R14+V14+Z14</f>
        <v>67118</v>
      </c>
      <c r="C14" s="251">
        <f>+G14+K14+O14+S14+W14+AA14</f>
        <v>33116</v>
      </c>
      <c r="D14" s="251">
        <f t="shared" ref="D14:D16" si="34">+B14-C14</f>
        <v>34002</v>
      </c>
      <c r="E14" s="252"/>
      <c r="F14" s="252">
        <v>11310</v>
      </c>
      <c r="G14" s="252">
        <v>5841</v>
      </c>
      <c r="H14" s="252">
        <v>5469</v>
      </c>
      <c r="I14" s="252"/>
      <c r="J14" s="250">
        <v>10545</v>
      </c>
      <c r="K14" s="250">
        <v>5383</v>
      </c>
      <c r="L14" s="250">
        <v>5162</v>
      </c>
      <c r="M14" s="250"/>
      <c r="N14" s="250">
        <v>10317</v>
      </c>
      <c r="O14" s="250">
        <v>5154</v>
      </c>
      <c r="P14" s="250">
        <v>5163</v>
      </c>
      <c r="Q14" s="250"/>
      <c r="R14" s="250">
        <v>13074</v>
      </c>
      <c r="S14" s="250">
        <v>6394</v>
      </c>
      <c r="T14" s="250">
        <v>6680</v>
      </c>
      <c r="U14" s="250"/>
      <c r="V14" s="250">
        <v>11287</v>
      </c>
      <c r="W14" s="250">
        <v>5385</v>
      </c>
      <c r="X14" s="250">
        <v>5902</v>
      </c>
      <c r="Y14" s="250"/>
      <c r="Z14" s="250">
        <v>10585</v>
      </c>
      <c r="AA14" s="250">
        <v>4959</v>
      </c>
      <c r="AB14" s="250">
        <v>5626</v>
      </c>
    </row>
    <row r="15" spans="1:29" x14ac:dyDescent="0.2">
      <c r="A15" s="129" t="s">
        <v>2</v>
      </c>
      <c r="B15" s="251">
        <f t="shared" ref="B15:C16" si="35">+F15+J15+N15+R15+V15+Z15</f>
        <v>865</v>
      </c>
      <c r="C15" s="251">
        <f t="shared" si="35"/>
        <v>492</v>
      </c>
      <c r="D15" s="251">
        <f t="shared" si="34"/>
        <v>373</v>
      </c>
      <c r="E15" s="252"/>
      <c r="F15" s="252">
        <v>193</v>
      </c>
      <c r="G15" s="252">
        <v>109</v>
      </c>
      <c r="H15" s="252">
        <v>84</v>
      </c>
      <c r="I15" s="252"/>
      <c r="J15" s="252">
        <v>152</v>
      </c>
      <c r="K15" s="252">
        <v>90</v>
      </c>
      <c r="L15" s="252">
        <v>62</v>
      </c>
      <c r="M15" s="252"/>
      <c r="N15" s="252">
        <v>126</v>
      </c>
      <c r="O15" s="252">
        <v>64</v>
      </c>
      <c r="P15" s="252">
        <v>62</v>
      </c>
      <c r="Q15" s="252"/>
      <c r="R15" s="251">
        <v>158</v>
      </c>
      <c r="S15" s="251">
        <v>99</v>
      </c>
      <c r="T15" s="251">
        <v>59</v>
      </c>
      <c r="U15" s="252"/>
      <c r="V15" s="251">
        <v>131</v>
      </c>
      <c r="W15" s="251">
        <v>69</v>
      </c>
      <c r="X15" s="251">
        <v>62</v>
      </c>
      <c r="Y15" s="252"/>
      <c r="Z15" s="251">
        <v>105</v>
      </c>
      <c r="AA15" s="251">
        <v>61</v>
      </c>
      <c r="AB15" s="251">
        <v>44</v>
      </c>
    </row>
    <row r="16" spans="1:29" x14ac:dyDescent="0.2">
      <c r="A16" s="129" t="s">
        <v>203</v>
      </c>
      <c r="B16" s="251">
        <f t="shared" si="35"/>
        <v>2591</v>
      </c>
      <c r="C16" s="251">
        <f t="shared" si="35"/>
        <v>1592</v>
      </c>
      <c r="D16" s="251">
        <f t="shared" si="34"/>
        <v>999</v>
      </c>
      <c r="E16" s="252"/>
      <c r="F16" s="252">
        <v>340</v>
      </c>
      <c r="G16" s="252">
        <v>232</v>
      </c>
      <c r="H16" s="252">
        <v>108</v>
      </c>
      <c r="I16" s="252"/>
      <c r="J16" s="252">
        <v>341</v>
      </c>
      <c r="K16" s="252">
        <v>220</v>
      </c>
      <c r="L16" s="252">
        <v>121</v>
      </c>
      <c r="M16" s="252"/>
      <c r="N16" s="252">
        <v>301</v>
      </c>
      <c r="O16" s="252">
        <v>198</v>
      </c>
      <c r="P16" s="252">
        <v>103</v>
      </c>
      <c r="Q16" s="252"/>
      <c r="R16" s="251">
        <v>583</v>
      </c>
      <c r="S16" s="251">
        <v>354</v>
      </c>
      <c r="T16" s="251">
        <v>229</v>
      </c>
      <c r="U16" s="252"/>
      <c r="V16" s="251">
        <v>538</v>
      </c>
      <c r="W16" s="251">
        <v>301</v>
      </c>
      <c r="X16" s="251">
        <v>237</v>
      </c>
      <c r="Y16" s="252"/>
      <c r="Z16" s="251">
        <v>488</v>
      </c>
      <c r="AA16" s="251">
        <v>287</v>
      </c>
      <c r="AB16" s="251">
        <v>201</v>
      </c>
    </row>
    <row r="17" spans="1:28" x14ac:dyDescent="0.2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269" customFormat="1" x14ac:dyDescent="0.2">
      <c r="A18" s="124" t="s">
        <v>205</v>
      </c>
      <c r="B18" s="268">
        <f>SUM(B19:B21)</f>
        <v>35006</v>
      </c>
      <c r="C18" s="268">
        <f t="shared" ref="C18:D18" si="36">SUM(C19:C21)</f>
        <v>17767</v>
      </c>
      <c r="D18" s="268">
        <f t="shared" si="36"/>
        <v>17239</v>
      </c>
      <c r="E18" s="268"/>
      <c r="F18" s="268">
        <f>SUM(F19:F21)</f>
        <v>7303</v>
      </c>
      <c r="G18" s="268">
        <f t="shared" ref="G18:H18" si="37">SUM(G19:G21)</f>
        <v>3780</v>
      </c>
      <c r="H18" s="268">
        <f t="shared" si="37"/>
        <v>3523</v>
      </c>
      <c r="I18" s="268"/>
      <c r="J18" s="268">
        <f>SUM(J19:J21)</f>
        <v>6835</v>
      </c>
      <c r="K18" s="268">
        <f t="shared" ref="K18:L18" si="38">SUM(K19:K21)</f>
        <v>3480</v>
      </c>
      <c r="L18" s="268">
        <f t="shared" si="38"/>
        <v>3355</v>
      </c>
      <c r="M18" s="268"/>
      <c r="N18" s="268">
        <f>SUM(N19:N21)</f>
        <v>6450</v>
      </c>
      <c r="O18" s="268">
        <f t="shared" ref="O18:P18" si="39">SUM(O19:O21)</f>
        <v>3280</v>
      </c>
      <c r="P18" s="268">
        <f t="shared" si="39"/>
        <v>3170</v>
      </c>
      <c r="Q18" s="268"/>
      <c r="R18" s="268">
        <f>SUM(R19:R21)</f>
        <v>5724</v>
      </c>
      <c r="S18" s="268">
        <f t="shared" ref="S18:T18" si="40">SUM(S19:S21)</f>
        <v>2874</v>
      </c>
      <c r="T18" s="268">
        <f t="shared" si="40"/>
        <v>2850</v>
      </c>
      <c r="U18" s="268"/>
      <c r="V18" s="268">
        <f>SUM(V19:V21)</f>
        <v>4598</v>
      </c>
      <c r="W18" s="268">
        <f t="shared" ref="W18:X18" si="41">SUM(W19:W21)</f>
        <v>2332</v>
      </c>
      <c r="X18" s="268">
        <f t="shared" si="41"/>
        <v>2266</v>
      </c>
      <c r="Y18" s="268"/>
      <c r="Z18" s="268">
        <f>SUM(Z19:Z21)</f>
        <v>4096</v>
      </c>
      <c r="AA18" s="268">
        <f t="shared" ref="AA18:AB18" si="42">SUM(AA19:AA21)</f>
        <v>2021</v>
      </c>
      <c r="AB18" s="268">
        <f t="shared" si="42"/>
        <v>2075</v>
      </c>
    </row>
    <row r="19" spans="1:28" x14ac:dyDescent="0.2">
      <c r="A19" s="129" t="s">
        <v>1</v>
      </c>
      <c r="B19" s="251">
        <f>+F19+J19+N19+R19+V19+Z19</f>
        <v>35006</v>
      </c>
      <c r="C19" s="251">
        <f>+G19+K19+O19+S19+W19+AA19</f>
        <v>17767</v>
      </c>
      <c r="D19" s="251">
        <f t="shared" ref="D19" si="43">+B19-C19</f>
        <v>17239</v>
      </c>
      <c r="E19" s="252"/>
      <c r="F19" s="252">
        <v>7303</v>
      </c>
      <c r="G19" s="252">
        <v>3780</v>
      </c>
      <c r="H19" s="252">
        <v>3523</v>
      </c>
      <c r="I19" s="252"/>
      <c r="J19" s="252">
        <v>6835</v>
      </c>
      <c r="K19" s="252">
        <v>3480</v>
      </c>
      <c r="L19" s="252">
        <v>3355</v>
      </c>
      <c r="M19" s="252"/>
      <c r="N19" s="252">
        <v>6450</v>
      </c>
      <c r="O19" s="252">
        <v>3280</v>
      </c>
      <c r="P19" s="252">
        <v>3170</v>
      </c>
      <c r="Q19" s="252"/>
      <c r="R19" s="252">
        <v>5724</v>
      </c>
      <c r="S19" s="252">
        <v>2874</v>
      </c>
      <c r="T19" s="252">
        <v>2850</v>
      </c>
      <c r="U19" s="252"/>
      <c r="V19" s="251">
        <v>4598</v>
      </c>
      <c r="W19" s="251">
        <v>2332</v>
      </c>
      <c r="X19" s="251">
        <v>2266</v>
      </c>
      <c r="Y19" s="252"/>
      <c r="Z19" s="251">
        <v>4096</v>
      </c>
      <c r="AA19" s="251">
        <v>2021</v>
      </c>
      <c r="AB19" s="251">
        <v>2075</v>
      </c>
    </row>
    <row r="20" spans="1:28" x14ac:dyDescent="0.2">
      <c r="A20" s="129" t="s">
        <v>2</v>
      </c>
      <c r="B20" s="268" t="s">
        <v>8</v>
      </c>
      <c r="C20" s="268" t="s">
        <v>8</v>
      </c>
      <c r="D20" s="268" t="s">
        <v>8</v>
      </c>
      <c r="F20" s="268" t="s">
        <v>8</v>
      </c>
      <c r="G20" s="268" t="s">
        <v>8</v>
      </c>
      <c r="H20" s="268" t="s">
        <v>8</v>
      </c>
      <c r="J20" s="268" t="s">
        <v>8</v>
      </c>
      <c r="K20" s="268" t="s">
        <v>8</v>
      </c>
      <c r="L20" s="268" t="s">
        <v>8</v>
      </c>
      <c r="N20" s="268" t="s">
        <v>8</v>
      </c>
      <c r="O20" s="268" t="s">
        <v>8</v>
      </c>
      <c r="P20" s="268" t="s">
        <v>8</v>
      </c>
      <c r="R20" s="268" t="s">
        <v>8</v>
      </c>
      <c r="S20" s="268" t="s">
        <v>8</v>
      </c>
      <c r="T20" s="268" t="s">
        <v>8</v>
      </c>
      <c r="V20" s="268" t="s">
        <v>8</v>
      </c>
      <c r="W20" s="268" t="s">
        <v>8</v>
      </c>
      <c r="X20" s="268" t="s">
        <v>8</v>
      </c>
      <c r="Z20" s="268" t="s">
        <v>8</v>
      </c>
      <c r="AA20" s="268" t="s">
        <v>8</v>
      </c>
      <c r="AB20" s="268" t="s">
        <v>8</v>
      </c>
    </row>
    <row r="21" spans="1:28" ht="13.5" thickBot="1" x14ac:dyDescent="0.25">
      <c r="A21" s="130" t="s">
        <v>203</v>
      </c>
      <c r="B21" s="261" t="s">
        <v>8</v>
      </c>
      <c r="C21" s="261" t="s">
        <v>8</v>
      </c>
      <c r="D21" s="261" t="s">
        <v>8</v>
      </c>
      <c r="E21" s="254"/>
      <c r="F21" s="261" t="s">
        <v>8</v>
      </c>
      <c r="G21" s="261" t="s">
        <v>8</v>
      </c>
      <c r="H21" s="261" t="s">
        <v>8</v>
      </c>
      <c r="I21" s="254"/>
      <c r="J21" s="261" t="s">
        <v>8</v>
      </c>
      <c r="K21" s="261" t="s">
        <v>8</v>
      </c>
      <c r="L21" s="261" t="s">
        <v>8</v>
      </c>
      <c r="M21" s="254"/>
      <c r="N21" s="261" t="s">
        <v>8</v>
      </c>
      <c r="O21" s="261" t="s">
        <v>8</v>
      </c>
      <c r="P21" s="261" t="s">
        <v>8</v>
      </c>
      <c r="Q21" s="254"/>
      <c r="R21" s="261" t="s">
        <v>8</v>
      </c>
      <c r="S21" s="261" t="s">
        <v>8</v>
      </c>
      <c r="T21" s="261" t="s">
        <v>8</v>
      </c>
      <c r="U21" s="254"/>
      <c r="V21" s="261" t="s">
        <v>8</v>
      </c>
      <c r="W21" s="261" t="s">
        <v>8</v>
      </c>
      <c r="X21" s="261" t="s">
        <v>8</v>
      </c>
      <c r="Y21" s="254"/>
      <c r="Z21" s="261" t="s">
        <v>8</v>
      </c>
      <c r="AA21" s="261" t="s">
        <v>8</v>
      </c>
      <c r="AB21" s="261" t="s">
        <v>8</v>
      </c>
    </row>
    <row r="22" spans="1:28" ht="15" customHeight="1" x14ac:dyDescent="0.2">
      <c r="A22" s="28" t="s">
        <v>929</v>
      </c>
    </row>
    <row r="24" spans="1:28" ht="12" x14ac:dyDescent="0.2">
      <c r="A24" s="379"/>
      <c r="B24" s="378"/>
      <c r="C24" s="378"/>
      <c r="D24" s="378"/>
    </row>
    <row r="25" spans="1:28" ht="12" x14ac:dyDescent="0.2">
      <c r="A25" s="379"/>
      <c r="B25" s="378"/>
      <c r="C25" s="378"/>
      <c r="D25" s="378"/>
    </row>
    <row r="27" spans="1:28" ht="12" x14ac:dyDescent="0.2">
      <c r="A27" s="379"/>
      <c r="B27" s="378"/>
      <c r="C27" s="378"/>
      <c r="D27" s="378"/>
    </row>
    <row r="28" spans="1:28" ht="12" x14ac:dyDescent="0.2">
      <c r="A28" s="379"/>
      <c r="B28" s="378"/>
      <c r="C28" s="378"/>
      <c r="D28" s="378"/>
    </row>
  </sheetData>
  <mergeCells count="12"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B8:P21 U8:AB21">
    <cfRule type="cellIs" dxfId="274" priority="4" operator="equal">
      <formula>0</formula>
    </cfRule>
  </conditionalFormatting>
  <conditionalFormatting sqref="Q8:Q16">
    <cfRule type="cellIs" dxfId="273" priority="10" operator="equal">
      <formula>0</formula>
    </cfRule>
  </conditionalFormatting>
  <conditionalFormatting sqref="Q16:T21">
    <cfRule type="cellIs" dxfId="272" priority="2" operator="equal">
      <formula>0</formula>
    </cfRule>
  </conditionalFormatting>
  <conditionalFormatting sqref="R8:T15">
    <cfRule type="cellIs" dxfId="271" priority="1" operator="equal">
      <formula>0</formula>
    </cfRule>
  </conditionalFormatting>
  <hyperlinks>
    <hyperlink ref="AC2" location="Contenido!A1" display="Contenido" xr:uid="{00000000-0004-0000-4000-000000000000}"/>
  </hyperlinks>
  <printOptions horizontalCentered="1"/>
  <pageMargins left="0.59055118110236227" right="0.59055118110236227" top="0.59055118110236227" bottom="0.19685039370078741" header="0" footer="0"/>
  <pageSetup scale="90" fitToHeight="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66">
    <tabColor theme="5" tint="0.59999389629810485"/>
    <pageSetUpPr fitToPage="1"/>
  </sheetPr>
  <dimension ref="A1:AB46"/>
  <sheetViews>
    <sheetView showGridLines="0" zoomScaleNormal="100" zoomScaleSheetLayoutView="100" workbookViewId="0">
      <selection activeCell="K15" sqref="K15"/>
    </sheetView>
  </sheetViews>
  <sheetFormatPr baseColWidth="10" defaultColWidth="10.125" defaultRowHeight="12" x14ac:dyDescent="0.2"/>
  <cols>
    <col min="1" max="1" width="59.75" style="58" customWidth="1"/>
    <col min="2" max="4" width="6.5" style="279" customWidth="1"/>
    <col min="5" max="5" width="1.75" style="279" customWidth="1"/>
    <col min="6" max="6" width="6.5" style="285" customWidth="1"/>
    <col min="7" max="8" width="6.5" style="279" customWidth="1"/>
    <col min="9" max="9" width="1.75" style="279" customWidth="1"/>
    <col min="10" max="10" width="6.5" style="285" customWidth="1"/>
    <col min="11" max="12" width="6.5" style="279" customWidth="1"/>
    <col min="13" max="13" width="1.75" style="279" customWidth="1"/>
    <col min="14" max="14" width="6.5" style="285" customWidth="1"/>
    <col min="15" max="16" width="6.5" style="279" customWidth="1"/>
    <col min="17" max="28" width="10.125" style="279"/>
    <col min="29" max="16384" width="10.125" style="57"/>
  </cols>
  <sheetData>
    <row r="1" spans="1:17" ht="15" x14ac:dyDescent="0.25">
      <c r="A1" s="618" t="s">
        <v>847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</row>
    <row r="2" spans="1:17" ht="15" x14ac:dyDescent="0.25">
      <c r="A2" s="618" t="s">
        <v>103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506" t="s">
        <v>573</v>
      </c>
    </row>
    <row r="3" spans="1:17" ht="15" x14ac:dyDescent="0.25">
      <c r="A3" s="618" t="s">
        <v>261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</row>
    <row r="4" spans="1:17" ht="15" x14ac:dyDescent="0.25">
      <c r="A4" s="618" t="s">
        <v>262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</row>
    <row r="5" spans="1:17" ht="15" x14ac:dyDescent="0.25">
      <c r="A5" s="619" t="s">
        <v>1011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</row>
    <row r="6" spans="1:17" s="287" customFormat="1" ht="16.5" customHeight="1" x14ac:dyDescent="0.15">
      <c r="A6" s="603" t="s">
        <v>903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87" customFormat="1" ht="29.2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6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ht="4.5" customHeight="1" x14ac:dyDescent="0.2">
      <c r="A8" s="74"/>
      <c r="B8" s="280"/>
      <c r="C8" s="281"/>
      <c r="D8" s="281"/>
      <c r="E8" s="282"/>
      <c r="F8" s="280"/>
      <c r="G8" s="281"/>
      <c r="H8" s="281"/>
      <c r="I8" s="282"/>
      <c r="J8" s="280"/>
      <c r="K8" s="281"/>
      <c r="L8" s="281"/>
      <c r="M8" s="282"/>
      <c r="N8" s="280"/>
      <c r="O8" s="281"/>
      <c r="P8" s="281"/>
    </row>
    <row r="9" spans="1:17" ht="12.75" x14ac:dyDescent="0.2">
      <c r="A9" s="173" t="s">
        <v>0</v>
      </c>
      <c r="B9" s="283">
        <f>+B11+'55_2'!B10+'55_2'!B38</f>
        <v>69748</v>
      </c>
      <c r="C9" s="283">
        <f>+C11+'55_2'!C10+'55_2'!C38</f>
        <v>31761</v>
      </c>
      <c r="D9" s="283">
        <f>+D11+'55_2'!D10+'55_2'!D38</f>
        <v>37987</v>
      </c>
      <c r="E9" s="283"/>
      <c r="F9" s="283">
        <f>+F11+'55_2'!F10+'55_2'!F38</f>
        <v>29575</v>
      </c>
      <c r="G9" s="283">
        <f>+G11+'55_2'!G10+'55_2'!G38</f>
        <v>13693</v>
      </c>
      <c r="H9" s="283">
        <f>+H11+'55_2'!H10+'55_2'!H38</f>
        <v>15882</v>
      </c>
      <c r="I9" s="283"/>
      <c r="J9" s="283">
        <f>+J11+'55_2'!J10+'55_2'!J38</f>
        <v>20990</v>
      </c>
      <c r="K9" s="283">
        <f>+K11+'55_2'!K10+'55_2'!K38</f>
        <v>9459</v>
      </c>
      <c r="L9" s="283">
        <f>+L11+'55_2'!L10+'55_2'!L38</f>
        <v>11531</v>
      </c>
      <c r="M9" s="283"/>
      <c r="N9" s="283">
        <f>+N11+'55_2'!N10+'55_2'!N38</f>
        <v>19183</v>
      </c>
      <c r="O9" s="283">
        <f>+O11+'55_2'!O10+'55_2'!O38</f>
        <v>8609</v>
      </c>
      <c r="P9" s="283">
        <f>+P11+'55_2'!P10+'55_2'!P38</f>
        <v>10574</v>
      </c>
    </row>
    <row r="10" spans="1:17" ht="4.5" customHeight="1" x14ac:dyDescent="0.2">
      <c r="A10" s="56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</row>
    <row r="11" spans="1:17" ht="12.75" customHeight="1" x14ac:dyDescent="0.2">
      <c r="A11" s="56" t="s">
        <v>105</v>
      </c>
      <c r="B11" s="283">
        <f>SUM(B12:B45)</f>
        <v>49885</v>
      </c>
      <c r="C11" s="283">
        <f t="shared" ref="C11:D11" si="0">SUM(C12:C45)</f>
        <v>20233</v>
      </c>
      <c r="D11" s="283">
        <f t="shared" si="0"/>
        <v>29652</v>
      </c>
      <c r="E11" s="283"/>
      <c r="F11" s="283">
        <f>SUM(F12:F45)</f>
        <v>21367</v>
      </c>
      <c r="G11" s="283">
        <f t="shared" ref="G11" si="1">SUM(G12:G45)</f>
        <v>8817</v>
      </c>
      <c r="H11" s="283">
        <f t="shared" ref="H11" si="2">SUM(H12:H45)</f>
        <v>12550</v>
      </c>
      <c r="I11" s="283"/>
      <c r="J11" s="283">
        <f>SUM(J12:J45)</f>
        <v>14875</v>
      </c>
      <c r="K11" s="283">
        <f t="shared" ref="K11" si="3">SUM(K12:K45)</f>
        <v>5937</v>
      </c>
      <c r="L11" s="283">
        <f t="shared" ref="L11" si="4">SUM(L12:L45)</f>
        <v>8938</v>
      </c>
      <c r="M11" s="283"/>
      <c r="N11" s="283">
        <f>SUM(N12:N45)</f>
        <v>13643</v>
      </c>
      <c r="O11" s="283">
        <f t="shared" ref="O11" si="5">SUM(O12:O45)</f>
        <v>5479</v>
      </c>
      <c r="P11" s="283">
        <f t="shared" ref="P11" si="6">SUM(P12:P45)</f>
        <v>8164</v>
      </c>
    </row>
    <row r="12" spans="1:17" ht="12.75" customHeight="1" x14ac:dyDescent="0.2">
      <c r="A12" s="104" t="s">
        <v>106</v>
      </c>
      <c r="B12" s="284">
        <v>379</v>
      </c>
      <c r="C12" s="284">
        <v>152</v>
      </c>
      <c r="D12" s="284">
        <v>227</v>
      </c>
      <c r="E12" s="284"/>
      <c r="F12" s="284">
        <v>123</v>
      </c>
      <c r="G12" s="284">
        <v>46</v>
      </c>
      <c r="H12" s="284">
        <v>77</v>
      </c>
      <c r="I12" s="284"/>
      <c r="J12" s="284">
        <v>128</v>
      </c>
      <c r="K12" s="284">
        <v>47</v>
      </c>
      <c r="L12" s="284">
        <v>81</v>
      </c>
      <c r="M12" s="284"/>
      <c r="N12" s="284">
        <v>128</v>
      </c>
      <c r="O12" s="284">
        <v>59</v>
      </c>
      <c r="P12" s="284">
        <v>69</v>
      </c>
    </row>
    <row r="13" spans="1:17" ht="12.75" customHeight="1" x14ac:dyDescent="0.2">
      <c r="A13" s="104" t="s">
        <v>107</v>
      </c>
      <c r="B13" s="284">
        <v>1371</v>
      </c>
      <c r="C13" s="284">
        <v>504</v>
      </c>
      <c r="D13" s="284">
        <v>867</v>
      </c>
      <c r="E13" s="284"/>
      <c r="F13" s="284">
        <v>555</v>
      </c>
      <c r="G13" s="284">
        <v>229</v>
      </c>
      <c r="H13" s="284">
        <v>326</v>
      </c>
      <c r="I13" s="284"/>
      <c r="J13" s="284">
        <v>542</v>
      </c>
      <c r="K13" s="284">
        <v>174</v>
      </c>
      <c r="L13" s="284">
        <v>368</v>
      </c>
      <c r="M13" s="284"/>
      <c r="N13" s="284">
        <v>274</v>
      </c>
      <c r="O13" s="284">
        <v>101</v>
      </c>
      <c r="P13" s="284">
        <v>173</v>
      </c>
    </row>
    <row r="14" spans="1:17" ht="12.75" customHeight="1" x14ac:dyDescent="0.2">
      <c r="A14" s="104" t="s">
        <v>267</v>
      </c>
      <c r="B14" s="284">
        <v>825</v>
      </c>
      <c r="C14" s="284">
        <v>299</v>
      </c>
      <c r="D14" s="284">
        <v>526</v>
      </c>
      <c r="E14" s="284"/>
      <c r="F14" s="284">
        <v>327</v>
      </c>
      <c r="G14" s="284">
        <v>115</v>
      </c>
      <c r="H14" s="284">
        <v>212</v>
      </c>
      <c r="I14" s="284"/>
      <c r="J14" s="284">
        <v>311</v>
      </c>
      <c r="K14" s="284">
        <v>111</v>
      </c>
      <c r="L14" s="284">
        <v>200</v>
      </c>
      <c r="M14" s="284"/>
      <c r="N14" s="284">
        <v>187</v>
      </c>
      <c r="O14" s="284">
        <v>73</v>
      </c>
      <c r="P14" s="284">
        <v>114</v>
      </c>
    </row>
    <row r="15" spans="1:17" ht="12.75" customHeight="1" x14ac:dyDescent="0.2">
      <c r="A15" s="104" t="s">
        <v>108</v>
      </c>
      <c r="B15" s="284">
        <v>349</v>
      </c>
      <c r="C15" s="284">
        <v>63</v>
      </c>
      <c r="D15" s="284">
        <v>286</v>
      </c>
      <c r="E15" s="284"/>
      <c r="F15" s="284">
        <v>141</v>
      </c>
      <c r="G15" s="284">
        <v>31</v>
      </c>
      <c r="H15" s="284">
        <v>110</v>
      </c>
      <c r="I15" s="284"/>
      <c r="J15" s="284">
        <v>143</v>
      </c>
      <c r="K15" s="284">
        <v>18</v>
      </c>
      <c r="L15" s="284">
        <v>125</v>
      </c>
      <c r="M15" s="284"/>
      <c r="N15" s="284">
        <v>65</v>
      </c>
      <c r="O15" s="284">
        <v>14</v>
      </c>
      <c r="P15" s="284">
        <v>51</v>
      </c>
    </row>
    <row r="16" spans="1:17" ht="12.75" customHeight="1" x14ac:dyDescent="0.2">
      <c r="A16" s="104" t="s">
        <v>264</v>
      </c>
      <c r="B16" s="284">
        <v>542</v>
      </c>
      <c r="C16" s="284">
        <v>347</v>
      </c>
      <c r="D16" s="284">
        <v>195</v>
      </c>
      <c r="E16" s="284"/>
      <c r="F16" s="284">
        <v>391</v>
      </c>
      <c r="G16" s="284">
        <v>259</v>
      </c>
      <c r="H16" s="284">
        <v>132</v>
      </c>
      <c r="I16" s="284"/>
      <c r="J16" s="284">
        <v>151</v>
      </c>
      <c r="K16" s="284">
        <v>88</v>
      </c>
      <c r="L16" s="284">
        <v>63</v>
      </c>
      <c r="M16" s="284"/>
      <c r="N16" s="284">
        <v>0</v>
      </c>
      <c r="O16" s="284">
        <v>0</v>
      </c>
      <c r="P16" s="284">
        <v>0</v>
      </c>
    </row>
    <row r="17" spans="1:16" ht="12.75" customHeight="1" x14ac:dyDescent="0.2">
      <c r="A17" s="104" t="s">
        <v>111</v>
      </c>
      <c r="B17" s="284">
        <v>8109</v>
      </c>
      <c r="C17" s="284">
        <v>3186</v>
      </c>
      <c r="D17" s="284">
        <v>4923</v>
      </c>
      <c r="E17" s="284"/>
      <c r="F17" s="284">
        <v>3556</v>
      </c>
      <c r="G17" s="284">
        <v>1508</v>
      </c>
      <c r="H17" s="284">
        <v>2048</v>
      </c>
      <c r="I17" s="284"/>
      <c r="J17" s="284">
        <v>2207</v>
      </c>
      <c r="K17" s="284">
        <v>803</v>
      </c>
      <c r="L17" s="284">
        <v>1404</v>
      </c>
      <c r="M17" s="284"/>
      <c r="N17" s="284">
        <v>2346</v>
      </c>
      <c r="O17" s="284">
        <v>875</v>
      </c>
      <c r="P17" s="284">
        <v>1471</v>
      </c>
    </row>
    <row r="18" spans="1:16" ht="12.75" customHeight="1" x14ac:dyDescent="0.2">
      <c r="A18" s="104" t="s">
        <v>112</v>
      </c>
      <c r="B18" s="284">
        <v>301</v>
      </c>
      <c r="C18" s="284">
        <v>71</v>
      </c>
      <c r="D18" s="284">
        <v>230</v>
      </c>
      <c r="E18" s="284"/>
      <c r="F18" s="284">
        <v>62</v>
      </c>
      <c r="G18" s="284">
        <v>16</v>
      </c>
      <c r="H18" s="284">
        <v>46</v>
      </c>
      <c r="I18" s="284"/>
      <c r="J18" s="284">
        <v>125</v>
      </c>
      <c r="K18" s="284">
        <v>33</v>
      </c>
      <c r="L18" s="284">
        <v>92</v>
      </c>
      <c r="M18" s="284"/>
      <c r="N18" s="284">
        <v>114</v>
      </c>
      <c r="O18" s="284">
        <v>22</v>
      </c>
      <c r="P18" s="284">
        <v>92</v>
      </c>
    </row>
    <row r="19" spans="1:16" ht="12.75" customHeight="1" x14ac:dyDescent="0.2">
      <c r="A19" s="512" t="s">
        <v>1018</v>
      </c>
      <c r="B19" s="284">
        <v>132</v>
      </c>
      <c r="C19" s="284">
        <v>62</v>
      </c>
      <c r="D19" s="284">
        <v>70</v>
      </c>
      <c r="E19" s="284"/>
      <c r="F19" s="284">
        <v>132</v>
      </c>
      <c r="G19" s="284">
        <v>62</v>
      </c>
      <c r="H19" s="284">
        <v>70</v>
      </c>
      <c r="I19" s="284"/>
      <c r="J19" s="284">
        <v>0</v>
      </c>
      <c r="K19" s="284">
        <v>0</v>
      </c>
      <c r="L19" s="284">
        <v>0</v>
      </c>
      <c r="M19" s="284"/>
      <c r="N19" s="284">
        <v>0</v>
      </c>
      <c r="O19" s="284">
        <v>0</v>
      </c>
      <c r="P19" s="284">
        <v>0</v>
      </c>
    </row>
    <row r="20" spans="1:16" ht="12.75" customHeight="1" x14ac:dyDescent="0.2">
      <c r="A20" s="104" t="s">
        <v>113</v>
      </c>
      <c r="B20" s="284">
        <v>389</v>
      </c>
      <c r="C20" s="284">
        <v>150</v>
      </c>
      <c r="D20" s="284">
        <v>239</v>
      </c>
      <c r="E20" s="284"/>
      <c r="F20" s="284">
        <v>134</v>
      </c>
      <c r="G20" s="284">
        <v>51</v>
      </c>
      <c r="H20" s="284">
        <v>83</v>
      </c>
      <c r="I20" s="284"/>
      <c r="J20" s="284">
        <v>129</v>
      </c>
      <c r="K20" s="284">
        <v>53</v>
      </c>
      <c r="L20" s="284">
        <v>76</v>
      </c>
      <c r="M20" s="284"/>
      <c r="N20" s="284">
        <v>126</v>
      </c>
      <c r="O20" s="284">
        <v>46</v>
      </c>
      <c r="P20" s="284">
        <v>80</v>
      </c>
    </row>
    <row r="21" spans="1:16" ht="12.75" customHeight="1" x14ac:dyDescent="0.2">
      <c r="A21" s="104" t="s">
        <v>114</v>
      </c>
      <c r="B21" s="284">
        <v>3334</v>
      </c>
      <c r="C21" s="284">
        <v>1323</v>
      </c>
      <c r="D21" s="284">
        <v>2011</v>
      </c>
      <c r="E21" s="284"/>
      <c r="F21" s="284">
        <v>1286</v>
      </c>
      <c r="G21" s="284">
        <v>492</v>
      </c>
      <c r="H21" s="284">
        <v>794</v>
      </c>
      <c r="I21" s="284"/>
      <c r="J21" s="284">
        <v>997</v>
      </c>
      <c r="K21" s="284">
        <v>399</v>
      </c>
      <c r="L21" s="284">
        <v>598</v>
      </c>
      <c r="M21" s="284"/>
      <c r="N21" s="284">
        <v>1051</v>
      </c>
      <c r="O21" s="284">
        <v>432</v>
      </c>
      <c r="P21" s="284">
        <v>619</v>
      </c>
    </row>
    <row r="22" spans="1:16" ht="12.75" hidden="1" customHeight="1" x14ac:dyDescent="0.2">
      <c r="A22" s="104" t="s">
        <v>109</v>
      </c>
      <c r="B22" s="284">
        <v>0</v>
      </c>
      <c r="C22" s="284">
        <v>0</v>
      </c>
      <c r="D22" s="284">
        <v>0</v>
      </c>
      <c r="E22" s="284"/>
      <c r="F22" s="284">
        <v>0</v>
      </c>
      <c r="G22" s="284">
        <v>0</v>
      </c>
      <c r="H22" s="284">
        <v>0</v>
      </c>
      <c r="I22" s="284"/>
      <c r="J22" s="284">
        <v>0</v>
      </c>
      <c r="K22" s="284">
        <v>0</v>
      </c>
      <c r="L22" s="284">
        <v>0</v>
      </c>
      <c r="M22" s="284"/>
      <c r="N22" s="284">
        <v>0</v>
      </c>
      <c r="O22" s="284">
        <v>0</v>
      </c>
      <c r="P22" s="284">
        <v>0</v>
      </c>
    </row>
    <row r="23" spans="1:16" ht="12.75" customHeight="1" x14ac:dyDescent="0.2">
      <c r="A23" s="104" t="s">
        <v>110</v>
      </c>
      <c r="B23" s="284">
        <v>50</v>
      </c>
      <c r="C23" s="284">
        <v>33</v>
      </c>
      <c r="D23" s="284">
        <v>17</v>
      </c>
      <c r="E23" s="284"/>
      <c r="F23" s="284">
        <v>33</v>
      </c>
      <c r="G23" s="284">
        <v>22</v>
      </c>
      <c r="H23" s="284">
        <v>11</v>
      </c>
      <c r="I23" s="284"/>
      <c r="J23" s="284">
        <v>0</v>
      </c>
      <c r="K23" s="284">
        <v>0</v>
      </c>
      <c r="L23" s="284">
        <v>0</v>
      </c>
      <c r="M23" s="284"/>
      <c r="N23" s="284">
        <v>17</v>
      </c>
      <c r="O23" s="284">
        <v>11</v>
      </c>
      <c r="P23" s="284">
        <v>6</v>
      </c>
    </row>
    <row r="24" spans="1:16" ht="12.75" customHeight="1" x14ac:dyDescent="0.2">
      <c r="A24" s="104" t="s">
        <v>265</v>
      </c>
      <c r="B24" s="284">
        <v>3511</v>
      </c>
      <c r="C24" s="284">
        <v>2323</v>
      </c>
      <c r="D24" s="284">
        <v>1188</v>
      </c>
      <c r="E24" s="284"/>
      <c r="F24" s="284">
        <v>2140</v>
      </c>
      <c r="G24" s="284">
        <v>1384</v>
      </c>
      <c r="H24" s="284">
        <v>756</v>
      </c>
      <c r="I24" s="284"/>
      <c r="J24" s="284">
        <v>1360</v>
      </c>
      <c r="K24" s="284">
        <v>932</v>
      </c>
      <c r="L24" s="284">
        <v>428</v>
      </c>
      <c r="M24" s="284"/>
      <c r="N24" s="284">
        <v>11</v>
      </c>
      <c r="O24" s="284">
        <v>7</v>
      </c>
      <c r="P24" s="284">
        <v>4</v>
      </c>
    </row>
    <row r="25" spans="1:16" ht="12.75" customHeight="1" x14ac:dyDescent="0.2">
      <c r="A25" s="104" t="s">
        <v>115</v>
      </c>
      <c r="B25" s="284">
        <v>623</v>
      </c>
      <c r="C25" s="284">
        <v>266</v>
      </c>
      <c r="D25" s="284">
        <v>357</v>
      </c>
      <c r="E25" s="284"/>
      <c r="F25" s="284">
        <v>285</v>
      </c>
      <c r="G25" s="284">
        <v>128</v>
      </c>
      <c r="H25" s="284">
        <v>157</v>
      </c>
      <c r="I25" s="284"/>
      <c r="J25" s="284">
        <v>197</v>
      </c>
      <c r="K25" s="284">
        <v>76</v>
      </c>
      <c r="L25" s="284">
        <v>121</v>
      </c>
      <c r="M25" s="284"/>
      <c r="N25" s="284">
        <v>141</v>
      </c>
      <c r="O25" s="284">
        <v>62</v>
      </c>
      <c r="P25" s="284">
        <v>79</v>
      </c>
    </row>
    <row r="26" spans="1:16" ht="12.75" customHeight="1" x14ac:dyDescent="0.2">
      <c r="A26" s="104" t="s">
        <v>266</v>
      </c>
      <c r="B26" s="284">
        <v>558</v>
      </c>
      <c r="C26" s="284">
        <v>346</v>
      </c>
      <c r="D26" s="284">
        <v>212</v>
      </c>
      <c r="E26" s="284"/>
      <c r="F26" s="284">
        <v>450</v>
      </c>
      <c r="G26" s="284">
        <v>271</v>
      </c>
      <c r="H26" s="284">
        <v>179</v>
      </c>
      <c r="I26" s="284"/>
      <c r="J26" s="284">
        <v>108</v>
      </c>
      <c r="K26" s="284">
        <v>75</v>
      </c>
      <c r="L26" s="284">
        <v>33</v>
      </c>
      <c r="M26" s="284"/>
      <c r="N26" s="284">
        <v>0</v>
      </c>
      <c r="O26" s="284">
        <v>0</v>
      </c>
      <c r="P26" s="284">
        <v>0</v>
      </c>
    </row>
    <row r="27" spans="1:16" ht="12.75" customHeight="1" x14ac:dyDescent="0.2">
      <c r="A27" s="104" t="s">
        <v>1012</v>
      </c>
      <c r="B27" s="284">
        <v>320</v>
      </c>
      <c r="C27" s="284">
        <v>203</v>
      </c>
      <c r="D27" s="284">
        <v>117</v>
      </c>
      <c r="E27" s="284"/>
      <c r="F27" s="284">
        <v>262</v>
      </c>
      <c r="G27" s="284">
        <v>161</v>
      </c>
      <c r="H27" s="284">
        <v>101</v>
      </c>
      <c r="I27" s="284"/>
      <c r="J27" s="284">
        <v>58</v>
      </c>
      <c r="K27" s="284">
        <v>42</v>
      </c>
      <c r="L27" s="284">
        <v>16</v>
      </c>
      <c r="M27" s="284"/>
      <c r="N27" s="284">
        <v>0</v>
      </c>
      <c r="O27" s="284">
        <v>0</v>
      </c>
      <c r="P27" s="284">
        <v>0</v>
      </c>
    </row>
    <row r="28" spans="1:16" ht="12.75" customHeight="1" x14ac:dyDescent="0.2">
      <c r="A28" s="104" t="s">
        <v>1013</v>
      </c>
      <c r="B28" s="284">
        <v>211</v>
      </c>
      <c r="C28" s="284">
        <v>110</v>
      </c>
      <c r="D28" s="284">
        <v>101</v>
      </c>
      <c r="E28" s="284"/>
      <c r="F28" s="284">
        <v>155</v>
      </c>
      <c r="G28" s="284">
        <v>81</v>
      </c>
      <c r="H28" s="284">
        <v>74</v>
      </c>
      <c r="I28" s="284"/>
      <c r="J28" s="284">
        <v>29</v>
      </c>
      <c r="K28" s="284">
        <v>12</v>
      </c>
      <c r="L28" s="284">
        <v>17</v>
      </c>
      <c r="M28" s="284"/>
      <c r="N28" s="284">
        <v>27</v>
      </c>
      <c r="O28" s="284">
        <v>17</v>
      </c>
      <c r="P28" s="284">
        <v>10</v>
      </c>
    </row>
    <row r="29" spans="1:16" ht="12.75" customHeight="1" x14ac:dyDescent="0.2">
      <c r="A29" s="104" t="s">
        <v>1019</v>
      </c>
      <c r="B29" s="284">
        <v>1803</v>
      </c>
      <c r="C29" s="284">
        <v>510</v>
      </c>
      <c r="D29" s="284">
        <v>1293</v>
      </c>
      <c r="E29" s="284"/>
      <c r="F29" s="284">
        <v>1624</v>
      </c>
      <c r="G29" s="284">
        <v>475</v>
      </c>
      <c r="H29" s="284">
        <v>1149</v>
      </c>
      <c r="I29" s="284"/>
      <c r="J29" s="284">
        <v>89</v>
      </c>
      <c r="K29" s="284">
        <v>11</v>
      </c>
      <c r="L29" s="284">
        <v>78</v>
      </c>
      <c r="M29" s="284"/>
      <c r="N29" s="284">
        <v>90</v>
      </c>
      <c r="O29" s="284">
        <v>24</v>
      </c>
      <c r="P29" s="284">
        <v>66</v>
      </c>
    </row>
    <row r="30" spans="1:16" ht="12.75" customHeight="1" x14ac:dyDescent="0.2">
      <c r="A30" s="104" t="s">
        <v>116</v>
      </c>
      <c r="B30" s="284">
        <v>4467</v>
      </c>
      <c r="C30" s="284">
        <v>1268</v>
      </c>
      <c r="D30" s="284">
        <v>3199</v>
      </c>
      <c r="E30" s="284"/>
      <c r="F30" s="284">
        <v>1154</v>
      </c>
      <c r="G30" s="284">
        <v>302</v>
      </c>
      <c r="H30" s="284">
        <v>852</v>
      </c>
      <c r="I30" s="284"/>
      <c r="J30" s="284">
        <v>1597</v>
      </c>
      <c r="K30" s="284">
        <v>454</v>
      </c>
      <c r="L30" s="284">
        <v>1143</v>
      </c>
      <c r="M30" s="284"/>
      <c r="N30" s="284">
        <v>1716</v>
      </c>
      <c r="O30" s="284">
        <v>512</v>
      </c>
      <c r="P30" s="284">
        <v>1204</v>
      </c>
    </row>
    <row r="31" spans="1:16" ht="12.75" customHeight="1" x14ac:dyDescent="0.2">
      <c r="A31" s="104" t="s">
        <v>117</v>
      </c>
      <c r="B31" s="284">
        <v>160</v>
      </c>
      <c r="C31" s="284">
        <v>67</v>
      </c>
      <c r="D31" s="284">
        <v>93</v>
      </c>
      <c r="E31" s="284"/>
      <c r="F31" s="284">
        <v>56</v>
      </c>
      <c r="G31" s="284">
        <v>22</v>
      </c>
      <c r="H31" s="284">
        <v>34</v>
      </c>
      <c r="I31" s="284"/>
      <c r="J31" s="284">
        <v>53</v>
      </c>
      <c r="K31" s="284">
        <v>23</v>
      </c>
      <c r="L31" s="284">
        <v>30</v>
      </c>
      <c r="M31" s="284"/>
      <c r="N31" s="284">
        <v>51</v>
      </c>
      <c r="O31" s="284">
        <v>22</v>
      </c>
      <c r="P31" s="284">
        <v>29</v>
      </c>
    </row>
    <row r="32" spans="1:16" ht="12.75" customHeight="1" x14ac:dyDescent="0.2">
      <c r="A32" s="104" t="s">
        <v>119</v>
      </c>
      <c r="B32" s="284">
        <v>2113</v>
      </c>
      <c r="C32" s="284">
        <v>1490</v>
      </c>
      <c r="D32" s="284">
        <v>623</v>
      </c>
      <c r="E32" s="284"/>
      <c r="F32" s="284">
        <v>732</v>
      </c>
      <c r="G32" s="284">
        <v>528</v>
      </c>
      <c r="H32" s="284">
        <v>204</v>
      </c>
      <c r="I32" s="284"/>
      <c r="J32" s="284">
        <v>766</v>
      </c>
      <c r="K32" s="284">
        <v>526</v>
      </c>
      <c r="L32" s="284">
        <v>240</v>
      </c>
      <c r="M32" s="284"/>
      <c r="N32" s="284">
        <v>615</v>
      </c>
      <c r="O32" s="284">
        <v>436</v>
      </c>
      <c r="P32" s="284">
        <v>179</v>
      </c>
    </row>
    <row r="33" spans="1:16" ht="12.75" customHeight="1" x14ac:dyDescent="0.2">
      <c r="A33" s="104" t="s">
        <v>120</v>
      </c>
      <c r="B33" s="284">
        <v>1720</v>
      </c>
      <c r="C33" s="284">
        <v>1108</v>
      </c>
      <c r="D33" s="284">
        <v>612</v>
      </c>
      <c r="E33" s="284"/>
      <c r="F33" s="284">
        <v>64</v>
      </c>
      <c r="G33" s="284">
        <v>43</v>
      </c>
      <c r="H33" s="284">
        <v>21</v>
      </c>
      <c r="I33" s="284"/>
      <c r="J33" s="284">
        <v>62</v>
      </c>
      <c r="K33" s="284">
        <v>43</v>
      </c>
      <c r="L33" s="284">
        <v>19</v>
      </c>
      <c r="M33" s="284"/>
      <c r="N33" s="284">
        <v>1594</v>
      </c>
      <c r="O33" s="284">
        <v>1022</v>
      </c>
      <c r="P33" s="284">
        <v>572</v>
      </c>
    </row>
    <row r="34" spans="1:16" ht="12.75" customHeight="1" x14ac:dyDescent="0.2">
      <c r="A34" s="104" t="s">
        <v>121</v>
      </c>
      <c r="B34" s="284">
        <v>14</v>
      </c>
      <c r="C34" s="284">
        <v>5</v>
      </c>
      <c r="D34" s="284">
        <v>9</v>
      </c>
      <c r="E34" s="284"/>
      <c r="F34" s="284">
        <v>0</v>
      </c>
      <c r="G34" s="284">
        <v>0</v>
      </c>
      <c r="H34" s="284">
        <v>0</v>
      </c>
      <c r="I34" s="284"/>
      <c r="J34" s="284">
        <v>7</v>
      </c>
      <c r="K34" s="284">
        <v>2</v>
      </c>
      <c r="L34" s="284">
        <v>5</v>
      </c>
      <c r="M34" s="284"/>
      <c r="N34" s="284">
        <v>7</v>
      </c>
      <c r="O34" s="284">
        <v>3</v>
      </c>
      <c r="P34" s="284">
        <v>4</v>
      </c>
    </row>
    <row r="35" spans="1:16" ht="12.75" customHeight="1" x14ac:dyDescent="0.2">
      <c r="A35" s="104" t="s">
        <v>118</v>
      </c>
      <c r="B35" s="284">
        <v>3516</v>
      </c>
      <c r="C35" s="284">
        <v>1979</v>
      </c>
      <c r="D35" s="284">
        <v>1537</v>
      </c>
      <c r="E35" s="284"/>
      <c r="F35" s="284">
        <v>1319</v>
      </c>
      <c r="G35" s="284">
        <v>713</v>
      </c>
      <c r="H35" s="284">
        <v>606</v>
      </c>
      <c r="I35" s="284"/>
      <c r="J35" s="284">
        <v>1325</v>
      </c>
      <c r="K35" s="284">
        <v>756</v>
      </c>
      <c r="L35" s="284">
        <v>569</v>
      </c>
      <c r="M35" s="284"/>
      <c r="N35" s="284">
        <v>872</v>
      </c>
      <c r="O35" s="284">
        <v>510</v>
      </c>
      <c r="P35" s="284">
        <v>362</v>
      </c>
    </row>
    <row r="36" spans="1:16" ht="12.75" hidden="1" customHeight="1" x14ac:dyDescent="0.2">
      <c r="A36" s="512" t="s">
        <v>1014</v>
      </c>
      <c r="B36" s="284">
        <v>0</v>
      </c>
      <c r="C36" s="284">
        <v>0</v>
      </c>
      <c r="D36" s="284">
        <v>0</v>
      </c>
      <c r="E36" s="284"/>
      <c r="F36" s="284">
        <v>0</v>
      </c>
      <c r="G36" s="284">
        <v>0</v>
      </c>
      <c r="H36" s="284">
        <v>0</v>
      </c>
      <c r="I36" s="284"/>
      <c r="J36" s="284">
        <v>0</v>
      </c>
      <c r="K36" s="284">
        <v>0</v>
      </c>
      <c r="L36" s="284">
        <v>0</v>
      </c>
      <c r="M36" s="284"/>
      <c r="N36" s="284">
        <v>0</v>
      </c>
      <c r="O36" s="284">
        <v>0</v>
      </c>
      <c r="P36" s="284">
        <v>0</v>
      </c>
    </row>
    <row r="37" spans="1:16" ht="12.75" customHeight="1" x14ac:dyDescent="0.2">
      <c r="A37" s="512" t="s">
        <v>1015</v>
      </c>
      <c r="B37" s="284">
        <v>67</v>
      </c>
      <c r="C37" s="284">
        <v>40</v>
      </c>
      <c r="D37" s="284">
        <v>27</v>
      </c>
      <c r="E37" s="284"/>
      <c r="F37" s="284">
        <v>67</v>
      </c>
      <c r="G37" s="284">
        <v>40</v>
      </c>
      <c r="H37" s="284">
        <v>27</v>
      </c>
      <c r="I37" s="284"/>
      <c r="J37" s="284">
        <v>0</v>
      </c>
      <c r="K37" s="284">
        <v>0</v>
      </c>
      <c r="L37" s="284">
        <v>0</v>
      </c>
      <c r="M37" s="284"/>
      <c r="N37" s="284">
        <v>0</v>
      </c>
      <c r="O37" s="284">
        <v>0</v>
      </c>
      <c r="P37" s="284">
        <v>0</v>
      </c>
    </row>
    <row r="38" spans="1:16" s="279" customFormat="1" ht="12.75" customHeight="1" x14ac:dyDescent="0.2">
      <c r="A38" s="509" t="s">
        <v>1016</v>
      </c>
      <c r="B38" s="284">
        <v>389</v>
      </c>
      <c r="C38" s="284">
        <v>134</v>
      </c>
      <c r="D38" s="284">
        <v>255</v>
      </c>
      <c r="E38" s="284"/>
      <c r="F38" s="284">
        <v>389</v>
      </c>
      <c r="G38" s="284">
        <v>134</v>
      </c>
      <c r="H38" s="284">
        <v>255</v>
      </c>
      <c r="I38" s="284"/>
      <c r="J38" s="284">
        <v>0</v>
      </c>
      <c r="K38" s="284">
        <v>0</v>
      </c>
      <c r="L38" s="284">
        <v>0</v>
      </c>
      <c r="M38" s="284"/>
      <c r="N38" s="284">
        <v>0</v>
      </c>
      <c r="O38" s="284">
        <v>0</v>
      </c>
      <c r="P38" s="284">
        <v>0</v>
      </c>
    </row>
    <row r="39" spans="1:16" s="279" customFormat="1" ht="12.75" customHeight="1" x14ac:dyDescent="0.2">
      <c r="A39" s="104" t="s">
        <v>122</v>
      </c>
      <c r="B39" s="284">
        <v>1273</v>
      </c>
      <c r="C39" s="284">
        <v>391</v>
      </c>
      <c r="D39" s="284">
        <v>882</v>
      </c>
      <c r="E39" s="284"/>
      <c r="F39" s="284">
        <v>543</v>
      </c>
      <c r="G39" s="284">
        <v>188</v>
      </c>
      <c r="H39" s="284">
        <v>355</v>
      </c>
      <c r="I39" s="284"/>
      <c r="J39" s="284">
        <v>401</v>
      </c>
      <c r="K39" s="284">
        <v>96</v>
      </c>
      <c r="L39" s="284">
        <v>305</v>
      </c>
      <c r="M39" s="284"/>
      <c r="N39" s="284">
        <v>329</v>
      </c>
      <c r="O39" s="284">
        <v>107</v>
      </c>
      <c r="P39" s="284">
        <v>222</v>
      </c>
    </row>
    <row r="40" spans="1:16" s="279" customFormat="1" ht="12.75" customHeight="1" x14ac:dyDescent="0.2">
      <c r="A40" s="104" t="s">
        <v>123</v>
      </c>
      <c r="B40" s="284">
        <v>6969</v>
      </c>
      <c r="C40" s="284">
        <v>1025</v>
      </c>
      <c r="D40" s="284">
        <v>5944</v>
      </c>
      <c r="E40" s="284"/>
      <c r="F40" s="284">
        <v>2948</v>
      </c>
      <c r="G40" s="284">
        <v>450</v>
      </c>
      <c r="H40" s="284">
        <v>2498</v>
      </c>
      <c r="I40" s="284"/>
      <c r="J40" s="284">
        <v>2048</v>
      </c>
      <c r="K40" s="284">
        <v>296</v>
      </c>
      <c r="L40" s="284">
        <v>1752</v>
      </c>
      <c r="M40" s="284"/>
      <c r="N40" s="284">
        <v>1973</v>
      </c>
      <c r="O40" s="284">
        <v>279</v>
      </c>
      <c r="P40" s="284">
        <v>1694</v>
      </c>
    </row>
    <row r="41" spans="1:16" s="279" customFormat="1" ht="12.75" hidden="1" customHeight="1" x14ac:dyDescent="0.2">
      <c r="A41" s="509" t="s">
        <v>1017</v>
      </c>
      <c r="B41" s="284">
        <v>0</v>
      </c>
      <c r="C41" s="284">
        <v>0</v>
      </c>
      <c r="D41" s="284">
        <v>0</v>
      </c>
      <c r="E41" s="284"/>
      <c r="F41" s="284">
        <v>0</v>
      </c>
      <c r="G41" s="284">
        <v>0</v>
      </c>
      <c r="H41" s="284">
        <v>0</v>
      </c>
      <c r="I41" s="284"/>
      <c r="J41" s="284">
        <v>0</v>
      </c>
      <c r="K41" s="284">
        <v>0</v>
      </c>
      <c r="L41" s="284">
        <v>0</v>
      </c>
      <c r="M41" s="284"/>
      <c r="N41" s="284">
        <v>0</v>
      </c>
      <c r="O41" s="284">
        <v>0</v>
      </c>
      <c r="P41" s="284">
        <v>0</v>
      </c>
    </row>
    <row r="42" spans="1:16" s="279" customFormat="1" ht="12.75" customHeight="1" x14ac:dyDescent="0.2">
      <c r="A42" s="104" t="s">
        <v>124</v>
      </c>
      <c r="B42" s="284">
        <v>483</v>
      </c>
      <c r="C42" s="284">
        <v>218</v>
      </c>
      <c r="D42" s="284">
        <v>265</v>
      </c>
      <c r="E42" s="284"/>
      <c r="F42" s="284">
        <v>130</v>
      </c>
      <c r="G42" s="284">
        <v>46</v>
      </c>
      <c r="H42" s="284">
        <v>84</v>
      </c>
      <c r="I42" s="284"/>
      <c r="J42" s="284">
        <v>182</v>
      </c>
      <c r="K42" s="284">
        <v>89</v>
      </c>
      <c r="L42" s="284">
        <v>93</v>
      </c>
      <c r="M42" s="284"/>
      <c r="N42" s="284">
        <v>171</v>
      </c>
      <c r="O42" s="284">
        <v>83</v>
      </c>
      <c r="P42" s="284">
        <v>88</v>
      </c>
    </row>
    <row r="43" spans="1:16" s="279" customFormat="1" ht="12.75" customHeight="1" x14ac:dyDescent="0.2">
      <c r="A43" s="104" t="s">
        <v>127</v>
      </c>
      <c r="B43" s="284">
        <v>1304</v>
      </c>
      <c r="C43" s="284">
        <v>609</v>
      </c>
      <c r="D43" s="284">
        <v>695</v>
      </c>
      <c r="E43" s="284"/>
      <c r="F43" s="284">
        <v>380</v>
      </c>
      <c r="G43" s="284">
        <v>175</v>
      </c>
      <c r="H43" s="284">
        <v>205</v>
      </c>
      <c r="I43" s="284"/>
      <c r="J43" s="284">
        <v>529</v>
      </c>
      <c r="K43" s="284">
        <v>245</v>
      </c>
      <c r="L43" s="284">
        <v>284</v>
      </c>
      <c r="M43" s="284"/>
      <c r="N43" s="284">
        <v>395</v>
      </c>
      <c r="O43" s="284">
        <v>189</v>
      </c>
      <c r="P43" s="284">
        <v>206</v>
      </c>
    </row>
    <row r="44" spans="1:16" s="279" customFormat="1" ht="12.75" customHeight="1" x14ac:dyDescent="0.2">
      <c r="A44" s="104" t="s">
        <v>125</v>
      </c>
      <c r="B44" s="279">
        <v>3164</v>
      </c>
      <c r="C44" s="279">
        <v>1361</v>
      </c>
      <c r="D44" s="279">
        <v>1803</v>
      </c>
      <c r="F44" s="279">
        <v>1627</v>
      </c>
      <c r="G44" s="279">
        <v>713</v>
      </c>
      <c r="H44" s="279">
        <v>914</v>
      </c>
      <c r="J44" s="279">
        <v>799</v>
      </c>
      <c r="K44" s="279">
        <v>325</v>
      </c>
      <c r="L44" s="279">
        <v>474</v>
      </c>
      <c r="N44" s="279">
        <v>738</v>
      </c>
      <c r="O44" s="279">
        <v>323</v>
      </c>
      <c r="P44" s="279">
        <v>415</v>
      </c>
    </row>
    <row r="45" spans="1:16" ht="12.75" customHeight="1" thickBot="1" x14ac:dyDescent="0.25">
      <c r="A45" s="104" t="s">
        <v>126</v>
      </c>
      <c r="B45" s="279">
        <v>1439</v>
      </c>
      <c r="C45" s="279">
        <v>590</v>
      </c>
      <c r="D45" s="279">
        <v>849</v>
      </c>
      <c r="F45" s="279">
        <v>302</v>
      </c>
      <c r="G45" s="279">
        <v>132</v>
      </c>
      <c r="H45" s="279">
        <v>170</v>
      </c>
      <c r="J45" s="279">
        <v>532</v>
      </c>
      <c r="K45" s="279">
        <v>208</v>
      </c>
      <c r="L45" s="279">
        <v>324</v>
      </c>
      <c r="N45" s="279">
        <v>605</v>
      </c>
      <c r="O45" s="279">
        <v>250</v>
      </c>
      <c r="P45" s="279">
        <v>355</v>
      </c>
    </row>
    <row r="46" spans="1:16" ht="12.75" x14ac:dyDescent="0.2">
      <c r="A46" s="508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90" t="s">
        <v>901</v>
      </c>
    </row>
  </sheetData>
  <mergeCells count="10">
    <mergeCell ref="A6:A7"/>
    <mergeCell ref="B6:D6"/>
    <mergeCell ref="F6:H6"/>
    <mergeCell ref="J6:L6"/>
    <mergeCell ref="N6:P6"/>
    <mergeCell ref="A1:P1"/>
    <mergeCell ref="A2:P2"/>
    <mergeCell ref="A3:P3"/>
    <mergeCell ref="A4:P4"/>
    <mergeCell ref="A5:P5"/>
  </mergeCells>
  <conditionalFormatting sqref="B9:P43">
    <cfRule type="cellIs" dxfId="270" priority="1" operator="equal">
      <formula>0</formula>
    </cfRule>
  </conditionalFormatting>
  <hyperlinks>
    <hyperlink ref="Q2" location="Contenido!A1" display="Contenido" xr:uid="{00000000-0004-0000-4100-000000000000}"/>
  </hyperlinks>
  <printOptions horizontalCentered="1"/>
  <pageMargins left="0.39370078740157483" right="0.39370078740157483" top="0.39370078740157483" bottom="0" header="0.31496062992125984" footer="0.31496062992125984"/>
  <pageSetup scale="91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67">
    <tabColor theme="5" tint="0.59999389629810485"/>
    <pageSetUpPr fitToPage="1"/>
  </sheetPr>
  <dimension ref="A1:AB53"/>
  <sheetViews>
    <sheetView showGridLines="0" zoomScaleNormal="100" zoomScaleSheetLayoutView="100" workbookViewId="0">
      <selection activeCell="K15" sqref="K15"/>
    </sheetView>
  </sheetViews>
  <sheetFormatPr baseColWidth="10" defaultColWidth="10.125" defaultRowHeight="12" x14ac:dyDescent="0.2"/>
  <cols>
    <col min="1" max="1" width="59.75" style="58" customWidth="1"/>
    <col min="2" max="4" width="6.5" style="279" customWidth="1"/>
    <col min="5" max="5" width="1.75" style="279" customWidth="1"/>
    <col min="6" max="6" width="6.5" style="285" customWidth="1"/>
    <col min="7" max="8" width="6.5" style="279" customWidth="1"/>
    <col min="9" max="9" width="1.75" style="279" customWidth="1"/>
    <col min="10" max="10" width="6.5" style="285" customWidth="1"/>
    <col min="11" max="12" width="6.5" style="279" customWidth="1"/>
    <col min="13" max="13" width="1.75" style="279" customWidth="1"/>
    <col min="14" max="14" width="6.5" style="285" customWidth="1"/>
    <col min="15" max="16" width="6.5" style="279" customWidth="1"/>
    <col min="17" max="28" width="10.125" style="279"/>
    <col min="29" max="16384" width="10.125" style="57"/>
  </cols>
  <sheetData>
    <row r="1" spans="1:17" ht="12.75" x14ac:dyDescent="0.2">
      <c r="A1" s="286" t="s">
        <v>735</v>
      </c>
    </row>
    <row r="2" spans="1:17" ht="15" x14ac:dyDescent="0.25">
      <c r="A2" s="618" t="s">
        <v>847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</row>
    <row r="3" spans="1:17" ht="15" x14ac:dyDescent="0.25">
      <c r="A3" s="618" t="s">
        <v>103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506" t="s">
        <v>573</v>
      </c>
    </row>
    <row r="4" spans="1:17" ht="15" x14ac:dyDescent="0.25">
      <c r="A4" s="618" t="s">
        <v>261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</row>
    <row r="5" spans="1:17" ht="15" x14ac:dyDescent="0.25">
      <c r="A5" s="618" t="s">
        <v>262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</row>
    <row r="6" spans="1:17" ht="15" x14ac:dyDescent="0.25">
      <c r="A6" s="619" t="s">
        <v>1011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</row>
    <row r="7" spans="1:17" s="287" customFormat="1" ht="16.5" customHeight="1" x14ac:dyDescent="0.15">
      <c r="A7" s="603" t="s">
        <v>903</v>
      </c>
      <c r="B7" s="599" t="s">
        <v>0</v>
      </c>
      <c r="C7" s="599"/>
      <c r="D7" s="599"/>
      <c r="E7" s="394"/>
      <c r="F7" s="599" t="s">
        <v>561</v>
      </c>
      <c r="G7" s="599"/>
      <c r="H7" s="599"/>
      <c r="I7" s="394"/>
      <c r="J7" s="599" t="s">
        <v>562</v>
      </c>
      <c r="K7" s="599"/>
      <c r="L7" s="599"/>
      <c r="M7" s="394"/>
      <c r="N7" s="599" t="s">
        <v>563</v>
      </c>
      <c r="O7" s="599"/>
      <c r="P7" s="599"/>
    </row>
    <row r="8" spans="1:17" s="287" customFormat="1" ht="29.2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6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</row>
    <row r="9" spans="1:17" s="279" customFormat="1" ht="4.5" customHeight="1" x14ac:dyDescent="0.2">
      <c r="A9" s="74"/>
      <c r="B9" s="280"/>
      <c r="C9" s="281"/>
      <c r="D9" s="281"/>
      <c r="E9" s="282"/>
      <c r="F9" s="280"/>
      <c r="G9" s="281"/>
      <c r="H9" s="281"/>
      <c r="I9" s="282"/>
      <c r="J9" s="280"/>
      <c r="K9" s="281"/>
      <c r="L9" s="281"/>
      <c r="M9" s="282"/>
      <c r="N9" s="280"/>
      <c r="O9" s="281"/>
      <c r="P9" s="281"/>
    </row>
    <row r="10" spans="1:17" ht="12.75" x14ac:dyDescent="0.2">
      <c r="A10" s="56" t="s">
        <v>128</v>
      </c>
      <c r="B10" s="283">
        <f>SUM(B11:B36)</f>
        <v>14898</v>
      </c>
      <c r="C10" s="283">
        <f t="shared" ref="C10:D10" si="0">SUM(C11:C36)</f>
        <v>8715</v>
      </c>
      <c r="D10" s="283">
        <f t="shared" si="0"/>
        <v>6183</v>
      </c>
      <c r="E10" s="283"/>
      <c r="F10" s="283">
        <f>SUM(F11:F36)</f>
        <v>5959</v>
      </c>
      <c r="G10" s="283">
        <f t="shared" ref="G10" si="1">SUM(G11:G36)</f>
        <v>3587</v>
      </c>
      <c r="H10" s="283">
        <f t="shared" ref="H10" si="2">SUM(H11:H36)</f>
        <v>2372</v>
      </c>
      <c r="I10" s="283"/>
      <c r="J10" s="283">
        <f>SUM(J11:J36)</f>
        <v>4673</v>
      </c>
      <c r="K10" s="283">
        <f t="shared" ref="K10" si="3">SUM(K11:K36)</f>
        <v>2710</v>
      </c>
      <c r="L10" s="283">
        <f t="shared" ref="L10" si="4">SUM(L11:L36)</f>
        <v>1963</v>
      </c>
      <c r="M10" s="283"/>
      <c r="N10" s="283">
        <f>SUM(N11:N36)</f>
        <v>4266</v>
      </c>
      <c r="O10" s="283">
        <f t="shared" ref="O10" si="5">SUM(O11:O36)</f>
        <v>2418</v>
      </c>
      <c r="P10" s="283">
        <f t="shared" ref="P10" si="6">SUM(P11:P36)</f>
        <v>1848</v>
      </c>
    </row>
    <row r="11" spans="1:17" ht="12.75" x14ac:dyDescent="0.2">
      <c r="A11" s="104" t="s">
        <v>129</v>
      </c>
      <c r="B11" s="284">
        <v>2031</v>
      </c>
      <c r="C11" s="284">
        <v>780</v>
      </c>
      <c r="D11" s="284">
        <v>1251</v>
      </c>
      <c r="E11" s="284"/>
      <c r="F11" s="284">
        <v>766</v>
      </c>
      <c r="G11" s="284">
        <v>292</v>
      </c>
      <c r="H11" s="284">
        <v>474</v>
      </c>
      <c r="I11" s="284"/>
      <c r="J11" s="284">
        <v>691</v>
      </c>
      <c r="K11" s="284">
        <v>227</v>
      </c>
      <c r="L11" s="284">
        <v>464</v>
      </c>
      <c r="M11" s="284"/>
      <c r="N11" s="284">
        <v>574</v>
      </c>
      <c r="O11" s="284">
        <v>261</v>
      </c>
      <c r="P11" s="284">
        <v>313</v>
      </c>
    </row>
    <row r="12" spans="1:17" ht="12.75" x14ac:dyDescent="0.2">
      <c r="A12" s="104" t="s">
        <v>130</v>
      </c>
      <c r="B12" s="284">
        <v>292</v>
      </c>
      <c r="C12" s="284">
        <v>248</v>
      </c>
      <c r="D12" s="284">
        <v>44</v>
      </c>
      <c r="E12" s="284"/>
      <c r="F12" s="284">
        <v>33</v>
      </c>
      <c r="G12" s="284">
        <v>28</v>
      </c>
      <c r="H12" s="284">
        <v>5</v>
      </c>
      <c r="I12" s="284"/>
      <c r="J12" s="284">
        <v>31</v>
      </c>
      <c r="K12" s="284">
        <v>28</v>
      </c>
      <c r="L12" s="284">
        <v>3</v>
      </c>
      <c r="M12" s="284"/>
      <c r="N12" s="284">
        <v>228</v>
      </c>
      <c r="O12" s="284">
        <v>192</v>
      </c>
      <c r="P12" s="284">
        <v>36</v>
      </c>
    </row>
    <row r="13" spans="1:17" ht="12.75" x14ac:dyDescent="0.2">
      <c r="A13" s="104" t="s">
        <v>131</v>
      </c>
      <c r="B13" s="284">
        <v>15</v>
      </c>
      <c r="C13" s="284">
        <v>13</v>
      </c>
      <c r="D13" s="284">
        <v>2</v>
      </c>
      <c r="E13" s="284"/>
      <c r="F13" s="284">
        <v>0</v>
      </c>
      <c r="G13" s="284">
        <v>0</v>
      </c>
      <c r="H13" s="284">
        <v>0</v>
      </c>
      <c r="I13" s="284"/>
      <c r="J13" s="284">
        <v>15</v>
      </c>
      <c r="K13" s="284">
        <v>13</v>
      </c>
      <c r="L13" s="284">
        <v>2</v>
      </c>
      <c r="M13" s="284"/>
      <c r="N13" s="284">
        <v>0</v>
      </c>
      <c r="O13" s="284">
        <v>0</v>
      </c>
      <c r="P13" s="284">
        <v>0</v>
      </c>
    </row>
    <row r="14" spans="1:17" ht="12.75" x14ac:dyDescent="0.2">
      <c r="A14" s="104" t="s">
        <v>132</v>
      </c>
      <c r="B14" s="284">
        <v>294</v>
      </c>
      <c r="C14" s="284">
        <v>159</v>
      </c>
      <c r="D14" s="284">
        <v>135</v>
      </c>
      <c r="E14" s="284"/>
      <c r="F14" s="284">
        <v>144</v>
      </c>
      <c r="G14" s="284">
        <v>83</v>
      </c>
      <c r="H14" s="284">
        <v>61</v>
      </c>
      <c r="I14" s="284"/>
      <c r="J14" s="284">
        <v>102</v>
      </c>
      <c r="K14" s="284">
        <v>58</v>
      </c>
      <c r="L14" s="284">
        <v>44</v>
      </c>
      <c r="M14" s="284"/>
      <c r="N14" s="284">
        <v>48</v>
      </c>
      <c r="O14" s="284">
        <v>18</v>
      </c>
      <c r="P14" s="284">
        <v>30</v>
      </c>
    </row>
    <row r="15" spans="1:17" ht="12.75" x14ac:dyDescent="0.2">
      <c r="A15" s="104" t="s">
        <v>133</v>
      </c>
      <c r="B15" s="284">
        <v>811</v>
      </c>
      <c r="C15" s="284">
        <v>346</v>
      </c>
      <c r="D15" s="284">
        <v>465</v>
      </c>
      <c r="E15" s="284"/>
      <c r="F15" s="284">
        <v>190</v>
      </c>
      <c r="G15" s="284">
        <v>86</v>
      </c>
      <c r="H15" s="284">
        <v>104</v>
      </c>
      <c r="I15" s="284"/>
      <c r="J15" s="284">
        <v>281</v>
      </c>
      <c r="K15" s="284">
        <v>116</v>
      </c>
      <c r="L15" s="284">
        <v>165</v>
      </c>
      <c r="M15" s="284"/>
      <c r="N15" s="284">
        <v>340</v>
      </c>
      <c r="O15" s="284">
        <v>144</v>
      </c>
      <c r="P15" s="284">
        <v>196</v>
      </c>
    </row>
    <row r="16" spans="1:17" ht="12.75" x14ac:dyDescent="0.2">
      <c r="A16" s="104" t="s">
        <v>1021</v>
      </c>
      <c r="B16" s="284">
        <v>250</v>
      </c>
      <c r="C16" s="284">
        <v>96</v>
      </c>
      <c r="D16" s="284">
        <v>154</v>
      </c>
      <c r="E16" s="284"/>
      <c r="F16" s="284">
        <v>187</v>
      </c>
      <c r="G16" s="284">
        <v>69</v>
      </c>
      <c r="H16" s="284">
        <v>118</v>
      </c>
      <c r="I16" s="284"/>
      <c r="J16" s="284">
        <v>31</v>
      </c>
      <c r="K16" s="284">
        <v>11</v>
      </c>
      <c r="L16" s="284">
        <v>20</v>
      </c>
      <c r="M16" s="284"/>
      <c r="N16" s="284">
        <v>32</v>
      </c>
      <c r="O16" s="284">
        <v>16</v>
      </c>
      <c r="P16" s="284">
        <v>16</v>
      </c>
    </row>
    <row r="17" spans="1:19" ht="12.75" x14ac:dyDescent="0.2">
      <c r="A17" s="104" t="s">
        <v>134</v>
      </c>
      <c r="B17" s="284">
        <v>302</v>
      </c>
      <c r="C17" s="284">
        <v>135</v>
      </c>
      <c r="D17" s="284">
        <v>167</v>
      </c>
      <c r="E17" s="284"/>
      <c r="F17" s="284">
        <v>92</v>
      </c>
      <c r="G17" s="284">
        <v>43</v>
      </c>
      <c r="H17" s="284">
        <v>49</v>
      </c>
      <c r="I17" s="284"/>
      <c r="J17" s="284">
        <v>112</v>
      </c>
      <c r="K17" s="284">
        <v>48</v>
      </c>
      <c r="L17" s="284">
        <v>64</v>
      </c>
      <c r="M17" s="284"/>
      <c r="N17" s="284">
        <v>98</v>
      </c>
      <c r="O17" s="284">
        <v>44</v>
      </c>
      <c r="P17" s="284">
        <v>54</v>
      </c>
    </row>
    <row r="18" spans="1:19" ht="12.75" x14ac:dyDescent="0.2">
      <c r="A18" s="104" t="s">
        <v>135</v>
      </c>
      <c r="B18" s="284">
        <v>457</v>
      </c>
      <c r="C18" s="284">
        <v>153</v>
      </c>
      <c r="D18" s="284">
        <v>304</v>
      </c>
      <c r="E18" s="284"/>
      <c r="F18" s="284">
        <v>211</v>
      </c>
      <c r="G18" s="284">
        <v>76</v>
      </c>
      <c r="H18" s="284">
        <v>135</v>
      </c>
      <c r="I18" s="284"/>
      <c r="J18" s="284">
        <v>121</v>
      </c>
      <c r="K18" s="284">
        <v>37</v>
      </c>
      <c r="L18" s="284">
        <v>84</v>
      </c>
      <c r="M18" s="284"/>
      <c r="N18" s="284">
        <v>125</v>
      </c>
      <c r="O18" s="284">
        <v>40</v>
      </c>
      <c r="P18" s="284">
        <v>85</v>
      </c>
    </row>
    <row r="19" spans="1:19" ht="12.75" x14ac:dyDescent="0.2">
      <c r="A19" s="104" t="s">
        <v>136</v>
      </c>
      <c r="B19" s="284">
        <v>1210</v>
      </c>
      <c r="C19" s="284">
        <v>432</v>
      </c>
      <c r="D19" s="284">
        <v>778</v>
      </c>
      <c r="E19" s="284"/>
      <c r="F19" s="284">
        <v>470</v>
      </c>
      <c r="G19" s="284">
        <v>173</v>
      </c>
      <c r="H19" s="284">
        <v>297</v>
      </c>
      <c r="I19" s="284"/>
      <c r="J19" s="284">
        <v>372</v>
      </c>
      <c r="K19" s="284">
        <v>125</v>
      </c>
      <c r="L19" s="284">
        <v>247</v>
      </c>
      <c r="M19" s="284"/>
      <c r="N19" s="284">
        <v>368</v>
      </c>
      <c r="O19" s="284">
        <v>134</v>
      </c>
      <c r="P19" s="284">
        <v>234</v>
      </c>
    </row>
    <row r="20" spans="1:19" ht="12.75" x14ac:dyDescent="0.2">
      <c r="A20" s="104" t="s">
        <v>137</v>
      </c>
      <c r="B20" s="284">
        <v>460</v>
      </c>
      <c r="C20" s="284">
        <v>43</v>
      </c>
      <c r="D20" s="284">
        <v>417</v>
      </c>
      <c r="E20" s="284"/>
      <c r="F20" s="284">
        <v>183</v>
      </c>
      <c r="G20" s="284">
        <v>10</v>
      </c>
      <c r="H20" s="284">
        <v>173</v>
      </c>
      <c r="I20" s="284"/>
      <c r="J20" s="284">
        <v>154</v>
      </c>
      <c r="K20" s="284">
        <v>17</v>
      </c>
      <c r="L20" s="284">
        <v>137</v>
      </c>
      <c r="M20" s="284"/>
      <c r="N20" s="284">
        <v>123</v>
      </c>
      <c r="O20" s="284">
        <v>16</v>
      </c>
      <c r="P20" s="284">
        <v>107</v>
      </c>
    </row>
    <row r="21" spans="1:19" ht="12.75" x14ac:dyDescent="0.2">
      <c r="A21" s="104" t="s">
        <v>268</v>
      </c>
      <c r="B21" s="284">
        <v>29</v>
      </c>
      <c r="C21" s="284">
        <v>15</v>
      </c>
      <c r="D21" s="284">
        <v>14</v>
      </c>
      <c r="E21" s="284"/>
      <c r="F21" s="284">
        <v>16</v>
      </c>
      <c r="G21" s="284">
        <v>7</v>
      </c>
      <c r="H21" s="284">
        <v>9</v>
      </c>
      <c r="I21" s="284"/>
      <c r="J21" s="284">
        <v>13</v>
      </c>
      <c r="K21" s="284">
        <v>8</v>
      </c>
      <c r="L21" s="284">
        <v>5</v>
      </c>
      <c r="M21" s="284"/>
      <c r="N21" s="284">
        <v>0</v>
      </c>
      <c r="O21" s="284">
        <v>0</v>
      </c>
      <c r="P21" s="284">
        <v>0</v>
      </c>
    </row>
    <row r="22" spans="1:19" ht="12.75" x14ac:dyDescent="0.2">
      <c r="A22" s="104" t="s">
        <v>138</v>
      </c>
      <c r="B22" s="284">
        <v>895</v>
      </c>
      <c r="C22" s="284">
        <v>730</v>
      </c>
      <c r="D22" s="284">
        <v>165</v>
      </c>
      <c r="E22" s="284"/>
      <c r="F22" s="284">
        <v>360</v>
      </c>
      <c r="G22" s="284">
        <v>303</v>
      </c>
      <c r="H22" s="284">
        <v>57</v>
      </c>
      <c r="I22" s="284"/>
      <c r="J22" s="284">
        <v>302</v>
      </c>
      <c r="K22" s="284">
        <v>248</v>
      </c>
      <c r="L22" s="284">
        <v>54</v>
      </c>
      <c r="M22" s="284"/>
      <c r="N22" s="284">
        <v>233</v>
      </c>
      <c r="O22" s="284">
        <v>179</v>
      </c>
      <c r="P22" s="284">
        <v>54</v>
      </c>
    </row>
    <row r="23" spans="1:19" ht="12.75" x14ac:dyDescent="0.2">
      <c r="A23" s="104" t="s">
        <v>139</v>
      </c>
      <c r="B23" s="284">
        <v>242</v>
      </c>
      <c r="C23" s="284">
        <v>192</v>
      </c>
      <c r="D23" s="284">
        <v>50</v>
      </c>
      <c r="E23" s="284"/>
      <c r="F23" s="284">
        <v>61</v>
      </c>
      <c r="G23" s="284">
        <v>45</v>
      </c>
      <c r="H23" s="284">
        <v>16</v>
      </c>
      <c r="I23" s="284"/>
      <c r="J23" s="284">
        <v>117</v>
      </c>
      <c r="K23" s="284">
        <v>94</v>
      </c>
      <c r="L23" s="284">
        <v>23</v>
      </c>
      <c r="M23" s="284"/>
      <c r="N23" s="284">
        <v>64</v>
      </c>
      <c r="O23" s="284">
        <v>53</v>
      </c>
      <c r="P23" s="284">
        <v>11</v>
      </c>
    </row>
    <row r="24" spans="1:19" ht="12.75" x14ac:dyDescent="0.2">
      <c r="A24" s="104" t="s">
        <v>140</v>
      </c>
      <c r="B24" s="284">
        <v>351</v>
      </c>
      <c r="C24" s="284">
        <v>250</v>
      </c>
      <c r="D24" s="284">
        <v>101</v>
      </c>
      <c r="E24" s="284"/>
      <c r="F24" s="284">
        <v>153</v>
      </c>
      <c r="G24" s="284">
        <v>111</v>
      </c>
      <c r="H24" s="284">
        <v>42</v>
      </c>
      <c r="I24" s="284"/>
      <c r="J24" s="284">
        <v>84</v>
      </c>
      <c r="K24" s="284">
        <v>57</v>
      </c>
      <c r="L24" s="284">
        <v>27</v>
      </c>
      <c r="M24" s="284"/>
      <c r="N24" s="284">
        <v>114</v>
      </c>
      <c r="O24" s="284">
        <v>82</v>
      </c>
      <c r="P24" s="284">
        <v>32</v>
      </c>
    </row>
    <row r="25" spans="1:19" ht="12.75" x14ac:dyDescent="0.2">
      <c r="A25" s="104" t="s">
        <v>141</v>
      </c>
      <c r="B25" s="284">
        <v>2162</v>
      </c>
      <c r="C25" s="284">
        <v>1653</v>
      </c>
      <c r="D25" s="284">
        <v>509</v>
      </c>
      <c r="E25" s="284"/>
      <c r="F25" s="284">
        <v>905</v>
      </c>
      <c r="G25" s="284">
        <v>707</v>
      </c>
      <c r="H25" s="284">
        <v>198</v>
      </c>
      <c r="I25" s="284"/>
      <c r="J25" s="284">
        <v>638</v>
      </c>
      <c r="K25" s="284">
        <v>487</v>
      </c>
      <c r="L25" s="284">
        <v>151</v>
      </c>
      <c r="M25" s="284"/>
      <c r="N25" s="284">
        <v>619</v>
      </c>
      <c r="O25" s="284">
        <v>459</v>
      </c>
      <c r="P25" s="284">
        <v>160</v>
      </c>
    </row>
    <row r="26" spans="1:19" ht="12.75" x14ac:dyDescent="0.2">
      <c r="A26" s="104" t="s">
        <v>142</v>
      </c>
      <c r="B26" s="284">
        <v>1394</v>
      </c>
      <c r="C26" s="284">
        <v>1067</v>
      </c>
      <c r="D26" s="284">
        <v>327</v>
      </c>
      <c r="E26" s="284"/>
      <c r="F26" s="284">
        <v>572</v>
      </c>
      <c r="G26" s="284">
        <v>439</v>
      </c>
      <c r="H26" s="284">
        <v>133</v>
      </c>
      <c r="I26" s="284"/>
      <c r="J26" s="284">
        <v>439</v>
      </c>
      <c r="K26" s="284">
        <v>353</v>
      </c>
      <c r="L26" s="284">
        <v>86</v>
      </c>
      <c r="M26" s="284"/>
      <c r="N26" s="284">
        <v>383</v>
      </c>
      <c r="O26" s="284">
        <v>275</v>
      </c>
      <c r="P26" s="284">
        <v>108</v>
      </c>
    </row>
    <row r="27" spans="1:19" ht="12.75" hidden="1" x14ac:dyDescent="0.2">
      <c r="A27" s="104" t="s">
        <v>1022</v>
      </c>
      <c r="B27" s="284">
        <v>0</v>
      </c>
      <c r="C27" s="284">
        <v>0</v>
      </c>
      <c r="D27" s="284">
        <v>0</v>
      </c>
      <c r="E27" s="284"/>
      <c r="F27" s="284">
        <v>0</v>
      </c>
      <c r="G27" s="284">
        <v>0</v>
      </c>
      <c r="H27" s="284">
        <v>0</v>
      </c>
      <c r="I27" s="284"/>
      <c r="J27" s="284">
        <v>0</v>
      </c>
      <c r="K27" s="284">
        <v>0</v>
      </c>
      <c r="L27" s="284">
        <v>0</v>
      </c>
      <c r="M27" s="284"/>
      <c r="N27" s="284">
        <v>0</v>
      </c>
      <c r="O27" s="284">
        <v>0</v>
      </c>
      <c r="P27" s="284">
        <v>0</v>
      </c>
    </row>
    <row r="28" spans="1:19" ht="12.75" x14ac:dyDescent="0.2">
      <c r="A28" s="104" t="s">
        <v>1023</v>
      </c>
      <c r="B28" s="284">
        <v>20</v>
      </c>
      <c r="C28" s="284">
        <v>6</v>
      </c>
      <c r="D28" s="284">
        <v>14</v>
      </c>
      <c r="E28" s="284"/>
      <c r="F28" s="284">
        <v>0</v>
      </c>
      <c r="G28" s="284">
        <v>0</v>
      </c>
      <c r="H28" s="284">
        <v>0</v>
      </c>
      <c r="I28" s="284"/>
      <c r="J28" s="284">
        <v>0</v>
      </c>
      <c r="K28" s="284">
        <v>0</v>
      </c>
      <c r="L28" s="284">
        <v>0</v>
      </c>
      <c r="M28" s="284"/>
      <c r="N28" s="284">
        <v>20</v>
      </c>
      <c r="O28" s="284">
        <v>6</v>
      </c>
      <c r="P28" s="284">
        <v>14</v>
      </c>
    </row>
    <row r="29" spans="1:19" ht="12.75" x14ac:dyDescent="0.2">
      <c r="A29" s="104" t="s">
        <v>143</v>
      </c>
      <c r="B29" s="284">
        <v>208</v>
      </c>
      <c r="C29" s="284">
        <v>160</v>
      </c>
      <c r="D29" s="284">
        <v>48</v>
      </c>
      <c r="E29" s="284"/>
      <c r="F29" s="284">
        <v>117</v>
      </c>
      <c r="G29" s="284">
        <v>85</v>
      </c>
      <c r="H29" s="284">
        <v>32</v>
      </c>
      <c r="I29" s="284"/>
      <c r="J29" s="284">
        <v>54</v>
      </c>
      <c r="K29" s="284">
        <v>45</v>
      </c>
      <c r="L29" s="284">
        <v>9</v>
      </c>
      <c r="M29" s="284"/>
      <c r="N29" s="284">
        <v>37</v>
      </c>
      <c r="O29" s="284">
        <v>30</v>
      </c>
      <c r="P29" s="284">
        <v>7</v>
      </c>
      <c r="S29" s="57"/>
    </row>
    <row r="30" spans="1:19" ht="12.75" x14ac:dyDescent="0.2">
      <c r="A30" s="104" t="s">
        <v>145</v>
      </c>
      <c r="B30" s="284">
        <v>166</v>
      </c>
      <c r="C30" s="284">
        <v>145</v>
      </c>
      <c r="D30" s="284">
        <v>21</v>
      </c>
      <c r="E30" s="284"/>
      <c r="F30" s="284">
        <v>68</v>
      </c>
      <c r="G30" s="284">
        <v>59</v>
      </c>
      <c r="H30" s="284">
        <v>9</v>
      </c>
      <c r="I30" s="284"/>
      <c r="J30" s="284">
        <v>76</v>
      </c>
      <c r="K30" s="284">
        <v>68</v>
      </c>
      <c r="L30" s="284">
        <v>8</v>
      </c>
      <c r="M30" s="284"/>
      <c r="N30" s="284">
        <v>22</v>
      </c>
      <c r="O30" s="284">
        <v>18</v>
      </c>
      <c r="P30" s="284">
        <v>4</v>
      </c>
    </row>
    <row r="31" spans="1:19" ht="12.75" x14ac:dyDescent="0.2">
      <c r="A31" s="104" t="s">
        <v>144</v>
      </c>
      <c r="B31" s="284">
        <v>742</v>
      </c>
      <c r="C31" s="284">
        <v>546</v>
      </c>
      <c r="D31" s="284">
        <v>196</v>
      </c>
      <c r="E31" s="284"/>
      <c r="F31" s="284">
        <v>300</v>
      </c>
      <c r="G31" s="284">
        <v>221</v>
      </c>
      <c r="H31" s="284">
        <v>79</v>
      </c>
      <c r="I31" s="284"/>
      <c r="J31" s="284">
        <v>264</v>
      </c>
      <c r="K31" s="284">
        <v>206</v>
      </c>
      <c r="L31" s="284">
        <v>58</v>
      </c>
      <c r="M31" s="284"/>
      <c r="N31" s="284">
        <v>178</v>
      </c>
      <c r="O31" s="284">
        <v>119</v>
      </c>
      <c r="P31" s="284">
        <v>59</v>
      </c>
    </row>
    <row r="32" spans="1:19" hidden="1" x14ac:dyDescent="0.2">
      <c r="A32" s="512" t="s">
        <v>1024</v>
      </c>
      <c r="B32" s="284">
        <v>0</v>
      </c>
      <c r="C32" s="284">
        <v>0</v>
      </c>
      <c r="D32" s="284">
        <v>0</v>
      </c>
      <c r="E32" s="284"/>
      <c r="F32" s="284">
        <v>0</v>
      </c>
      <c r="G32" s="284">
        <v>0</v>
      </c>
      <c r="H32" s="284">
        <v>0</v>
      </c>
      <c r="I32" s="284"/>
      <c r="J32" s="284">
        <v>0</v>
      </c>
      <c r="K32" s="284">
        <v>0</v>
      </c>
      <c r="L32" s="284">
        <v>0</v>
      </c>
      <c r="M32" s="284"/>
      <c r="N32" s="284">
        <v>0</v>
      </c>
      <c r="O32" s="284">
        <v>0</v>
      </c>
      <c r="P32" s="284">
        <v>0</v>
      </c>
    </row>
    <row r="33" spans="1:16" ht="12.75" x14ac:dyDescent="0.2">
      <c r="A33" s="104" t="s">
        <v>146</v>
      </c>
      <c r="B33" s="284">
        <v>1406</v>
      </c>
      <c r="C33" s="284">
        <v>559</v>
      </c>
      <c r="D33" s="284">
        <v>847</v>
      </c>
      <c r="E33" s="284"/>
      <c r="F33" s="284">
        <v>537</v>
      </c>
      <c r="G33" s="284">
        <v>234</v>
      </c>
      <c r="H33" s="284">
        <v>303</v>
      </c>
      <c r="I33" s="284"/>
      <c r="J33" s="284">
        <v>394</v>
      </c>
      <c r="K33" s="284">
        <v>137</v>
      </c>
      <c r="L33" s="284">
        <v>257</v>
      </c>
      <c r="M33" s="284"/>
      <c r="N33" s="284">
        <v>475</v>
      </c>
      <c r="O33" s="284">
        <v>188</v>
      </c>
      <c r="P33" s="284">
        <v>287</v>
      </c>
    </row>
    <row r="34" spans="1:16" ht="12.75" hidden="1" x14ac:dyDescent="0.2">
      <c r="A34" s="104" t="s">
        <v>1025</v>
      </c>
      <c r="B34" s="284">
        <v>0</v>
      </c>
      <c r="C34" s="284">
        <v>0</v>
      </c>
      <c r="D34" s="284">
        <v>0</v>
      </c>
      <c r="E34" s="284"/>
      <c r="F34" s="284">
        <v>0</v>
      </c>
      <c r="G34" s="284">
        <v>0</v>
      </c>
      <c r="H34" s="284">
        <v>0</v>
      </c>
      <c r="I34" s="284"/>
      <c r="J34" s="284">
        <v>0</v>
      </c>
      <c r="K34" s="284">
        <v>0</v>
      </c>
      <c r="L34" s="284">
        <v>0</v>
      </c>
      <c r="M34" s="284"/>
      <c r="N34" s="284">
        <v>0</v>
      </c>
      <c r="O34" s="284">
        <v>0</v>
      </c>
      <c r="P34" s="284">
        <v>0</v>
      </c>
    </row>
    <row r="35" spans="1:16" ht="12.75" x14ac:dyDescent="0.2">
      <c r="A35" s="104" t="s">
        <v>147</v>
      </c>
      <c r="B35" s="284">
        <v>516</v>
      </c>
      <c r="C35" s="284">
        <v>423</v>
      </c>
      <c r="D35" s="284">
        <v>93</v>
      </c>
      <c r="E35" s="284"/>
      <c r="F35" s="284">
        <v>236</v>
      </c>
      <c r="G35" s="284">
        <v>203</v>
      </c>
      <c r="H35" s="284">
        <v>33</v>
      </c>
      <c r="I35" s="284"/>
      <c r="J35" s="284">
        <v>124</v>
      </c>
      <c r="K35" s="284">
        <v>105</v>
      </c>
      <c r="L35" s="284">
        <v>19</v>
      </c>
      <c r="M35" s="284"/>
      <c r="N35" s="284">
        <v>156</v>
      </c>
      <c r="O35" s="284">
        <v>115</v>
      </c>
      <c r="P35" s="284">
        <v>41</v>
      </c>
    </row>
    <row r="36" spans="1:16" ht="12.75" x14ac:dyDescent="0.2">
      <c r="A36" s="104" t="s">
        <v>269</v>
      </c>
      <c r="B36" s="284">
        <v>645</v>
      </c>
      <c r="C36" s="284">
        <v>564</v>
      </c>
      <c r="D36" s="284">
        <v>81</v>
      </c>
      <c r="E36" s="284"/>
      <c r="F36" s="284">
        <v>358</v>
      </c>
      <c r="G36" s="284">
        <v>313</v>
      </c>
      <c r="H36" s="284">
        <v>45</v>
      </c>
      <c r="I36" s="284"/>
      <c r="J36" s="284">
        <v>258</v>
      </c>
      <c r="K36" s="284">
        <v>222</v>
      </c>
      <c r="L36" s="284">
        <v>36</v>
      </c>
      <c r="M36" s="284"/>
      <c r="N36" s="284">
        <v>29</v>
      </c>
      <c r="O36" s="284">
        <v>29</v>
      </c>
      <c r="P36" s="284">
        <v>0</v>
      </c>
    </row>
    <row r="37" spans="1:16" ht="4.5" customHeight="1" x14ac:dyDescent="0.2">
      <c r="A37" s="56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</row>
    <row r="38" spans="1:16" ht="12.75" x14ac:dyDescent="0.2">
      <c r="A38" s="56" t="s">
        <v>148</v>
      </c>
      <c r="B38" s="283">
        <f>SUM(B39:B46)</f>
        <v>4965</v>
      </c>
      <c r="C38" s="283">
        <f t="shared" ref="C38:D38" si="7">SUM(C39:C46)</f>
        <v>2813</v>
      </c>
      <c r="D38" s="283">
        <f t="shared" si="7"/>
        <v>2152</v>
      </c>
      <c r="E38" s="283"/>
      <c r="F38" s="283">
        <f>SUM(F39:F46)</f>
        <v>2249</v>
      </c>
      <c r="G38" s="283">
        <f t="shared" ref="G38" si="8">SUM(G39:G46)</f>
        <v>1289</v>
      </c>
      <c r="H38" s="283">
        <f t="shared" ref="H38" si="9">SUM(H39:H46)</f>
        <v>960</v>
      </c>
      <c r="I38" s="283"/>
      <c r="J38" s="283">
        <f>SUM(J39:J46)</f>
        <v>1442</v>
      </c>
      <c r="K38" s="283">
        <f t="shared" ref="K38" si="10">SUM(K39:K46)</f>
        <v>812</v>
      </c>
      <c r="L38" s="283">
        <f t="shared" ref="L38" si="11">SUM(L39:L46)</f>
        <v>630</v>
      </c>
      <c r="M38" s="283"/>
      <c r="N38" s="283">
        <f>SUM(N39:N46)</f>
        <v>1274</v>
      </c>
      <c r="O38" s="283">
        <f t="shared" ref="O38" si="12">SUM(O39:O46)</f>
        <v>712</v>
      </c>
      <c r="P38" s="283">
        <f t="shared" ref="P38" si="13">SUM(P39:P46)</f>
        <v>562</v>
      </c>
    </row>
    <row r="39" spans="1:16" ht="12.75" x14ac:dyDescent="0.2">
      <c r="A39" s="104" t="s">
        <v>149</v>
      </c>
      <c r="B39" s="507">
        <v>44</v>
      </c>
      <c r="C39" s="507">
        <v>29</v>
      </c>
      <c r="D39" s="507">
        <v>15</v>
      </c>
      <c r="E39" s="507"/>
      <c r="F39" s="507">
        <v>16</v>
      </c>
      <c r="G39" s="507">
        <v>13</v>
      </c>
      <c r="H39" s="507">
        <v>3</v>
      </c>
      <c r="I39" s="507"/>
      <c r="J39" s="507">
        <v>10</v>
      </c>
      <c r="K39" s="507">
        <v>8</v>
      </c>
      <c r="L39" s="507">
        <v>2</v>
      </c>
      <c r="M39" s="507"/>
      <c r="N39" s="507">
        <v>18</v>
      </c>
      <c r="O39" s="507">
        <v>8</v>
      </c>
      <c r="P39" s="507">
        <v>10</v>
      </c>
    </row>
    <row r="40" spans="1:16" ht="12.75" x14ac:dyDescent="0.2">
      <c r="A40" s="104" t="s">
        <v>150</v>
      </c>
      <c r="B40" s="507">
        <v>1128</v>
      </c>
      <c r="C40" s="507">
        <v>616</v>
      </c>
      <c r="D40" s="507">
        <v>512</v>
      </c>
      <c r="E40" s="507"/>
      <c r="F40" s="507">
        <v>449</v>
      </c>
      <c r="G40" s="507">
        <v>247</v>
      </c>
      <c r="H40" s="507">
        <v>202</v>
      </c>
      <c r="I40" s="507"/>
      <c r="J40" s="507">
        <v>380</v>
      </c>
      <c r="K40" s="507">
        <v>214</v>
      </c>
      <c r="L40" s="507">
        <v>166</v>
      </c>
      <c r="M40" s="507"/>
      <c r="N40" s="507">
        <v>299</v>
      </c>
      <c r="O40" s="507">
        <v>155</v>
      </c>
      <c r="P40" s="507">
        <v>144</v>
      </c>
    </row>
    <row r="41" spans="1:16" s="279" customFormat="1" ht="12.75" x14ac:dyDescent="0.2">
      <c r="A41" s="105" t="s">
        <v>151</v>
      </c>
      <c r="B41" s="507">
        <v>806</v>
      </c>
      <c r="C41" s="507">
        <v>373</v>
      </c>
      <c r="D41" s="507">
        <v>433</v>
      </c>
      <c r="E41" s="507"/>
      <c r="F41" s="507">
        <v>431</v>
      </c>
      <c r="G41" s="507">
        <v>202</v>
      </c>
      <c r="H41" s="507">
        <v>229</v>
      </c>
      <c r="I41" s="507"/>
      <c r="J41" s="507">
        <v>169</v>
      </c>
      <c r="K41" s="507">
        <v>85</v>
      </c>
      <c r="L41" s="507">
        <v>84</v>
      </c>
      <c r="M41" s="507"/>
      <c r="N41" s="507">
        <v>206</v>
      </c>
      <c r="O41" s="507">
        <v>86</v>
      </c>
      <c r="P41" s="507">
        <v>120</v>
      </c>
    </row>
    <row r="42" spans="1:16" s="279" customFormat="1" ht="12.75" x14ac:dyDescent="0.2">
      <c r="A42" s="105" t="s">
        <v>152</v>
      </c>
      <c r="B42" s="507">
        <v>557</v>
      </c>
      <c r="C42" s="507">
        <v>300</v>
      </c>
      <c r="D42" s="507">
        <v>257</v>
      </c>
      <c r="E42" s="507"/>
      <c r="F42" s="507">
        <v>187</v>
      </c>
      <c r="G42" s="507">
        <v>101</v>
      </c>
      <c r="H42" s="507">
        <v>86</v>
      </c>
      <c r="I42" s="507"/>
      <c r="J42" s="507">
        <v>234</v>
      </c>
      <c r="K42" s="507">
        <v>117</v>
      </c>
      <c r="L42" s="507">
        <v>117</v>
      </c>
      <c r="M42" s="507"/>
      <c r="N42" s="507">
        <v>136</v>
      </c>
      <c r="O42" s="507">
        <v>82</v>
      </c>
      <c r="P42" s="507">
        <v>54</v>
      </c>
    </row>
    <row r="43" spans="1:16" s="279" customFormat="1" ht="12.75" x14ac:dyDescent="0.2">
      <c r="A43" s="105" t="s">
        <v>153</v>
      </c>
      <c r="B43" s="507">
        <v>455</v>
      </c>
      <c r="C43" s="507">
        <v>291</v>
      </c>
      <c r="D43" s="507">
        <v>164</v>
      </c>
      <c r="E43" s="507"/>
      <c r="F43" s="507">
        <v>166</v>
      </c>
      <c r="G43" s="507">
        <v>110</v>
      </c>
      <c r="H43" s="507">
        <v>56</v>
      </c>
      <c r="I43" s="507"/>
      <c r="J43" s="507">
        <v>118</v>
      </c>
      <c r="K43" s="507">
        <v>76</v>
      </c>
      <c r="L43" s="507">
        <v>42</v>
      </c>
      <c r="M43" s="507"/>
      <c r="N43" s="507">
        <v>171</v>
      </c>
      <c r="O43" s="507">
        <v>105</v>
      </c>
      <c r="P43" s="507">
        <v>66</v>
      </c>
    </row>
    <row r="44" spans="1:16" s="279" customFormat="1" ht="12.75" x14ac:dyDescent="0.2">
      <c r="A44" s="105" t="s">
        <v>154</v>
      </c>
      <c r="B44" s="507">
        <v>1172</v>
      </c>
      <c r="C44" s="507">
        <v>711</v>
      </c>
      <c r="D44" s="507">
        <v>461</v>
      </c>
      <c r="E44" s="507"/>
      <c r="F44" s="507">
        <v>299</v>
      </c>
      <c r="G44" s="507">
        <v>180</v>
      </c>
      <c r="H44" s="507">
        <v>119</v>
      </c>
      <c r="I44" s="507"/>
      <c r="J44" s="507">
        <v>492</v>
      </c>
      <c r="K44" s="507">
        <v>291</v>
      </c>
      <c r="L44" s="507">
        <v>201</v>
      </c>
      <c r="M44" s="507"/>
      <c r="N44" s="507">
        <v>381</v>
      </c>
      <c r="O44" s="507">
        <v>240</v>
      </c>
      <c r="P44" s="507">
        <v>141</v>
      </c>
    </row>
    <row r="45" spans="1:16" s="279" customFormat="1" ht="12.75" x14ac:dyDescent="0.2">
      <c r="A45" s="105" t="s">
        <v>1020</v>
      </c>
      <c r="B45" s="507">
        <v>714</v>
      </c>
      <c r="C45" s="507">
        <v>432</v>
      </c>
      <c r="D45" s="507">
        <v>282</v>
      </c>
      <c r="E45" s="507"/>
      <c r="F45" s="507">
        <v>647</v>
      </c>
      <c r="G45" s="507">
        <v>401</v>
      </c>
      <c r="H45" s="507">
        <v>246</v>
      </c>
      <c r="I45" s="507"/>
      <c r="J45" s="507">
        <v>23</v>
      </c>
      <c r="K45" s="507">
        <v>12</v>
      </c>
      <c r="L45" s="507">
        <v>11</v>
      </c>
      <c r="M45" s="507"/>
      <c r="N45" s="507">
        <v>44</v>
      </c>
      <c r="O45" s="507">
        <v>19</v>
      </c>
      <c r="P45" s="507">
        <v>25</v>
      </c>
    </row>
    <row r="46" spans="1:16" s="279" customFormat="1" ht="13.5" thickBot="1" x14ac:dyDescent="0.25">
      <c r="A46" s="106" t="s">
        <v>155</v>
      </c>
      <c r="B46" s="510">
        <v>89</v>
      </c>
      <c r="C46" s="510">
        <v>61</v>
      </c>
      <c r="D46" s="510">
        <v>28</v>
      </c>
      <c r="E46" s="510"/>
      <c r="F46" s="510">
        <v>54</v>
      </c>
      <c r="G46" s="510">
        <v>35</v>
      </c>
      <c r="H46" s="510">
        <v>19</v>
      </c>
      <c r="I46" s="510"/>
      <c r="J46" s="510">
        <v>16</v>
      </c>
      <c r="K46" s="510">
        <v>9</v>
      </c>
      <c r="L46" s="510">
        <v>7</v>
      </c>
      <c r="M46" s="510"/>
      <c r="N46" s="510">
        <v>19</v>
      </c>
      <c r="O46" s="510">
        <v>17</v>
      </c>
      <c r="P46" s="510">
        <v>2</v>
      </c>
    </row>
    <row r="47" spans="1:16" s="279" customFormat="1" ht="15" customHeight="1" x14ac:dyDescent="0.2">
      <c r="A47" s="167" t="s">
        <v>929</v>
      </c>
    </row>
    <row r="48" spans="1:16" s="279" customFormat="1" x14ac:dyDescent="0.2">
      <c r="A48" s="58"/>
    </row>
    <row r="49" spans="1:1" s="279" customFormat="1" x14ac:dyDescent="0.2">
      <c r="A49" s="58"/>
    </row>
    <row r="50" spans="1:1" s="279" customFormat="1" x14ac:dyDescent="0.2">
      <c r="A50" s="58"/>
    </row>
    <row r="51" spans="1:1" s="279" customFormat="1" x14ac:dyDescent="0.2">
      <c r="A51" s="58"/>
    </row>
    <row r="52" spans="1:1" s="279" customFormat="1" x14ac:dyDescent="0.2">
      <c r="A52" s="57"/>
    </row>
    <row r="53" spans="1:1" s="279" customFormat="1" x14ac:dyDescent="0.2">
      <c r="A53" s="57"/>
    </row>
  </sheetData>
  <mergeCells count="10">
    <mergeCell ref="A7:A8"/>
    <mergeCell ref="B7:D7"/>
    <mergeCell ref="F7:H7"/>
    <mergeCell ref="J7:L7"/>
    <mergeCell ref="N7:P7"/>
    <mergeCell ref="A2:P2"/>
    <mergeCell ref="A3:P3"/>
    <mergeCell ref="A4:P4"/>
    <mergeCell ref="A5:P5"/>
    <mergeCell ref="A6:P6"/>
  </mergeCells>
  <conditionalFormatting sqref="B10:P46">
    <cfRule type="cellIs" dxfId="269" priority="1" operator="equal">
      <formula>0</formula>
    </cfRule>
  </conditionalFormatting>
  <hyperlinks>
    <hyperlink ref="Q3" location="Contenido!A1" display="Contenido" xr:uid="{00000000-0004-0000-4200-000000000000}"/>
  </hyperlinks>
  <printOptions horizontalCentered="1"/>
  <pageMargins left="0.39370078740157483" right="0.39370078740157483" top="0.39370078740157483" bottom="0" header="0.31496062992125984" footer="0.31496062992125984"/>
  <pageSetup scale="91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68">
    <tabColor theme="5" tint="0.59999389629810485"/>
    <pageSetUpPr fitToPage="1"/>
  </sheetPr>
  <dimension ref="A1:AB46"/>
  <sheetViews>
    <sheetView showGridLines="0" zoomScaleNormal="100" zoomScaleSheetLayoutView="100" workbookViewId="0">
      <selection activeCell="K15" sqref="K15"/>
    </sheetView>
  </sheetViews>
  <sheetFormatPr baseColWidth="10" defaultColWidth="10.125" defaultRowHeight="12" x14ac:dyDescent="0.2"/>
  <cols>
    <col min="1" max="1" width="59.75" style="58" customWidth="1"/>
    <col min="2" max="4" width="6.5" style="279" customWidth="1"/>
    <col min="5" max="5" width="1.75" style="279" customWidth="1"/>
    <col min="6" max="6" width="6.5" style="285" customWidth="1"/>
    <col min="7" max="8" width="6.5" style="279" customWidth="1"/>
    <col min="9" max="9" width="1.75" style="279" customWidth="1"/>
    <col min="10" max="10" width="6.5" style="285" customWidth="1"/>
    <col min="11" max="12" width="6.5" style="279" customWidth="1"/>
    <col min="13" max="13" width="1.75" style="279" customWidth="1"/>
    <col min="14" max="14" width="6.5" style="285" customWidth="1"/>
    <col min="15" max="16" width="6.5" style="279" customWidth="1"/>
    <col min="17" max="28" width="10.125" style="279"/>
    <col min="29" max="16384" width="10.125" style="57"/>
  </cols>
  <sheetData>
    <row r="1" spans="1:28" ht="15" x14ac:dyDescent="0.25">
      <c r="A1" s="618" t="s">
        <v>846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</row>
    <row r="2" spans="1:28" ht="15" x14ac:dyDescent="0.25">
      <c r="A2" s="618" t="s">
        <v>263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506" t="s">
        <v>573</v>
      </c>
    </row>
    <row r="3" spans="1:28" ht="15" x14ac:dyDescent="0.25">
      <c r="A3" s="618" t="s">
        <v>261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</row>
    <row r="4" spans="1:28" ht="15" x14ac:dyDescent="0.25">
      <c r="A4" s="618" t="s">
        <v>262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</row>
    <row r="5" spans="1:28" ht="15" x14ac:dyDescent="0.25">
      <c r="A5" s="619" t="s">
        <v>1011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</row>
    <row r="6" spans="1:28" s="288" customFormat="1" ht="16.5" customHeight="1" x14ac:dyDescent="0.15">
      <c r="A6" s="603" t="s">
        <v>903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</row>
    <row r="7" spans="1:28" s="288" customFormat="1" ht="29.2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6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</row>
    <row r="8" spans="1:28" ht="4.5" customHeight="1" x14ac:dyDescent="0.2">
      <c r="A8" s="74"/>
      <c r="B8" s="280"/>
      <c r="C8" s="281"/>
      <c r="D8" s="281"/>
      <c r="E8" s="282"/>
      <c r="F8" s="280"/>
      <c r="G8" s="281"/>
      <c r="H8" s="281"/>
      <c r="I8" s="282"/>
      <c r="J8" s="280"/>
      <c r="K8" s="281"/>
      <c r="L8" s="281"/>
      <c r="M8" s="282"/>
      <c r="N8" s="280"/>
      <c r="O8" s="281"/>
      <c r="P8" s="281"/>
    </row>
    <row r="9" spans="1:28" ht="12.75" x14ac:dyDescent="0.2">
      <c r="A9" s="173" t="s">
        <v>0</v>
      </c>
      <c r="B9" s="283">
        <f>+B11+'56_2'!B10+'56_2'!B38</f>
        <v>51096</v>
      </c>
      <c r="C9" s="283">
        <f>+C11+'56_2'!C10+'56_2'!C38</f>
        <v>25042</v>
      </c>
      <c r="D9" s="283">
        <f>+D11+'56_2'!D10+'56_2'!D38</f>
        <v>26054</v>
      </c>
      <c r="E9" s="283"/>
      <c r="F9" s="283">
        <f>+F11+'56_2'!F10+'56_2'!F38</f>
        <v>19562</v>
      </c>
      <c r="G9" s="283">
        <f>+G11+'56_2'!G10+'56_2'!G38</f>
        <v>9732</v>
      </c>
      <c r="H9" s="283">
        <f>+H11+'56_2'!H10+'56_2'!H38</f>
        <v>9830</v>
      </c>
      <c r="I9" s="283"/>
      <c r="J9" s="283">
        <f>+J11+'56_2'!J10+'56_2'!J38</f>
        <v>16244</v>
      </c>
      <c r="K9" s="283">
        <f>+K11+'56_2'!K10+'56_2'!K38</f>
        <v>7942</v>
      </c>
      <c r="L9" s="283">
        <f>+L11+'56_2'!L10+'56_2'!L38</f>
        <v>8302</v>
      </c>
      <c r="M9" s="283"/>
      <c r="N9" s="283">
        <f>+N11+'56_2'!N10+'56_2'!N38</f>
        <v>15290</v>
      </c>
      <c r="O9" s="283">
        <f>+O11+'56_2'!O10+'56_2'!O38</f>
        <v>7368</v>
      </c>
      <c r="P9" s="283">
        <f>+P11+'56_2'!P10+'56_2'!P38</f>
        <v>7922</v>
      </c>
    </row>
    <row r="10" spans="1:28" ht="4.5" customHeight="1" x14ac:dyDescent="0.2">
      <c r="A10" s="56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</row>
    <row r="11" spans="1:28" ht="12.75" x14ac:dyDescent="0.2">
      <c r="A11" s="56" t="s">
        <v>105</v>
      </c>
      <c r="B11" s="283">
        <f>SUM(B12:B45)</f>
        <v>34802</v>
      </c>
      <c r="C11" s="283">
        <f t="shared" ref="C11:D11" si="0">SUM(C12:C45)</f>
        <v>15645</v>
      </c>
      <c r="D11" s="283">
        <f t="shared" si="0"/>
        <v>19157</v>
      </c>
      <c r="E11" s="283"/>
      <c r="F11" s="283">
        <f>SUM(F12:F45)</f>
        <v>13260</v>
      </c>
      <c r="G11" s="283">
        <f t="shared" ref="G11:H11" si="1">SUM(G12:G45)</f>
        <v>6041</v>
      </c>
      <c r="H11" s="283">
        <f t="shared" si="1"/>
        <v>7219</v>
      </c>
      <c r="I11" s="283"/>
      <c r="J11" s="283">
        <f>SUM(J12:J45)</f>
        <v>11131</v>
      </c>
      <c r="K11" s="283">
        <f t="shared" ref="K11:L11" si="2">SUM(K12:K45)</f>
        <v>4987</v>
      </c>
      <c r="L11" s="283">
        <f t="shared" si="2"/>
        <v>6144</v>
      </c>
      <c r="M11" s="283"/>
      <c r="N11" s="283">
        <f>SUM(N12:N45)</f>
        <v>10411</v>
      </c>
      <c r="O11" s="283">
        <f t="shared" ref="O11:P11" si="3">SUM(O12:O45)</f>
        <v>4617</v>
      </c>
      <c r="P11" s="283">
        <f t="shared" si="3"/>
        <v>5794</v>
      </c>
    </row>
    <row r="12" spans="1:28" ht="12.75" x14ac:dyDescent="0.2">
      <c r="A12" s="104" t="s">
        <v>106</v>
      </c>
      <c r="B12" s="284">
        <v>328</v>
      </c>
      <c r="C12" s="284">
        <v>134</v>
      </c>
      <c r="D12" s="284">
        <v>194</v>
      </c>
      <c r="E12" s="284"/>
      <c r="F12" s="284">
        <v>106</v>
      </c>
      <c r="G12" s="284">
        <v>38</v>
      </c>
      <c r="H12" s="284">
        <v>68</v>
      </c>
      <c r="I12" s="284"/>
      <c r="J12" s="284">
        <v>100</v>
      </c>
      <c r="K12" s="284">
        <v>40</v>
      </c>
      <c r="L12" s="284">
        <v>60</v>
      </c>
      <c r="M12" s="284"/>
      <c r="N12" s="284">
        <v>122</v>
      </c>
      <c r="O12" s="284">
        <v>56</v>
      </c>
      <c r="P12" s="284">
        <v>66</v>
      </c>
    </row>
    <row r="13" spans="1:28" ht="12.75" x14ac:dyDescent="0.2">
      <c r="A13" s="104" t="s">
        <v>107</v>
      </c>
      <c r="B13" s="284">
        <v>869</v>
      </c>
      <c r="C13" s="284">
        <v>366</v>
      </c>
      <c r="D13" s="284">
        <v>503</v>
      </c>
      <c r="E13" s="284"/>
      <c r="F13" s="284">
        <v>314</v>
      </c>
      <c r="G13" s="284">
        <v>153</v>
      </c>
      <c r="H13" s="284">
        <v>161</v>
      </c>
      <c r="I13" s="284"/>
      <c r="J13" s="284">
        <v>394</v>
      </c>
      <c r="K13" s="284">
        <v>145</v>
      </c>
      <c r="L13" s="284">
        <v>249</v>
      </c>
      <c r="M13" s="284"/>
      <c r="N13" s="284">
        <v>161</v>
      </c>
      <c r="O13" s="284">
        <v>68</v>
      </c>
      <c r="P13" s="284">
        <v>93</v>
      </c>
    </row>
    <row r="14" spans="1:28" ht="12.75" x14ac:dyDescent="0.2">
      <c r="A14" s="104" t="s">
        <v>267</v>
      </c>
      <c r="B14" s="284">
        <v>652</v>
      </c>
      <c r="C14" s="284">
        <v>250</v>
      </c>
      <c r="D14" s="284">
        <v>402</v>
      </c>
      <c r="E14" s="284"/>
      <c r="F14" s="284">
        <v>242</v>
      </c>
      <c r="G14" s="284">
        <v>90</v>
      </c>
      <c r="H14" s="284">
        <v>152</v>
      </c>
      <c r="I14" s="284"/>
      <c r="J14" s="284">
        <v>267</v>
      </c>
      <c r="K14" s="284">
        <v>100</v>
      </c>
      <c r="L14" s="284">
        <v>167</v>
      </c>
      <c r="M14" s="284"/>
      <c r="N14" s="284">
        <v>143</v>
      </c>
      <c r="O14" s="284">
        <v>60</v>
      </c>
      <c r="P14" s="284">
        <v>83</v>
      </c>
    </row>
    <row r="15" spans="1:28" ht="12.75" x14ac:dyDescent="0.2">
      <c r="A15" s="104" t="s">
        <v>108</v>
      </c>
      <c r="B15" s="284">
        <v>293</v>
      </c>
      <c r="C15" s="284">
        <v>62</v>
      </c>
      <c r="D15" s="284">
        <v>231</v>
      </c>
      <c r="E15" s="284"/>
      <c r="F15" s="284">
        <v>121</v>
      </c>
      <c r="G15" s="284">
        <v>30</v>
      </c>
      <c r="H15" s="284">
        <v>91</v>
      </c>
      <c r="I15" s="284"/>
      <c r="J15" s="284">
        <v>107</v>
      </c>
      <c r="K15" s="284">
        <v>18</v>
      </c>
      <c r="L15" s="284">
        <v>89</v>
      </c>
      <c r="M15" s="284"/>
      <c r="N15" s="284">
        <v>65</v>
      </c>
      <c r="O15" s="284">
        <v>14</v>
      </c>
      <c r="P15" s="284">
        <v>51</v>
      </c>
    </row>
    <row r="16" spans="1:28" ht="12.75" x14ac:dyDescent="0.2">
      <c r="A16" s="104" t="s">
        <v>264</v>
      </c>
      <c r="B16" s="284">
        <v>414</v>
      </c>
      <c r="C16" s="284">
        <v>268</v>
      </c>
      <c r="D16" s="284">
        <v>146</v>
      </c>
      <c r="E16" s="284"/>
      <c r="F16" s="284">
        <v>302</v>
      </c>
      <c r="G16" s="284">
        <v>205</v>
      </c>
      <c r="H16" s="284">
        <v>97</v>
      </c>
      <c r="I16" s="284"/>
      <c r="J16" s="284">
        <v>112</v>
      </c>
      <c r="K16" s="284">
        <v>63</v>
      </c>
      <c r="L16" s="284">
        <v>49</v>
      </c>
      <c r="M16" s="284"/>
      <c r="N16" s="284">
        <v>0</v>
      </c>
      <c r="O16" s="284">
        <v>0</v>
      </c>
      <c r="P16" s="284">
        <v>0</v>
      </c>
    </row>
    <row r="17" spans="1:16" ht="12.75" x14ac:dyDescent="0.2">
      <c r="A17" s="104" t="s">
        <v>111</v>
      </c>
      <c r="B17" s="284">
        <v>5039</v>
      </c>
      <c r="C17" s="284">
        <v>2267</v>
      </c>
      <c r="D17" s="284">
        <v>2772</v>
      </c>
      <c r="E17" s="284"/>
      <c r="F17" s="284">
        <v>1916</v>
      </c>
      <c r="G17" s="284">
        <v>935</v>
      </c>
      <c r="H17" s="284">
        <v>981</v>
      </c>
      <c r="I17" s="284"/>
      <c r="J17" s="284">
        <v>1451</v>
      </c>
      <c r="K17" s="284">
        <v>629</v>
      </c>
      <c r="L17" s="284">
        <v>822</v>
      </c>
      <c r="M17" s="284"/>
      <c r="N17" s="284">
        <v>1672</v>
      </c>
      <c r="O17" s="284">
        <v>703</v>
      </c>
      <c r="P17" s="284">
        <v>969</v>
      </c>
    </row>
    <row r="18" spans="1:16" ht="12.75" x14ac:dyDescent="0.2">
      <c r="A18" s="104" t="s">
        <v>112</v>
      </c>
      <c r="B18" s="284">
        <v>170</v>
      </c>
      <c r="C18" s="284">
        <v>44</v>
      </c>
      <c r="D18" s="284">
        <v>126</v>
      </c>
      <c r="E18" s="284"/>
      <c r="F18" s="284">
        <v>0</v>
      </c>
      <c r="G18" s="284">
        <v>0</v>
      </c>
      <c r="H18" s="284">
        <v>0</v>
      </c>
      <c r="I18" s="284"/>
      <c r="J18" s="284">
        <v>71</v>
      </c>
      <c r="K18" s="284">
        <v>24</v>
      </c>
      <c r="L18" s="284">
        <v>47</v>
      </c>
      <c r="M18" s="284"/>
      <c r="N18" s="284">
        <v>99</v>
      </c>
      <c r="O18" s="284">
        <v>20</v>
      </c>
      <c r="P18" s="284">
        <v>79</v>
      </c>
    </row>
    <row r="19" spans="1:16" x14ac:dyDescent="0.2">
      <c r="A19" s="512" t="s">
        <v>1018</v>
      </c>
      <c r="B19" s="284">
        <v>111</v>
      </c>
      <c r="C19" s="284">
        <v>56</v>
      </c>
      <c r="D19" s="284">
        <v>55</v>
      </c>
      <c r="E19" s="284"/>
      <c r="F19" s="284">
        <v>111</v>
      </c>
      <c r="G19" s="284">
        <v>56</v>
      </c>
      <c r="H19" s="284">
        <v>55</v>
      </c>
      <c r="I19" s="284"/>
      <c r="J19" s="284">
        <v>0</v>
      </c>
      <c r="K19" s="284">
        <v>0</v>
      </c>
      <c r="L19" s="284">
        <v>0</v>
      </c>
      <c r="M19" s="284"/>
      <c r="N19" s="284">
        <v>0</v>
      </c>
      <c r="O19" s="284">
        <v>0</v>
      </c>
      <c r="P19" s="284">
        <v>0</v>
      </c>
    </row>
    <row r="20" spans="1:16" ht="12.75" x14ac:dyDescent="0.2">
      <c r="A20" s="104" t="s">
        <v>113</v>
      </c>
      <c r="B20" s="284">
        <v>389</v>
      </c>
      <c r="C20" s="284">
        <v>150</v>
      </c>
      <c r="D20" s="284">
        <v>239</v>
      </c>
      <c r="E20" s="284"/>
      <c r="F20" s="284">
        <v>134</v>
      </c>
      <c r="G20" s="284">
        <v>51</v>
      </c>
      <c r="H20" s="284">
        <v>83</v>
      </c>
      <c r="I20" s="284"/>
      <c r="J20" s="284">
        <v>129</v>
      </c>
      <c r="K20" s="284">
        <v>53</v>
      </c>
      <c r="L20" s="284">
        <v>76</v>
      </c>
      <c r="M20" s="284"/>
      <c r="N20" s="284">
        <v>126</v>
      </c>
      <c r="O20" s="284">
        <v>46</v>
      </c>
      <c r="P20" s="284">
        <v>80</v>
      </c>
    </row>
    <row r="21" spans="1:16" ht="12.75" x14ac:dyDescent="0.2">
      <c r="A21" s="104" t="s">
        <v>114</v>
      </c>
      <c r="B21" s="284">
        <v>2617</v>
      </c>
      <c r="C21" s="284">
        <v>1136</v>
      </c>
      <c r="D21" s="284">
        <v>1481</v>
      </c>
      <c r="E21" s="284"/>
      <c r="F21" s="284">
        <v>900</v>
      </c>
      <c r="G21" s="284">
        <v>386</v>
      </c>
      <c r="H21" s="284">
        <v>514</v>
      </c>
      <c r="I21" s="284"/>
      <c r="J21" s="284">
        <v>808</v>
      </c>
      <c r="K21" s="284">
        <v>348</v>
      </c>
      <c r="L21" s="284">
        <v>460</v>
      </c>
      <c r="M21" s="284"/>
      <c r="N21" s="284">
        <v>909</v>
      </c>
      <c r="O21" s="284">
        <v>402</v>
      </c>
      <c r="P21" s="284">
        <v>507</v>
      </c>
    </row>
    <row r="22" spans="1:16" ht="12.75" hidden="1" x14ac:dyDescent="0.2">
      <c r="A22" s="104" t="s">
        <v>109</v>
      </c>
      <c r="B22" s="284">
        <v>0</v>
      </c>
      <c r="C22" s="284">
        <v>0</v>
      </c>
      <c r="D22" s="284">
        <v>0</v>
      </c>
      <c r="E22" s="284"/>
      <c r="F22" s="284">
        <v>0</v>
      </c>
      <c r="G22" s="284">
        <v>0</v>
      </c>
      <c r="H22" s="284">
        <v>0</v>
      </c>
      <c r="I22" s="284"/>
      <c r="J22" s="284">
        <v>0</v>
      </c>
      <c r="K22" s="284">
        <v>0</v>
      </c>
      <c r="L22" s="284">
        <v>0</v>
      </c>
      <c r="M22" s="284"/>
      <c r="N22" s="284">
        <v>0</v>
      </c>
      <c r="O22" s="284">
        <v>0</v>
      </c>
      <c r="P22" s="284">
        <v>0</v>
      </c>
    </row>
    <row r="23" spans="1:16" ht="12.75" x14ac:dyDescent="0.2">
      <c r="A23" s="104" t="s">
        <v>110</v>
      </c>
      <c r="B23" s="284">
        <v>50</v>
      </c>
      <c r="C23" s="284">
        <v>33</v>
      </c>
      <c r="D23" s="284">
        <v>17</v>
      </c>
      <c r="E23" s="284"/>
      <c r="F23" s="284">
        <v>33</v>
      </c>
      <c r="G23" s="284">
        <v>22</v>
      </c>
      <c r="H23" s="284">
        <v>11</v>
      </c>
      <c r="I23" s="284"/>
      <c r="J23" s="284">
        <v>0</v>
      </c>
      <c r="K23" s="284">
        <v>0</v>
      </c>
      <c r="L23" s="284">
        <v>0</v>
      </c>
      <c r="M23" s="284"/>
      <c r="N23" s="284">
        <v>17</v>
      </c>
      <c r="O23" s="284">
        <v>11</v>
      </c>
      <c r="P23" s="284">
        <v>6</v>
      </c>
    </row>
    <row r="24" spans="1:16" ht="12.75" x14ac:dyDescent="0.2">
      <c r="A24" s="104" t="s">
        <v>265</v>
      </c>
      <c r="B24" s="284">
        <v>2664</v>
      </c>
      <c r="C24" s="284">
        <v>1806</v>
      </c>
      <c r="D24" s="284">
        <v>858</v>
      </c>
      <c r="E24" s="284"/>
      <c r="F24" s="284">
        <v>1445</v>
      </c>
      <c r="G24" s="284">
        <v>961</v>
      </c>
      <c r="H24" s="284">
        <v>484</v>
      </c>
      <c r="I24" s="284"/>
      <c r="J24" s="284">
        <v>1219</v>
      </c>
      <c r="K24" s="284">
        <v>845</v>
      </c>
      <c r="L24" s="284">
        <v>374</v>
      </c>
      <c r="M24" s="284"/>
      <c r="N24" s="284">
        <v>0</v>
      </c>
      <c r="O24" s="284">
        <v>0</v>
      </c>
      <c r="P24" s="284">
        <v>0</v>
      </c>
    </row>
    <row r="25" spans="1:16" ht="12.75" x14ac:dyDescent="0.2">
      <c r="A25" s="104" t="s">
        <v>115</v>
      </c>
      <c r="B25" s="284">
        <v>599</v>
      </c>
      <c r="C25" s="284">
        <v>254</v>
      </c>
      <c r="D25" s="284">
        <v>345</v>
      </c>
      <c r="E25" s="284"/>
      <c r="F25" s="284">
        <v>266</v>
      </c>
      <c r="G25" s="284">
        <v>118</v>
      </c>
      <c r="H25" s="284">
        <v>148</v>
      </c>
      <c r="I25" s="284"/>
      <c r="J25" s="284">
        <v>192</v>
      </c>
      <c r="K25" s="284">
        <v>74</v>
      </c>
      <c r="L25" s="284">
        <v>118</v>
      </c>
      <c r="M25" s="284"/>
      <c r="N25" s="284">
        <v>141</v>
      </c>
      <c r="O25" s="284">
        <v>62</v>
      </c>
      <c r="P25" s="284">
        <v>79</v>
      </c>
    </row>
    <row r="26" spans="1:16" ht="12.75" x14ac:dyDescent="0.2">
      <c r="A26" s="104" t="s">
        <v>266</v>
      </c>
      <c r="B26" s="284">
        <v>351</v>
      </c>
      <c r="C26" s="284">
        <v>233</v>
      </c>
      <c r="D26" s="284">
        <v>118</v>
      </c>
      <c r="E26" s="284"/>
      <c r="F26" s="284">
        <v>243</v>
      </c>
      <c r="G26" s="284">
        <v>158</v>
      </c>
      <c r="H26" s="284">
        <v>85</v>
      </c>
      <c r="I26" s="284"/>
      <c r="J26" s="284">
        <v>108</v>
      </c>
      <c r="K26" s="284">
        <v>75</v>
      </c>
      <c r="L26" s="284">
        <v>33</v>
      </c>
      <c r="M26" s="284"/>
      <c r="N26" s="284">
        <v>0</v>
      </c>
      <c r="O26" s="284">
        <v>0</v>
      </c>
      <c r="P26" s="284">
        <v>0</v>
      </c>
    </row>
    <row r="27" spans="1:16" ht="12.75" x14ac:dyDescent="0.2">
      <c r="A27" s="104" t="s">
        <v>1012</v>
      </c>
      <c r="B27" s="284">
        <v>208</v>
      </c>
      <c r="C27" s="284">
        <v>123</v>
      </c>
      <c r="D27" s="284">
        <v>85</v>
      </c>
      <c r="E27" s="284"/>
      <c r="F27" s="284">
        <v>192</v>
      </c>
      <c r="G27" s="284">
        <v>110</v>
      </c>
      <c r="H27" s="284">
        <v>82</v>
      </c>
      <c r="I27" s="284"/>
      <c r="J27" s="284">
        <v>16</v>
      </c>
      <c r="K27" s="284">
        <v>13</v>
      </c>
      <c r="L27" s="284">
        <v>3</v>
      </c>
      <c r="M27" s="284"/>
      <c r="N27" s="284">
        <v>0</v>
      </c>
      <c r="O27" s="284">
        <v>0</v>
      </c>
      <c r="P27" s="284">
        <v>0</v>
      </c>
    </row>
    <row r="28" spans="1:16" ht="12.75" x14ac:dyDescent="0.2">
      <c r="A28" s="104" t="s">
        <v>1013</v>
      </c>
      <c r="B28" s="284">
        <v>211</v>
      </c>
      <c r="C28" s="284">
        <v>110</v>
      </c>
      <c r="D28" s="284">
        <v>101</v>
      </c>
      <c r="E28" s="284"/>
      <c r="F28" s="284">
        <v>155</v>
      </c>
      <c r="G28" s="284">
        <v>81</v>
      </c>
      <c r="H28" s="284">
        <v>74</v>
      </c>
      <c r="I28" s="284"/>
      <c r="J28" s="284">
        <v>29</v>
      </c>
      <c r="K28" s="284">
        <v>12</v>
      </c>
      <c r="L28" s="284">
        <v>17</v>
      </c>
      <c r="M28" s="284"/>
      <c r="N28" s="284">
        <v>27</v>
      </c>
      <c r="O28" s="284">
        <v>17</v>
      </c>
      <c r="P28" s="284">
        <v>10</v>
      </c>
    </row>
    <row r="29" spans="1:16" ht="12.75" x14ac:dyDescent="0.2">
      <c r="A29" s="104" t="s">
        <v>1019</v>
      </c>
      <c r="B29" s="284">
        <v>1330</v>
      </c>
      <c r="C29" s="284">
        <v>364</v>
      </c>
      <c r="D29" s="284">
        <v>966</v>
      </c>
      <c r="E29" s="284"/>
      <c r="F29" s="284">
        <v>1162</v>
      </c>
      <c r="G29" s="284">
        <v>334</v>
      </c>
      <c r="H29" s="284">
        <v>828</v>
      </c>
      <c r="I29" s="284"/>
      <c r="J29" s="284">
        <v>89</v>
      </c>
      <c r="K29" s="284">
        <v>11</v>
      </c>
      <c r="L29" s="284">
        <v>78</v>
      </c>
      <c r="M29" s="284"/>
      <c r="N29" s="284">
        <v>79</v>
      </c>
      <c r="O29" s="284">
        <v>19</v>
      </c>
      <c r="P29" s="284">
        <v>60</v>
      </c>
    </row>
    <row r="30" spans="1:16" ht="12.75" x14ac:dyDescent="0.2">
      <c r="A30" s="104" t="s">
        <v>116</v>
      </c>
      <c r="B30" s="284">
        <v>3404</v>
      </c>
      <c r="C30" s="284">
        <v>1023</v>
      </c>
      <c r="D30" s="284">
        <v>2381</v>
      </c>
      <c r="E30" s="284"/>
      <c r="F30" s="284">
        <v>682</v>
      </c>
      <c r="G30" s="284">
        <v>190</v>
      </c>
      <c r="H30" s="284">
        <v>492</v>
      </c>
      <c r="I30" s="284"/>
      <c r="J30" s="284">
        <v>1307</v>
      </c>
      <c r="K30" s="284">
        <v>395</v>
      </c>
      <c r="L30" s="284">
        <v>912</v>
      </c>
      <c r="M30" s="284"/>
      <c r="N30" s="284">
        <v>1415</v>
      </c>
      <c r="O30" s="284">
        <v>438</v>
      </c>
      <c r="P30" s="284">
        <v>977</v>
      </c>
    </row>
    <row r="31" spans="1:16" ht="12.75" x14ac:dyDescent="0.2">
      <c r="A31" s="104" t="s">
        <v>117</v>
      </c>
      <c r="B31" s="284">
        <v>148</v>
      </c>
      <c r="C31" s="284">
        <v>64</v>
      </c>
      <c r="D31" s="284">
        <v>84</v>
      </c>
      <c r="E31" s="284"/>
      <c r="F31" s="284">
        <v>56</v>
      </c>
      <c r="G31" s="284">
        <v>22</v>
      </c>
      <c r="H31" s="284">
        <v>34</v>
      </c>
      <c r="I31" s="284"/>
      <c r="J31" s="284">
        <v>41</v>
      </c>
      <c r="K31" s="284">
        <v>20</v>
      </c>
      <c r="L31" s="284">
        <v>21</v>
      </c>
      <c r="M31" s="284"/>
      <c r="N31" s="284">
        <v>51</v>
      </c>
      <c r="O31" s="284">
        <v>22</v>
      </c>
      <c r="P31" s="284">
        <v>29</v>
      </c>
    </row>
    <row r="32" spans="1:16" ht="12.75" x14ac:dyDescent="0.2">
      <c r="A32" s="104" t="s">
        <v>119</v>
      </c>
      <c r="B32" s="284">
        <v>1761</v>
      </c>
      <c r="C32" s="284">
        <v>1250</v>
      </c>
      <c r="D32" s="284">
        <v>511</v>
      </c>
      <c r="E32" s="284"/>
      <c r="F32" s="284">
        <v>537</v>
      </c>
      <c r="G32" s="284">
        <v>392</v>
      </c>
      <c r="H32" s="284">
        <v>145</v>
      </c>
      <c r="I32" s="284"/>
      <c r="J32" s="284">
        <v>657</v>
      </c>
      <c r="K32" s="284">
        <v>454</v>
      </c>
      <c r="L32" s="284">
        <v>203</v>
      </c>
      <c r="M32" s="284"/>
      <c r="N32" s="284">
        <v>567</v>
      </c>
      <c r="O32" s="284">
        <v>404</v>
      </c>
      <c r="P32" s="284">
        <v>163</v>
      </c>
    </row>
    <row r="33" spans="1:16" ht="12.75" x14ac:dyDescent="0.2">
      <c r="A33" s="104" t="s">
        <v>120</v>
      </c>
      <c r="B33" s="284">
        <v>1409</v>
      </c>
      <c r="C33" s="284">
        <v>931</v>
      </c>
      <c r="D33" s="284">
        <v>478</v>
      </c>
      <c r="E33" s="284"/>
      <c r="F33" s="284">
        <v>48</v>
      </c>
      <c r="G33" s="284">
        <v>30</v>
      </c>
      <c r="H33" s="284">
        <v>18</v>
      </c>
      <c r="I33" s="284"/>
      <c r="J33" s="284">
        <v>48</v>
      </c>
      <c r="K33" s="284">
        <v>34</v>
      </c>
      <c r="L33" s="284">
        <v>14</v>
      </c>
      <c r="M33" s="284"/>
      <c r="N33" s="284">
        <v>1313</v>
      </c>
      <c r="O33" s="284">
        <v>867</v>
      </c>
      <c r="P33" s="284">
        <v>446</v>
      </c>
    </row>
    <row r="34" spans="1:16" ht="12.75" hidden="1" x14ac:dyDescent="0.2">
      <c r="A34" s="104" t="s">
        <v>121</v>
      </c>
      <c r="B34" s="284">
        <v>0</v>
      </c>
      <c r="C34" s="284">
        <v>0</v>
      </c>
      <c r="D34" s="284">
        <v>0</v>
      </c>
      <c r="E34" s="284"/>
      <c r="F34" s="284">
        <v>0</v>
      </c>
      <c r="G34" s="284">
        <v>0</v>
      </c>
      <c r="H34" s="284">
        <v>0</v>
      </c>
      <c r="I34" s="284"/>
      <c r="J34" s="284">
        <v>0</v>
      </c>
      <c r="K34" s="284">
        <v>0</v>
      </c>
      <c r="L34" s="284">
        <v>0</v>
      </c>
      <c r="M34" s="284"/>
      <c r="N34" s="284">
        <v>0</v>
      </c>
      <c r="O34" s="284">
        <v>0</v>
      </c>
      <c r="P34" s="284">
        <v>0</v>
      </c>
    </row>
    <row r="35" spans="1:16" ht="12.75" x14ac:dyDescent="0.2">
      <c r="A35" s="104" t="s">
        <v>118</v>
      </c>
      <c r="B35" s="284">
        <v>2061</v>
      </c>
      <c r="C35" s="284">
        <v>1307</v>
      </c>
      <c r="D35" s="284">
        <v>754</v>
      </c>
      <c r="E35" s="284"/>
      <c r="F35" s="284">
        <v>617</v>
      </c>
      <c r="G35" s="284">
        <v>368</v>
      </c>
      <c r="H35" s="284">
        <v>249</v>
      </c>
      <c r="I35" s="284"/>
      <c r="J35" s="284">
        <v>850</v>
      </c>
      <c r="K35" s="284">
        <v>556</v>
      </c>
      <c r="L35" s="284">
        <v>294</v>
      </c>
      <c r="M35" s="284"/>
      <c r="N35" s="284">
        <v>594</v>
      </c>
      <c r="O35" s="284">
        <v>383</v>
      </c>
      <c r="P35" s="284">
        <v>211</v>
      </c>
    </row>
    <row r="36" spans="1:16" hidden="1" x14ac:dyDescent="0.2">
      <c r="A36" s="512" t="s">
        <v>1014</v>
      </c>
      <c r="B36" s="284">
        <v>0</v>
      </c>
      <c r="C36" s="284">
        <v>0</v>
      </c>
      <c r="D36" s="284">
        <v>0</v>
      </c>
      <c r="E36" s="284"/>
      <c r="F36" s="284">
        <v>0</v>
      </c>
      <c r="G36" s="284">
        <v>0</v>
      </c>
      <c r="H36" s="284">
        <v>0</v>
      </c>
      <c r="I36" s="284"/>
      <c r="J36" s="284">
        <v>0</v>
      </c>
      <c r="K36" s="284">
        <v>0</v>
      </c>
      <c r="L36" s="284">
        <v>0</v>
      </c>
      <c r="M36" s="284"/>
      <c r="N36" s="284">
        <v>0</v>
      </c>
      <c r="O36" s="284">
        <v>0</v>
      </c>
      <c r="P36" s="284">
        <v>0</v>
      </c>
    </row>
    <row r="37" spans="1:16" x14ac:dyDescent="0.2">
      <c r="A37" s="512" t="s">
        <v>1015</v>
      </c>
      <c r="B37" s="284">
        <v>32</v>
      </c>
      <c r="C37" s="284">
        <v>21</v>
      </c>
      <c r="D37" s="284">
        <v>11</v>
      </c>
      <c r="E37" s="284"/>
      <c r="F37" s="284">
        <v>32</v>
      </c>
      <c r="G37" s="284">
        <v>21</v>
      </c>
      <c r="H37" s="284">
        <v>11</v>
      </c>
      <c r="I37" s="284"/>
      <c r="J37" s="284">
        <v>0</v>
      </c>
      <c r="K37" s="284">
        <v>0</v>
      </c>
      <c r="L37" s="284">
        <v>0</v>
      </c>
      <c r="M37" s="284"/>
      <c r="N37" s="284">
        <v>0</v>
      </c>
      <c r="O37" s="284">
        <v>0</v>
      </c>
      <c r="P37" s="284">
        <v>0</v>
      </c>
    </row>
    <row r="38" spans="1:16" x14ac:dyDescent="0.2">
      <c r="A38" s="509" t="s">
        <v>1016</v>
      </c>
      <c r="B38" s="284">
        <v>211</v>
      </c>
      <c r="C38" s="284">
        <v>75</v>
      </c>
      <c r="D38" s="284">
        <v>136</v>
      </c>
      <c r="E38" s="284"/>
      <c r="F38" s="284">
        <v>211</v>
      </c>
      <c r="G38" s="284">
        <v>75</v>
      </c>
      <c r="H38" s="284">
        <v>136</v>
      </c>
      <c r="I38" s="284"/>
      <c r="J38" s="284">
        <v>0</v>
      </c>
      <c r="K38" s="284">
        <v>0</v>
      </c>
      <c r="L38" s="284">
        <v>0</v>
      </c>
      <c r="M38" s="284"/>
      <c r="N38" s="284">
        <v>0</v>
      </c>
      <c r="O38" s="284">
        <v>0</v>
      </c>
      <c r="P38" s="284">
        <v>0</v>
      </c>
    </row>
    <row r="39" spans="1:16" ht="12.75" x14ac:dyDescent="0.2">
      <c r="A39" s="104" t="s">
        <v>122</v>
      </c>
      <c r="B39" s="284">
        <v>704</v>
      </c>
      <c r="C39" s="284">
        <v>263</v>
      </c>
      <c r="D39" s="284">
        <v>441</v>
      </c>
      <c r="E39" s="284"/>
      <c r="F39" s="284">
        <v>238</v>
      </c>
      <c r="G39" s="284">
        <v>103</v>
      </c>
      <c r="H39" s="284">
        <v>135</v>
      </c>
      <c r="I39" s="284"/>
      <c r="J39" s="284">
        <v>236</v>
      </c>
      <c r="K39" s="284">
        <v>70</v>
      </c>
      <c r="L39" s="284">
        <v>166</v>
      </c>
      <c r="M39" s="284"/>
      <c r="N39" s="284">
        <v>230</v>
      </c>
      <c r="O39" s="284">
        <v>90</v>
      </c>
      <c r="P39" s="284">
        <v>140</v>
      </c>
    </row>
    <row r="40" spans="1:16" ht="12.75" x14ac:dyDescent="0.2">
      <c r="A40" s="104" t="s">
        <v>123</v>
      </c>
      <c r="B40" s="284">
        <v>3786</v>
      </c>
      <c r="C40" s="284">
        <v>742</v>
      </c>
      <c r="D40" s="284">
        <v>3044</v>
      </c>
      <c r="E40" s="284"/>
      <c r="F40" s="284">
        <v>1397</v>
      </c>
      <c r="G40" s="284">
        <v>284</v>
      </c>
      <c r="H40" s="284">
        <v>1113</v>
      </c>
      <c r="I40" s="284"/>
      <c r="J40" s="284">
        <v>1188</v>
      </c>
      <c r="K40" s="284">
        <v>231</v>
      </c>
      <c r="L40" s="284">
        <v>957</v>
      </c>
      <c r="M40" s="284"/>
      <c r="N40" s="284">
        <v>1201</v>
      </c>
      <c r="O40" s="284">
        <v>227</v>
      </c>
      <c r="P40" s="284">
        <v>974</v>
      </c>
    </row>
    <row r="41" spans="1:16" hidden="1" x14ac:dyDescent="0.2">
      <c r="A41" s="509" t="s">
        <v>1017</v>
      </c>
      <c r="B41" s="284">
        <v>0</v>
      </c>
      <c r="C41" s="284">
        <v>0</v>
      </c>
      <c r="D41" s="284">
        <v>0</v>
      </c>
      <c r="E41" s="284"/>
      <c r="F41" s="284">
        <v>0</v>
      </c>
      <c r="G41" s="284">
        <v>0</v>
      </c>
      <c r="H41" s="284">
        <v>0</v>
      </c>
      <c r="I41" s="284"/>
      <c r="J41" s="284">
        <v>0</v>
      </c>
      <c r="K41" s="284">
        <v>0</v>
      </c>
      <c r="L41" s="284">
        <v>0</v>
      </c>
      <c r="M41" s="284"/>
      <c r="N41" s="284">
        <v>0</v>
      </c>
      <c r="O41" s="284">
        <v>0</v>
      </c>
      <c r="P41" s="284">
        <v>0</v>
      </c>
    </row>
    <row r="42" spans="1:16" ht="12.75" x14ac:dyDescent="0.2">
      <c r="A42" s="104" t="s">
        <v>124</v>
      </c>
      <c r="B42" s="284">
        <v>483</v>
      </c>
      <c r="C42" s="284">
        <v>218</v>
      </c>
      <c r="D42" s="284">
        <v>265</v>
      </c>
      <c r="E42" s="284"/>
      <c r="F42" s="284">
        <v>130</v>
      </c>
      <c r="G42" s="284">
        <v>46</v>
      </c>
      <c r="H42" s="284">
        <v>84</v>
      </c>
      <c r="I42" s="284"/>
      <c r="J42" s="284">
        <v>182</v>
      </c>
      <c r="K42" s="284">
        <v>89</v>
      </c>
      <c r="L42" s="284">
        <v>93</v>
      </c>
      <c r="M42" s="284"/>
      <c r="N42" s="284">
        <v>171</v>
      </c>
      <c r="O42" s="284">
        <v>83</v>
      </c>
      <c r="P42" s="284">
        <v>88</v>
      </c>
    </row>
    <row r="43" spans="1:16" ht="12.75" x14ac:dyDescent="0.2">
      <c r="A43" s="104" t="s">
        <v>127</v>
      </c>
      <c r="B43" s="284">
        <v>1304</v>
      </c>
      <c r="C43" s="284">
        <v>609</v>
      </c>
      <c r="D43" s="284">
        <v>695</v>
      </c>
      <c r="E43" s="284"/>
      <c r="F43" s="284">
        <v>380</v>
      </c>
      <c r="G43" s="284">
        <v>175</v>
      </c>
      <c r="H43" s="284">
        <v>205</v>
      </c>
      <c r="I43" s="284"/>
      <c r="J43" s="284">
        <v>529</v>
      </c>
      <c r="K43" s="284">
        <v>245</v>
      </c>
      <c r="L43" s="284">
        <v>284</v>
      </c>
      <c r="M43" s="284"/>
      <c r="N43" s="284">
        <v>395</v>
      </c>
      <c r="O43" s="284">
        <v>189</v>
      </c>
      <c r="P43" s="284">
        <v>206</v>
      </c>
    </row>
    <row r="44" spans="1:16" ht="12.75" x14ac:dyDescent="0.2">
      <c r="A44" s="104" t="s">
        <v>125</v>
      </c>
      <c r="B44" s="279">
        <v>2137</v>
      </c>
      <c r="C44" s="279">
        <v>1013</v>
      </c>
      <c r="D44" s="279">
        <v>1124</v>
      </c>
      <c r="F44" s="279">
        <v>1092</v>
      </c>
      <c r="G44" s="279">
        <v>518</v>
      </c>
      <c r="H44" s="279">
        <v>574</v>
      </c>
      <c r="J44" s="279">
        <v>575</v>
      </c>
      <c r="K44" s="279">
        <v>264</v>
      </c>
      <c r="L44" s="279">
        <v>311</v>
      </c>
      <c r="N44" s="279">
        <v>470</v>
      </c>
      <c r="O44" s="279">
        <v>231</v>
      </c>
      <c r="P44" s="279">
        <v>239</v>
      </c>
    </row>
    <row r="45" spans="1:16" ht="13.5" thickBot="1" x14ac:dyDescent="0.25">
      <c r="A45" s="104" t="s">
        <v>126</v>
      </c>
      <c r="B45" s="279">
        <v>1067</v>
      </c>
      <c r="C45" s="279">
        <v>473</v>
      </c>
      <c r="D45" s="279">
        <v>594</v>
      </c>
      <c r="F45" s="279">
        <v>198</v>
      </c>
      <c r="G45" s="279">
        <v>89</v>
      </c>
      <c r="H45" s="279">
        <v>109</v>
      </c>
      <c r="J45" s="279">
        <v>426</v>
      </c>
      <c r="K45" s="279">
        <v>179</v>
      </c>
      <c r="L45" s="279">
        <v>247</v>
      </c>
      <c r="N45" s="279">
        <v>443</v>
      </c>
      <c r="O45" s="279">
        <v>205</v>
      </c>
      <c r="P45" s="279">
        <v>238</v>
      </c>
    </row>
    <row r="46" spans="1:16" ht="12.75" x14ac:dyDescent="0.2">
      <c r="A46" s="508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90" t="s">
        <v>901</v>
      </c>
    </row>
  </sheetData>
  <mergeCells count="10">
    <mergeCell ref="A6:A7"/>
    <mergeCell ref="B6:D6"/>
    <mergeCell ref="F6:H6"/>
    <mergeCell ref="J6:L6"/>
    <mergeCell ref="N6:P6"/>
    <mergeCell ref="A1:P1"/>
    <mergeCell ref="A2:P2"/>
    <mergeCell ref="A3:P3"/>
    <mergeCell ref="A4:P4"/>
    <mergeCell ref="A5:P5"/>
  </mergeCells>
  <conditionalFormatting sqref="B9:P43">
    <cfRule type="cellIs" dxfId="268" priority="1" operator="equal">
      <formula>0</formula>
    </cfRule>
  </conditionalFormatting>
  <hyperlinks>
    <hyperlink ref="Q2" location="Contenido!A1" display="Contenido" xr:uid="{00000000-0004-0000-4300-000000000000}"/>
  </hyperlinks>
  <printOptions horizontalCentered="1"/>
  <pageMargins left="0.39370078740157483" right="0.39370078740157483" top="0.39370078740157483" bottom="0" header="0.31496062992125984" footer="0.31496062992125984"/>
  <pageSetup scale="91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69">
    <tabColor theme="5" tint="0.59999389629810485"/>
    <pageSetUpPr fitToPage="1"/>
  </sheetPr>
  <dimension ref="A1:AB53"/>
  <sheetViews>
    <sheetView showGridLines="0" topLeftCell="A3" zoomScaleNormal="100" zoomScaleSheetLayoutView="100" workbookViewId="0">
      <selection activeCell="K15" sqref="K15"/>
    </sheetView>
  </sheetViews>
  <sheetFormatPr baseColWidth="10" defaultColWidth="10.125" defaultRowHeight="12" x14ac:dyDescent="0.2"/>
  <cols>
    <col min="1" max="1" width="59.75" style="58" customWidth="1"/>
    <col min="2" max="4" width="6.5" style="279" customWidth="1"/>
    <col min="5" max="5" width="1.75" style="279" customWidth="1"/>
    <col min="6" max="6" width="6.5" style="285" customWidth="1"/>
    <col min="7" max="8" width="6.5" style="279" customWidth="1"/>
    <col min="9" max="9" width="1.75" style="279" customWidth="1"/>
    <col min="10" max="10" width="6.5" style="285" customWidth="1"/>
    <col min="11" max="12" width="6.5" style="279" customWidth="1"/>
    <col min="13" max="13" width="1.75" style="279" customWidth="1"/>
    <col min="14" max="14" width="6.5" style="285" customWidth="1"/>
    <col min="15" max="16" width="6.5" style="279" customWidth="1"/>
    <col min="17" max="28" width="10.125" style="279"/>
    <col min="29" max="16384" width="10.125" style="57"/>
  </cols>
  <sheetData>
    <row r="1" spans="1:17" ht="12.75" x14ac:dyDescent="0.2">
      <c r="A1" s="286" t="s">
        <v>902</v>
      </c>
    </row>
    <row r="2" spans="1:17" ht="15" x14ac:dyDescent="0.25">
      <c r="A2" s="618" t="s">
        <v>846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506" t="s">
        <v>573</v>
      </c>
    </row>
    <row r="3" spans="1:17" ht="15" x14ac:dyDescent="0.25">
      <c r="A3" s="618" t="s">
        <v>263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</row>
    <row r="4" spans="1:17" ht="15" x14ac:dyDescent="0.25">
      <c r="A4" s="618" t="s">
        <v>261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</row>
    <row r="5" spans="1:17" ht="15" x14ac:dyDescent="0.25">
      <c r="A5" s="618" t="s">
        <v>262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</row>
    <row r="6" spans="1:17" ht="15" x14ac:dyDescent="0.25">
      <c r="A6" s="619" t="s">
        <v>1011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</row>
    <row r="7" spans="1:17" s="279" customFormat="1" ht="16.5" customHeight="1" x14ac:dyDescent="0.2">
      <c r="A7" s="603" t="s">
        <v>903</v>
      </c>
      <c r="B7" s="599" t="s">
        <v>0</v>
      </c>
      <c r="C7" s="599"/>
      <c r="D7" s="599"/>
      <c r="E7" s="394"/>
      <c r="F7" s="599" t="s">
        <v>561</v>
      </c>
      <c r="G7" s="599"/>
      <c r="H7" s="599"/>
      <c r="I7" s="394"/>
      <c r="J7" s="599" t="s">
        <v>562</v>
      </c>
      <c r="K7" s="599"/>
      <c r="L7" s="599"/>
      <c r="M7" s="394"/>
      <c r="N7" s="599" t="s">
        <v>563</v>
      </c>
      <c r="O7" s="599"/>
      <c r="P7" s="599"/>
    </row>
    <row r="8" spans="1:17" s="287" customFormat="1" ht="29.2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6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</row>
    <row r="9" spans="1:17" s="287" customFormat="1" ht="12.75" x14ac:dyDescent="0.2">
      <c r="A9" s="74"/>
      <c r="B9" s="280"/>
      <c r="C9" s="281"/>
      <c r="D9" s="281"/>
      <c r="E9" s="282"/>
      <c r="F9" s="280"/>
      <c r="G9" s="281"/>
      <c r="H9" s="281"/>
      <c r="I9" s="282"/>
      <c r="J9" s="280"/>
      <c r="K9" s="281"/>
      <c r="L9" s="281"/>
      <c r="M9" s="282"/>
      <c r="N9" s="280"/>
      <c r="O9" s="281"/>
      <c r="P9" s="281"/>
    </row>
    <row r="10" spans="1:17" s="279" customFormat="1" ht="12.75" x14ac:dyDescent="0.2">
      <c r="A10" s="56" t="s">
        <v>128</v>
      </c>
      <c r="B10" s="283">
        <f>SUM(B11:B36)</f>
        <v>11471</v>
      </c>
      <c r="C10" s="283">
        <f t="shared" ref="C10:D10" si="0">SUM(C11:C36)</f>
        <v>6628</v>
      </c>
      <c r="D10" s="283">
        <f t="shared" si="0"/>
        <v>4843</v>
      </c>
      <c r="E10" s="283"/>
      <c r="F10" s="283">
        <f>SUM(F11:F36)</f>
        <v>4129</v>
      </c>
      <c r="G10" s="283">
        <f t="shared" ref="G10:H10" si="1">SUM(G11:G36)</f>
        <v>2431</v>
      </c>
      <c r="H10" s="283">
        <f t="shared" si="1"/>
        <v>1698</v>
      </c>
      <c r="I10" s="283"/>
      <c r="J10" s="283">
        <f>SUM(J11:J36)</f>
        <v>3714</v>
      </c>
      <c r="K10" s="283">
        <f t="shared" ref="K10:L10" si="2">SUM(K11:K36)</f>
        <v>2156</v>
      </c>
      <c r="L10" s="283">
        <f t="shared" si="2"/>
        <v>1558</v>
      </c>
      <c r="M10" s="283"/>
      <c r="N10" s="283">
        <f>SUM(N11:N36)</f>
        <v>3628</v>
      </c>
      <c r="O10" s="283">
        <f t="shared" ref="O10:P10" si="3">SUM(O11:O36)</f>
        <v>2041</v>
      </c>
      <c r="P10" s="283">
        <f t="shared" si="3"/>
        <v>1587</v>
      </c>
    </row>
    <row r="11" spans="1:17" ht="12.75" x14ac:dyDescent="0.2">
      <c r="A11" s="104" t="s">
        <v>129</v>
      </c>
      <c r="B11" s="507">
        <v>1688</v>
      </c>
      <c r="C11" s="507">
        <v>674</v>
      </c>
      <c r="D11" s="507">
        <v>1014</v>
      </c>
      <c r="E11" s="507"/>
      <c r="F11" s="507">
        <v>614</v>
      </c>
      <c r="G11" s="507">
        <v>238</v>
      </c>
      <c r="H11" s="507">
        <v>376</v>
      </c>
      <c r="I11" s="507"/>
      <c r="J11" s="507">
        <v>569</v>
      </c>
      <c r="K11" s="507">
        <v>198</v>
      </c>
      <c r="L11" s="507">
        <v>371</v>
      </c>
      <c r="M11" s="507"/>
      <c r="N11" s="507">
        <v>505</v>
      </c>
      <c r="O11" s="507">
        <v>238</v>
      </c>
      <c r="P11" s="507">
        <v>267</v>
      </c>
    </row>
    <row r="12" spans="1:17" ht="12.75" x14ac:dyDescent="0.2">
      <c r="A12" s="104" t="s">
        <v>130</v>
      </c>
      <c r="B12" s="507">
        <v>217</v>
      </c>
      <c r="C12" s="507">
        <v>182</v>
      </c>
      <c r="D12" s="507">
        <v>35</v>
      </c>
      <c r="E12" s="507"/>
      <c r="F12" s="507">
        <v>33</v>
      </c>
      <c r="G12" s="507">
        <v>28</v>
      </c>
      <c r="H12" s="507">
        <v>5</v>
      </c>
      <c r="I12" s="507"/>
      <c r="J12" s="507">
        <v>31</v>
      </c>
      <c r="K12" s="507">
        <v>28</v>
      </c>
      <c r="L12" s="507">
        <v>3</v>
      </c>
      <c r="M12" s="507"/>
      <c r="N12" s="507">
        <v>153</v>
      </c>
      <c r="O12" s="507">
        <v>126</v>
      </c>
      <c r="P12" s="507">
        <v>27</v>
      </c>
    </row>
    <row r="13" spans="1:17" ht="12.75" x14ac:dyDescent="0.2">
      <c r="A13" s="104" t="s">
        <v>131</v>
      </c>
      <c r="B13" s="507">
        <v>15</v>
      </c>
      <c r="C13" s="507">
        <v>13</v>
      </c>
      <c r="D13" s="507">
        <v>2</v>
      </c>
      <c r="E13" s="507"/>
      <c r="F13" s="507">
        <v>0</v>
      </c>
      <c r="G13" s="507">
        <v>0</v>
      </c>
      <c r="H13" s="507">
        <v>0</v>
      </c>
      <c r="I13" s="507"/>
      <c r="J13" s="507">
        <v>15</v>
      </c>
      <c r="K13" s="507">
        <v>13</v>
      </c>
      <c r="L13" s="507">
        <v>2</v>
      </c>
      <c r="M13" s="507"/>
      <c r="N13" s="507">
        <v>0</v>
      </c>
      <c r="O13" s="507">
        <v>0</v>
      </c>
      <c r="P13" s="507">
        <v>0</v>
      </c>
    </row>
    <row r="14" spans="1:17" ht="12.75" x14ac:dyDescent="0.2">
      <c r="A14" s="104" t="s">
        <v>132</v>
      </c>
      <c r="B14" s="507">
        <v>205</v>
      </c>
      <c r="C14" s="507">
        <v>111</v>
      </c>
      <c r="D14" s="507">
        <v>94</v>
      </c>
      <c r="E14" s="507"/>
      <c r="F14" s="507">
        <v>84</v>
      </c>
      <c r="G14" s="507">
        <v>50</v>
      </c>
      <c r="H14" s="507">
        <v>34</v>
      </c>
      <c r="I14" s="507"/>
      <c r="J14" s="507">
        <v>77</v>
      </c>
      <c r="K14" s="507">
        <v>44</v>
      </c>
      <c r="L14" s="507">
        <v>33</v>
      </c>
      <c r="M14" s="507"/>
      <c r="N14" s="507">
        <v>44</v>
      </c>
      <c r="O14" s="507">
        <v>17</v>
      </c>
      <c r="P14" s="507">
        <v>27</v>
      </c>
    </row>
    <row r="15" spans="1:17" ht="12.75" x14ac:dyDescent="0.2">
      <c r="A15" s="104" t="s">
        <v>133</v>
      </c>
      <c r="B15" s="507">
        <v>747</v>
      </c>
      <c r="C15" s="507">
        <v>318</v>
      </c>
      <c r="D15" s="507">
        <v>429</v>
      </c>
      <c r="E15" s="507"/>
      <c r="F15" s="507">
        <v>169</v>
      </c>
      <c r="G15" s="507">
        <v>78</v>
      </c>
      <c r="H15" s="507">
        <v>91</v>
      </c>
      <c r="I15" s="507"/>
      <c r="J15" s="507">
        <v>262</v>
      </c>
      <c r="K15" s="507">
        <v>105</v>
      </c>
      <c r="L15" s="507">
        <v>157</v>
      </c>
      <c r="M15" s="507"/>
      <c r="N15" s="507">
        <v>316</v>
      </c>
      <c r="O15" s="507">
        <v>135</v>
      </c>
      <c r="P15" s="507">
        <v>181</v>
      </c>
    </row>
    <row r="16" spans="1:17" ht="12.75" x14ac:dyDescent="0.2">
      <c r="A16" s="104" t="s">
        <v>1021</v>
      </c>
      <c r="B16" s="507">
        <v>234</v>
      </c>
      <c r="C16" s="507">
        <v>88</v>
      </c>
      <c r="D16" s="507">
        <v>146</v>
      </c>
      <c r="E16" s="507"/>
      <c r="F16" s="507">
        <v>171</v>
      </c>
      <c r="G16" s="507">
        <v>61</v>
      </c>
      <c r="H16" s="507">
        <v>110</v>
      </c>
      <c r="I16" s="507"/>
      <c r="J16" s="507">
        <v>31</v>
      </c>
      <c r="K16" s="507">
        <v>11</v>
      </c>
      <c r="L16" s="507">
        <v>20</v>
      </c>
      <c r="M16" s="507"/>
      <c r="N16" s="507">
        <v>32</v>
      </c>
      <c r="O16" s="507">
        <v>16</v>
      </c>
      <c r="P16" s="507">
        <v>16</v>
      </c>
    </row>
    <row r="17" spans="1:16" ht="12.75" x14ac:dyDescent="0.2">
      <c r="A17" s="104" t="s">
        <v>134</v>
      </c>
      <c r="B17" s="507">
        <v>295</v>
      </c>
      <c r="C17" s="507">
        <v>132</v>
      </c>
      <c r="D17" s="507">
        <v>163</v>
      </c>
      <c r="E17" s="507"/>
      <c r="F17" s="507">
        <v>92</v>
      </c>
      <c r="G17" s="507">
        <v>43</v>
      </c>
      <c r="H17" s="507">
        <v>49</v>
      </c>
      <c r="I17" s="507"/>
      <c r="J17" s="507">
        <v>105</v>
      </c>
      <c r="K17" s="507">
        <v>45</v>
      </c>
      <c r="L17" s="507">
        <v>60</v>
      </c>
      <c r="M17" s="507"/>
      <c r="N17" s="507">
        <v>98</v>
      </c>
      <c r="O17" s="507">
        <v>44</v>
      </c>
      <c r="P17" s="507">
        <v>54</v>
      </c>
    </row>
    <row r="18" spans="1:16" ht="12.75" x14ac:dyDescent="0.2">
      <c r="A18" s="104" t="s">
        <v>135</v>
      </c>
      <c r="B18" s="507">
        <v>322</v>
      </c>
      <c r="C18" s="507">
        <v>96</v>
      </c>
      <c r="D18" s="507">
        <v>226</v>
      </c>
      <c r="E18" s="507"/>
      <c r="F18" s="507">
        <v>124</v>
      </c>
      <c r="G18" s="507">
        <v>38</v>
      </c>
      <c r="H18" s="507">
        <v>86</v>
      </c>
      <c r="I18" s="507"/>
      <c r="J18" s="507">
        <v>83</v>
      </c>
      <c r="K18" s="507">
        <v>22</v>
      </c>
      <c r="L18" s="507">
        <v>61</v>
      </c>
      <c r="M18" s="507"/>
      <c r="N18" s="507">
        <v>115</v>
      </c>
      <c r="O18" s="507">
        <v>36</v>
      </c>
      <c r="P18" s="507">
        <v>79</v>
      </c>
    </row>
    <row r="19" spans="1:16" ht="12.75" x14ac:dyDescent="0.2">
      <c r="A19" s="104" t="s">
        <v>136</v>
      </c>
      <c r="B19" s="507">
        <v>974</v>
      </c>
      <c r="C19" s="507">
        <v>351</v>
      </c>
      <c r="D19" s="507">
        <v>623</v>
      </c>
      <c r="E19" s="507"/>
      <c r="F19" s="507">
        <v>352</v>
      </c>
      <c r="G19" s="507">
        <v>130</v>
      </c>
      <c r="H19" s="507">
        <v>222</v>
      </c>
      <c r="I19" s="507"/>
      <c r="J19" s="507">
        <v>278</v>
      </c>
      <c r="K19" s="507">
        <v>94</v>
      </c>
      <c r="L19" s="507">
        <v>184</v>
      </c>
      <c r="M19" s="507"/>
      <c r="N19" s="507">
        <v>344</v>
      </c>
      <c r="O19" s="507">
        <v>127</v>
      </c>
      <c r="P19" s="507">
        <v>217</v>
      </c>
    </row>
    <row r="20" spans="1:16" ht="12.75" x14ac:dyDescent="0.2">
      <c r="A20" s="104" t="s">
        <v>137</v>
      </c>
      <c r="B20" s="507">
        <v>256</v>
      </c>
      <c r="C20" s="507">
        <v>36</v>
      </c>
      <c r="D20" s="507">
        <v>220</v>
      </c>
      <c r="E20" s="507"/>
      <c r="F20" s="507">
        <v>93</v>
      </c>
      <c r="G20" s="507">
        <v>8</v>
      </c>
      <c r="H20" s="507">
        <v>85</v>
      </c>
      <c r="I20" s="507"/>
      <c r="J20" s="507">
        <v>100</v>
      </c>
      <c r="K20" s="507">
        <v>15</v>
      </c>
      <c r="L20" s="507">
        <v>85</v>
      </c>
      <c r="M20" s="507"/>
      <c r="N20" s="507">
        <v>63</v>
      </c>
      <c r="O20" s="507">
        <v>13</v>
      </c>
      <c r="P20" s="507">
        <v>50</v>
      </c>
    </row>
    <row r="21" spans="1:16" ht="12.75" hidden="1" x14ac:dyDescent="0.2">
      <c r="A21" s="104" t="s">
        <v>268</v>
      </c>
      <c r="B21" s="507">
        <v>0</v>
      </c>
      <c r="C21" s="507">
        <v>0</v>
      </c>
      <c r="D21" s="507">
        <v>0</v>
      </c>
      <c r="E21" s="507"/>
      <c r="F21" s="507">
        <v>0</v>
      </c>
      <c r="G21" s="507">
        <v>0</v>
      </c>
      <c r="H21" s="507">
        <v>0</v>
      </c>
      <c r="I21" s="507"/>
      <c r="J21" s="507">
        <v>0</v>
      </c>
      <c r="K21" s="507">
        <v>0</v>
      </c>
      <c r="L21" s="507">
        <v>0</v>
      </c>
      <c r="M21" s="507"/>
      <c r="N21" s="507">
        <v>0</v>
      </c>
      <c r="O21" s="507">
        <v>0</v>
      </c>
      <c r="P21" s="507">
        <v>0</v>
      </c>
    </row>
    <row r="22" spans="1:16" ht="12.75" x14ac:dyDescent="0.2">
      <c r="A22" s="104" t="s">
        <v>138</v>
      </c>
      <c r="B22" s="507">
        <v>678</v>
      </c>
      <c r="C22" s="507">
        <v>534</v>
      </c>
      <c r="D22" s="507">
        <v>144</v>
      </c>
      <c r="E22" s="507"/>
      <c r="F22" s="507">
        <v>208</v>
      </c>
      <c r="G22" s="507">
        <v>167</v>
      </c>
      <c r="H22" s="507">
        <v>41</v>
      </c>
      <c r="I22" s="507"/>
      <c r="J22" s="507">
        <v>262</v>
      </c>
      <c r="K22" s="507">
        <v>212</v>
      </c>
      <c r="L22" s="507">
        <v>50</v>
      </c>
      <c r="M22" s="507"/>
      <c r="N22" s="507">
        <v>208</v>
      </c>
      <c r="O22" s="507">
        <v>155</v>
      </c>
      <c r="P22" s="507">
        <v>53</v>
      </c>
    </row>
    <row r="23" spans="1:16" ht="12.75" x14ac:dyDescent="0.2">
      <c r="A23" s="104" t="s">
        <v>139</v>
      </c>
      <c r="B23" s="507">
        <v>204</v>
      </c>
      <c r="C23" s="507">
        <v>163</v>
      </c>
      <c r="D23" s="507">
        <v>41</v>
      </c>
      <c r="E23" s="507"/>
      <c r="F23" s="507">
        <v>50</v>
      </c>
      <c r="G23" s="507">
        <v>36</v>
      </c>
      <c r="H23" s="507">
        <v>14</v>
      </c>
      <c r="I23" s="507"/>
      <c r="J23" s="507">
        <v>97</v>
      </c>
      <c r="K23" s="507">
        <v>79</v>
      </c>
      <c r="L23" s="507">
        <v>18</v>
      </c>
      <c r="M23" s="507"/>
      <c r="N23" s="507">
        <v>57</v>
      </c>
      <c r="O23" s="507">
        <v>48</v>
      </c>
      <c r="P23" s="507">
        <v>9</v>
      </c>
    </row>
    <row r="24" spans="1:16" ht="12.75" x14ac:dyDescent="0.2">
      <c r="A24" s="104" t="s">
        <v>140</v>
      </c>
      <c r="B24" s="507">
        <v>247</v>
      </c>
      <c r="C24" s="507">
        <v>177</v>
      </c>
      <c r="D24" s="507">
        <v>70</v>
      </c>
      <c r="E24" s="507"/>
      <c r="F24" s="507">
        <v>110</v>
      </c>
      <c r="G24" s="507">
        <v>81</v>
      </c>
      <c r="H24" s="507">
        <v>29</v>
      </c>
      <c r="I24" s="507"/>
      <c r="J24" s="507">
        <v>47</v>
      </c>
      <c r="K24" s="507">
        <v>32</v>
      </c>
      <c r="L24" s="507">
        <v>15</v>
      </c>
      <c r="M24" s="507"/>
      <c r="N24" s="507">
        <v>90</v>
      </c>
      <c r="O24" s="507">
        <v>64</v>
      </c>
      <c r="P24" s="507">
        <v>26</v>
      </c>
    </row>
    <row r="25" spans="1:16" ht="12.75" x14ac:dyDescent="0.2">
      <c r="A25" s="104" t="s">
        <v>141</v>
      </c>
      <c r="B25" s="507">
        <v>1728</v>
      </c>
      <c r="C25" s="507">
        <v>1299</v>
      </c>
      <c r="D25" s="507">
        <v>429</v>
      </c>
      <c r="E25" s="507"/>
      <c r="F25" s="507">
        <v>650</v>
      </c>
      <c r="G25" s="507">
        <v>493</v>
      </c>
      <c r="H25" s="507">
        <v>157</v>
      </c>
      <c r="I25" s="507"/>
      <c r="J25" s="507">
        <v>529</v>
      </c>
      <c r="K25" s="507">
        <v>401</v>
      </c>
      <c r="L25" s="507">
        <v>128</v>
      </c>
      <c r="M25" s="507"/>
      <c r="N25" s="507">
        <v>549</v>
      </c>
      <c r="O25" s="507">
        <v>405</v>
      </c>
      <c r="P25" s="507">
        <v>144</v>
      </c>
    </row>
    <row r="26" spans="1:16" ht="12.75" x14ac:dyDescent="0.2">
      <c r="A26" s="104" t="s">
        <v>142</v>
      </c>
      <c r="B26" s="507">
        <v>1121</v>
      </c>
      <c r="C26" s="507">
        <v>842</v>
      </c>
      <c r="D26" s="507">
        <v>279</v>
      </c>
      <c r="E26" s="507"/>
      <c r="F26" s="507">
        <v>418</v>
      </c>
      <c r="G26" s="507">
        <v>310</v>
      </c>
      <c r="H26" s="507">
        <v>108</v>
      </c>
      <c r="I26" s="507"/>
      <c r="J26" s="507">
        <v>373</v>
      </c>
      <c r="K26" s="507">
        <v>299</v>
      </c>
      <c r="L26" s="507">
        <v>74</v>
      </c>
      <c r="M26" s="507"/>
      <c r="N26" s="507">
        <v>330</v>
      </c>
      <c r="O26" s="507">
        <v>233</v>
      </c>
      <c r="P26" s="507">
        <v>97</v>
      </c>
    </row>
    <row r="27" spans="1:16" ht="12.75" hidden="1" x14ac:dyDescent="0.2">
      <c r="A27" s="104" t="s">
        <v>1022</v>
      </c>
      <c r="B27" s="507">
        <v>0</v>
      </c>
      <c r="C27" s="507">
        <v>0</v>
      </c>
      <c r="D27" s="507">
        <v>0</v>
      </c>
      <c r="E27" s="507"/>
      <c r="F27" s="507">
        <v>0</v>
      </c>
      <c r="G27" s="507">
        <v>0</v>
      </c>
      <c r="H27" s="507">
        <v>0</v>
      </c>
      <c r="I27" s="507"/>
      <c r="J27" s="507">
        <v>0</v>
      </c>
      <c r="K27" s="507">
        <v>0</v>
      </c>
      <c r="L27" s="507">
        <v>0</v>
      </c>
      <c r="M27" s="507"/>
      <c r="N27" s="507">
        <v>0</v>
      </c>
      <c r="O27" s="507">
        <v>0</v>
      </c>
      <c r="P27" s="507">
        <v>0</v>
      </c>
    </row>
    <row r="28" spans="1:16" ht="12.75" x14ac:dyDescent="0.2">
      <c r="A28" s="104" t="s">
        <v>1023</v>
      </c>
      <c r="B28" s="507">
        <v>20</v>
      </c>
      <c r="C28" s="507">
        <v>6</v>
      </c>
      <c r="D28" s="507">
        <v>14</v>
      </c>
      <c r="E28" s="507"/>
      <c r="F28" s="507">
        <v>0</v>
      </c>
      <c r="G28" s="507">
        <v>0</v>
      </c>
      <c r="H28" s="507">
        <v>0</v>
      </c>
      <c r="I28" s="507"/>
      <c r="J28" s="507">
        <v>0</v>
      </c>
      <c r="K28" s="507">
        <v>0</v>
      </c>
      <c r="L28" s="507">
        <v>0</v>
      </c>
      <c r="M28" s="507"/>
      <c r="N28" s="507">
        <v>20</v>
      </c>
      <c r="O28" s="507">
        <v>6</v>
      </c>
      <c r="P28" s="507">
        <v>14</v>
      </c>
    </row>
    <row r="29" spans="1:16" ht="12.75" x14ac:dyDescent="0.2">
      <c r="A29" s="104" t="s">
        <v>143</v>
      </c>
      <c r="B29" s="507">
        <v>102</v>
      </c>
      <c r="C29" s="507">
        <v>71</v>
      </c>
      <c r="D29" s="507">
        <v>31</v>
      </c>
      <c r="E29" s="507"/>
      <c r="F29" s="507">
        <v>56</v>
      </c>
      <c r="G29" s="507">
        <v>38</v>
      </c>
      <c r="H29" s="507">
        <v>18</v>
      </c>
      <c r="I29" s="507"/>
      <c r="J29" s="507">
        <v>31</v>
      </c>
      <c r="K29" s="507">
        <v>23</v>
      </c>
      <c r="L29" s="507">
        <v>8</v>
      </c>
      <c r="M29" s="507"/>
      <c r="N29" s="507">
        <v>15</v>
      </c>
      <c r="O29" s="507">
        <v>10</v>
      </c>
      <c r="P29" s="507">
        <v>5</v>
      </c>
    </row>
    <row r="30" spans="1:16" ht="12.75" x14ac:dyDescent="0.2">
      <c r="A30" s="104" t="s">
        <v>145</v>
      </c>
      <c r="B30" s="507">
        <v>141</v>
      </c>
      <c r="C30" s="507">
        <v>124</v>
      </c>
      <c r="D30" s="507">
        <v>17</v>
      </c>
      <c r="E30" s="507"/>
      <c r="F30" s="507">
        <v>68</v>
      </c>
      <c r="G30" s="507">
        <v>59</v>
      </c>
      <c r="H30" s="507">
        <v>9</v>
      </c>
      <c r="I30" s="507"/>
      <c r="J30" s="507">
        <v>60</v>
      </c>
      <c r="K30" s="507">
        <v>53</v>
      </c>
      <c r="L30" s="507">
        <v>7</v>
      </c>
      <c r="M30" s="507"/>
      <c r="N30" s="507">
        <v>13</v>
      </c>
      <c r="O30" s="507">
        <v>12</v>
      </c>
      <c r="P30" s="507">
        <v>1</v>
      </c>
    </row>
    <row r="31" spans="1:16" ht="12.75" x14ac:dyDescent="0.2">
      <c r="A31" s="104" t="s">
        <v>144</v>
      </c>
      <c r="B31" s="507">
        <v>637</v>
      </c>
      <c r="C31" s="507">
        <v>463</v>
      </c>
      <c r="D31" s="507">
        <v>174</v>
      </c>
      <c r="E31" s="507"/>
      <c r="F31" s="507">
        <v>268</v>
      </c>
      <c r="G31" s="507">
        <v>198</v>
      </c>
      <c r="H31" s="507">
        <v>70</v>
      </c>
      <c r="I31" s="507"/>
      <c r="J31" s="507">
        <v>210</v>
      </c>
      <c r="K31" s="507">
        <v>161</v>
      </c>
      <c r="L31" s="507">
        <v>49</v>
      </c>
      <c r="M31" s="507"/>
      <c r="N31" s="507">
        <v>159</v>
      </c>
      <c r="O31" s="507">
        <v>104</v>
      </c>
      <c r="P31" s="507">
        <v>55</v>
      </c>
    </row>
    <row r="32" spans="1:16" hidden="1" x14ac:dyDescent="0.2">
      <c r="A32" s="512" t="s">
        <v>1024</v>
      </c>
      <c r="B32" s="507">
        <v>0</v>
      </c>
      <c r="C32" s="507">
        <v>0</v>
      </c>
      <c r="D32" s="507">
        <v>0</v>
      </c>
      <c r="E32" s="507"/>
      <c r="F32" s="507">
        <v>0</v>
      </c>
      <c r="G32" s="507">
        <v>0</v>
      </c>
      <c r="H32" s="507">
        <v>0</v>
      </c>
      <c r="I32" s="507"/>
      <c r="J32" s="507">
        <v>0</v>
      </c>
      <c r="K32" s="507">
        <v>0</v>
      </c>
      <c r="L32" s="507">
        <v>0</v>
      </c>
      <c r="M32" s="507"/>
      <c r="N32" s="507">
        <v>0</v>
      </c>
      <c r="O32" s="507">
        <v>0</v>
      </c>
      <c r="P32" s="507">
        <v>0</v>
      </c>
    </row>
    <row r="33" spans="1:16" ht="12.75" x14ac:dyDescent="0.2">
      <c r="A33" s="104" t="s">
        <v>146</v>
      </c>
      <c r="B33" s="507">
        <v>1030</v>
      </c>
      <c r="C33" s="507">
        <v>432</v>
      </c>
      <c r="D33" s="507">
        <v>598</v>
      </c>
      <c r="E33" s="507"/>
      <c r="F33" s="507">
        <v>314</v>
      </c>
      <c r="G33" s="507">
        <v>150</v>
      </c>
      <c r="H33" s="507">
        <v>164</v>
      </c>
      <c r="I33" s="507"/>
      <c r="J33" s="507">
        <v>316</v>
      </c>
      <c r="K33" s="507">
        <v>120</v>
      </c>
      <c r="L33" s="507">
        <v>196</v>
      </c>
      <c r="M33" s="507"/>
      <c r="N33" s="507">
        <v>400</v>
      </c>
      <c r="O33" s="507">
        <v>162</v>
      </c>
      <c r="P33" s="507">
        <v>238</v>
      </c>
    </row>
    <row r="34" spans="1:16" ht="12.75" hidden="1" x14ac:dyDescent="0.2">
      <c r="A34" s="104" t="s">
        <v>1025</v>
      </c>
      <c r="B34" s="507">
        <v>0</v>
      </c>
      <c r="C34" s="507">
        <v>0</v>
      </c>
      <c r="D34" s="507">
        <v>0</v>
      </c>
      <c r="E34" s="507"/>
      <c r="F34" s="507">
        <v>0</v>
      </c>
      <c r="G34" s="507">
        <v>0</v>
      </c>
      <c r="H34" s="507">
        <v>0</v>
      </c>
      <c r="I34" s="507"/>
      <c r="J34" s="507">
        <v>0</v>
      </c>
      <c r="K34" s="507">
        <v>0</v>
      </c>
      <c r="L34" s="507">
        <v>0</v>
      </c>
      <c r="M34" s="507"/>
      <c r="N34" s="507">
        <v>0</v>
      </c>
      <c r="O34" s="507">
        <v>0</v>
      </c>
      <c r="P34" s="507">
        <v>0</v>
      </c>
    </row>
    <row r="35" spans="1:16" ht="12.75" x14ac:dyDescent="0.2">
      <c r="A35" s="104" t="s">
        <v>147</v>
      </c>
      <c r="B35" s="507">
        <v>218</v>
      </c>
      <c r="C35" s="507">
        <v>172</v>
      </c>
      <c r="D35" s="507">
        <v>46</v>
      </c>
      <c r="E35" s="507"/>
      <c r="F35" s="507">
        <v>65</v>
      </c>
      <c r="G35" s="507">
        <v>58</v>
      </c>
      <c r="H35" s="507">
        <v>7</v>
      </c>
      <c r="I35" s="507"/>
      <c r="J35" s="507">
        <v>65</v>
      </c>
      <c r="K35" s="507">
        <v>53</v>
      </c>
      <c r="L35" s="507">
        <v>12</v>
      </c>
      <c r="M35" s="507"/>
      <c r="N35" s="507">
        <v>88</v>
      </c>
      <c r="O35" s="507">
        <v>61</v>
      </c>
      <c r="P35" s="507">
        <v>27</v>
      </c>
    </row>
    <row r="36" spans="1:16" ht="12.75" x14ac:dyDescent="0.2">
      <c r="A36" s="104" t="s">
        <v>269</v>
      </c>
      <c r="B36" s="507">
        <v>392</v>
      </c>
      <c r="C36" s="507">
        <v>344</v>
      </c>
      <c r="D36" s="507">
        <v>48</v>
      </c>
      <c r="E36" s="507"/>
      <c r="F36" s="507">
        <v>190</v>
      </c>
      <c r="G36" s="507">
        <v>167</v>
      </c>
      <c r="H36" s="507">
        <v>23</v>
      </c>
      <c r="I36" s="507"/>
      <c r="J36" s="507">
        <v>173</v>
      </c>
      <c r="K36" s="507">
        <v>148</v>
      </c>
      <c r="L36" s="507">
        <v>25</v>
      </c>
      <c r="M36" s="507"/>
      <c r="N36" s="507">
        <v>29</v>
      </c>
      <c r="O36" s="507">
        <v>29</v>
      </c>
      <c r="P36" s="507">
        <v>0</v>
      </c>
    </row>
    <row r="37" spans="1:16" s="279" customFormat="1" ht="6.75" customHeight="1" x14ac:dyDescent="0.2">
      <c r="A37" s="56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</row>
    <row r="38" spans="1:16" s="279" customFormat="1" ht="12.75" x14ac:dyDescent="0.2">
      <c r="A38" s="56" t="s">
        <v>148</v>
      </c>
      <c r="B38" s="283">
        <f>SUM(B39:B46)</f>
        <v>4823</v>
      </c>
      <c r="C38" s="283">
        <f t="shared" ref="C38:D38" si="4">SUM(C39:C46)</f>
        <v>2769</v>
      </c>
      <c r="D38" s="283">
        <f t="shared" si="4"/>
        <v>2054</v>
      </c>
      <c r="E38" s="283"/>
      <c r="F38" s="283">
        <f>SUM(F39:F46)</f>
        <v>2173</v>
      </c>
      <c r="G38" s="283">
        <f t="shared" ref="G38:H38" si="5">SUM(G39:G46)</f>
        <v>1260</v>
      </c>
      <c r="H38" s="283">
        <f t="shared" si="5"/>
        <v>913</v>
      </c>
      <c r="I38" s="283"/>
      <c r="J38" s="283">
        <f>SUM(J39:J46)</f>
        <v>1399</v>
      </c>
      <c r="K38" s="283">
        <f t="shared" ref="K38:L38" si="6">SUM(K39:K46)</f>
        <v>799</v>
      </c>
      <c r="L38" s="283">
        <f t="shared" si="6"/>
        <v>600</v>
      </c>
      <c r="M38" s="283"/>
      <c r="N38" s="283">
        <f>SUM(N39:N46)</f>
        <v>1251</v>
      </c>
      <c r="O38" s="283">
        <f t="shared" ref="O38:P38" si="7">SUM(O39:O46)</f>
        <v>710</v>
      </c>
      <c r="P38" s="283">
        <f t="shared" si="7"/>
        <v>541</v>
      </c>
    </row>
    <row r="39" spans="1:16" s="279" customFormat="1" ht="12.75" x14ac:dyDescent="0.2">
      <c r="A39" s="104" t="s">
        <v>149</v>
      </c>
      <c r="B39" s="507">
        <v>44</v>
      </c>
      <c r="C39" s="507">
        <v>29</v>
      </c>
      <c r="D39" s="507">
        <v>15</v>
      </c>
      <c r="E39" s="507"/>
      <c r="F39" s="507">
        <v>16</v>
      </c>
      <c r="G39" s="507">
        <v>13</v>
      </c>
      <c r="H39" s="507">
        <v>3</v>
      </c>
      <c r="I39" s="507"/>
      <c r="J39" s="507">
        <v>10</v>
      </c>
      <c r="K39" s="507">
        <v>8</v>
      </c>
      <c r="L39" s="507">
        <v>2</v>
      </c>
      <c r="M39" s="507"/>
      <c r="N39" s="507">
        <v>18</v>
      </c>
      <c r="O39" s="507">
        <v>8</v>
      </c>
      <c r="P39" s="507">
        <v>10</v>
      </c>
    </row>
    <row r="40" spans="1:16" s="279" customFormat="1" ht="12.75" x14ac:dyDescent="0.2">
      <c r="A40" s="104" t="s">
        <v>150</v>
      </c>
      <c r="B40" s="507">
        <v>1128</v>
      </c>
      <c r="C40" s="507">
        <v>616</v>
      </c>
      <c r="D40" s="507">
        <v>512</v>
      </c>
      <c r="E40" s="507"/>
      <c r="F40" s="507">
        <v>449</v>
      </c>
      <c r="G40" s="507">
        <v>247</v>
      </c>
      <c r="H40" s="507">
        <v>202</v>
      </c>
      <c r="I40" s="507"/>
      <c r="J40" s="507">
        <v>380</v>
      </c>
      <c r="K40" s="507">
        <v>214</v>
      </c>
      <c r="L40" s="507">
        <v>166</v>
      </c>
      <c r="M40" s="507"/>
      <c r="N40" s="507">
        <v>299</v>
      </c>
      <c r="O40" s="507">
        <v>155</v>
      </c>
      <c r="P40" s="507">
        <v>144</v>
      </c>
    </row>
    <row r="41" spans="1:16" s="279" customFormat="1" ht="15" customHeight="1" x14ac:dyDescent="0.2">
      <c r="A41" s="105" t="s">
        <v>151</v>
      </c>
      <c r="B41" s="507">
        <v>715</v>
      </c>
      <c r="C41" s="507">
        <v>338</v>
      </c>
      <c r="D41" s="507">
        <v>377</v>
      </c>
      <c r="E41" s="507"/>
      <c r="F41" s="507">
        <v>379</v>
      </c>
      <c r="G41" s="507">
        <v>181</v>
      </c>
      <c r="H41" s="507">
        <v>198</v>
      </c>
      <c r="I41" s="507"/>
      <c r="J41" s="507">
        <v>141</v>
      </c>
      <c r="K41" s="507">
        <v>72</v>
      </c>
      <c r="L41" s="507">
        <v>69</v>
      </c>
      <c r="M41" s="507"/>
      <c r="N41" s="507">
        <v>195</v>
      </c>
      <c r="O41" s="507">
        <v>85</v>
      </c>
      <c r="P41" s="507">
        <v>110</v>
      </c>
    </row>
    <row r="42" spans="1:16" s="279" customFormat="1" ht="12.75" x14ac:dyDescent="0.2">
      <c r="A42" s="105" t="s">
        <v>152</v>
      </c>
      <c r="B42" s="507">
        <v>506</v>
      </c>
      <c r="C42" s="507">
        <v>291</v>
      </c>
      <c r="D42" s="507">
        <v>215</v>
      </c>
      <c r="E42" s="507"/>
      <c r="F42" s="507">
        <v>163</v>
      </c>
      <c r="G42" s="507">
        <v>93</v>
      </c>
      <c r="H42" s="507">
        <v>70</v>
      </c>
      <c r="I42" s="507"/>
      <c r="J42" s="507">
        <v>219</v>
      </c>
      <c r="K42" s="507">
        <v>117</v>
      </c>
      <c r="L42" s="507">
        <v>102</v>
      </c>
      <c r="M42" s="507"/>
      <c r="N42" s="507">
        <v>124</v>
      </c>
      <c r="O42" s="507">
        <v>81</v>
      </c>
      <c r="P42" s="507">
        <v>43</v>
      </c>
    </row>
    <row r="43" spans="1:16" s="279" customFormat="1" ht="12.75" x14ac:dyDescent="0.2">
      <c r="A43" s="105" t="s">
        <v>153</v>
      </c>
      <c r="B43" s="507">
        <v>455</v>
      </c>
      <c r="C43" s="507">
        <v>291</v>
      </c>
      <c r="D43" s="507">
        <v>164</v>
      </c>
      <c r="E43" s="507"/>
      <c r="F43" s="507">
        <v>166</v>
      </c>
      <c r="G43" s="507">
        <v>110</v>
      </c>
      <c r="H43" s="507">
        <v>56</v>
      </c>
      <c r="I43" s="507"/>
      <c r="J43" s="507">
        <v>118</v>
      </c>
      <c r="K43" s="507">
        <v>76</v>
      </c>
      <c r="L43" s="507">
        <v>42</v>
      </c>
      <c r="M43" s="507"/>
      <c r="N43" s="507">
        <v>171</v>
      </c>
      <c r="O43" s="507">
        <v>105</v>
      </c>
      <c r="P43" s="507">
        <v>66</v>
      </c>
    </row>
    <row r="44" spans="1:16" s="279" customFormat="1" ht="12.75" x14ac:dyDescent="0.2">
      <c r="A44" s="105" t="s">
        <v>154</v>
      </c>
      <c r="B44" s="507">
        <v>1172</v>
      </c>
      <c r="C44" s="507">
        <v>711</v>
      </c>
      <c r="D44" s="507">
        <v>461</v>
      </c>
      <c r="E44" s="507"/>
      <c r="F44" s="507">
        <v>299</v>
      </c>
      <c r="G44" s="507">
        <v>180</v>
      </c>
      <c r="H44" s="507">
        <v>119</v>
      </c>
      <c r="I44" s="507"/>
      <c r="J44" s="507">
        <v>492</v>
      </c>
      <c r="K44" s="507">
        <v>291</v>
      </c>
      <c r="L44" s="507">
        <v>201</v>
      </c>
      <c r="M44" s="507"/>
      <c r="N44" s="507">
        <v>381</v>
      </c>
      <c r="O44" s="507">
        <v>240</v>
      </c>
      <c r="P44" s="507">
        <v>141</v>
      </c>
    </row>
    <row r="45" spans="1:16" s="279" customFormat="1" ht="12.75" x14ac:dyDescent="0.2">
      <c r="A45" s="105" t="s">
        <v>1020</v>
      </c>
      <c r="B45" s="507">
        <v>714</v>
      </c>
      <c r="C45" s="507">
        <v>432</v>
      </c>
      <c r="D45" s="507">
        <v>282</v>
      </c>
      <c r="E45" s="507"/>
      <c r="F45" s="507">
        <v>647</v>
      </c>
      <c r="G45" s="507">
        <v>401</v>
      </c>
      <c r="H45" s="507">
        <v>246</v>
      </c>
      <c r="I45" s="507"/>
      <c r="J45" s="507">
        <v>23</v>
      </c>
      <c r="K45" s="507">
        <v>12</v>
      </c>
      <c r="L45" s="507">
        <v>11</v>
      </c>
      <c r="M45" s="507"/>
      <c r="N45" s="507">
        <v>44</v>
      </c>
      <c r="O45" s="507">
        <v>19</v>
      </c>
      <c r="P45" s="507">
        <v>25</v>
      </c>
    </row>
    <row r="46" spans="1:16" s="279" customFormat="1" ht="13.5" thickBot="1" x14ac:dyDescent="0.25">
      <c r="A46" s="106" t="s">
        <v>155</v>
      </c>
      <c r="B46" s="510">
        <v>89</v>
      </c>
      <c r="C46" s="510">
        <v>61</v>
      </c>
      <c r="D46" s="510">
        <v>28</v>
      </c>
      <c r="E46" s="510"/>
      <c r="F46" s="510">
        <v>54</v>
      </c>
      <c r="G46" s="510">
        <v>35</v>
      </c>
      <c r="H46" s="510">
        <v>19</v>
      </c>
      <c r="I46" s="510"/>
      <c r="J46" s="510">
        <v>16</v>
      </c>
      <c r="K46" s="510">
        <v>9</v>
      </c>
      <c r="L46" s="510">
        <v>7</v>
      </c>
      <c r="M46" s="510"/>
      <c r="N46" s="510">
        <v>19</v>
      </c>
      <c r="O46" s="510">
        <v>17</v>
      </c>
      <c r="P46" s="510">
        <v>2</v>
      </c>
    </row>
    <row r="47" spans="1:16" s="279" customFormat="1" x14ac:dyDescent="0.2">
      <c r="A47" s="167" t="s">
        <v>929</v>
      </c>
    </row>
    <row r="48" spans="1:16" x14ac:dyDescent="0.2">
      <c r="F48" s="279"/>
      <c r="J48" s="279"/>
      <c r="N48" s="279"/>
    </row>
    <row r="49" spans="1:14" x14ac:dyDescent="0.2">
      <c r="F49" s="279"/>
      <c r="J49" s="279"/>
      <c r="N49" s="279"/>
    </row>
    <row r="50" spans="1:14" x14ac:dyDescent="0.2">
      <c r="F50" s="279"/>
      <c r="J50" s="279"/>
      <c r="N50" s="279"/>
    </row>
    <row r="51" spans="1:14" x14ac:dyDescent="0.2">
      <c r="F51" s="279"/>
      <c r="J51" s="279"/>
      <c r="N51" s="279"/>
    </row>
    <row r="52" spans="1:14" x14ac:dyDescent="0.2">
      <c r="A52" s="57"/>
      <c r="F52" s="279"/>
      <c r="J52" s="279"/>
      <c r="N52" s="279"/>
    </row>
    <row r="53" spans="1:14" x14ac:dyDescent="0.2">
      <c r="A53" s="57"/>
      <c r="F53" s="279"/>
      <c r="J53" s="279"/>
      <c r="N53" s="279"/>
    </row>
  </sheetData>
  <mergeCells count="10">
    <mergeCell ref="A2:P2"/>
    <mergeCell ref="A3:P3"/>
    <mergeCell ref="A4:P4"/>
    <mergeCell ref="A5:P5"/>
    <mergeCell ref="A6:P6"/>
    <mergeCell ref="A7:A8"/>
    <mergeCell ref="B7:D7"/>
    <mergeCell ref="F7:H7"/>
    <mergeCell ref="J7:L7"/>
    <mergeCell ref="N7:P7"/>
  </mergeCells>
  <conditionalFormatting sqref="B10:P46">
    <cfRule type="cellIs" dxfId="267" priority="1" operator="equal">
      <formula>0</formula>
    </cfRule>
  </conditionalFormatting>
  <hyperlinks>
    <hyperlink ref="Q2" location="Contenido!A1" display="Contenido" xr:uid="{00000000-0004-0000-4400-000000000000}"/>
  </hyperlinks>
  <printOptions horizontalCentered="1"/>
  <pageMargins left="0.39370078740157483" right="0.39370078740157483" top="0.39370078740157483" bottom="0" header="0.31496062992125984" footer="0.31496062992125984"/>
  <pageSetup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8" transitionEvaluation="1" codeName="Hoja7">
    <tabColor theme="5" tint="0.59999389629810485"/>
    <pageSetUpPr fitToPage="1"/>
  </sheetPr>
  <dimension ref="A1:N62"/>
  <sheetViews>
    <sheetView showGridLines="0" zoomScaleNormal="100" zoomScaleSheetLayoutView="100" workbookViewId="0">
      <pane ySplit="7" topLeftCell="A8" activePane="bottomLeft" state="frozen"/>
      <selection activeCell="G22" sqref="G22"/>
      <selection pane="bottomLeft" activeCell="G22" sqref="G22"/>
    </sheetView>
  </sheetViews>
  <sheetFormatPr baseColWidth="10" defaultColWidth="7.625" defaultRowHeight="12.75" x14ac:dyDescent="0.2"/>
  <cols>
    <col min="1" max="1" width="26.5" style="59" customWidth="1"/>
    <col min="2" max="11" width="8.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88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200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2" s="231" customFormat="1" x14ac:dyDescent="0.2">
      <c r="A9" s="62" t="s">
        <v>0</v>
      </c>
      <c r="B9" s="229">
        <v>802786</v>
      </c>
      <c r="C9" s="229">
        <v>801358</v>
      </c>
      <c r="D9" s="229">
        <v>799161</v>
      </c>
      <c r="E9" s="229">
        <v>795010</v>
      </c>
      <c r="F9" s="229">
        <v>795608</v>
      </c>
      <c r="G9" s="229">
        <v>827715</v>
      </c>
      <c r="H9" s="229">
        <v>857009</v>
      </c>
      <c r="I9" s="229">
        <v>854864</v>
      </c>
      <c r="J9" s="229">
        <f>+J11+J18+J28+J58</f>
        <v>867045</v>
      </c>
      <c r="K9" s="229">
        <f>+K11+K18+K28+K58</f>
        <v>857871</v>
      </c>
    </row>
    <row r="10" spans="1:12" ht="6.75" customHeight="1" x14ac:dyDescent="0.2">
      <c r="A10" s="60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2" s="231" customFormat="1" x14ac:dyDescent="0.2">
      <c r="A11" s="64" t="s">
        <v>3</v>
      </c>
      <c r="B11" s="229">
        <v>98255</v>
      </c>
      <c r="C11" s="229">
        <v>100365</v>
      </c>
      <c r="D11" s="229">
        <v>98568</v>
      </c>
      <c r="E11" s="229">
        <v>97193</v>
      </c>
      <c r="F11" s="229">
        <v>101497</v>
      </c>
      <c r="G11" s="229">
        <v>125379</v>
      </c>
      <c r="H11" s="229">
        <v>121720</v>
      </c>
      <c r="I11" s="229">
        <v>122166</v>
      </c>
      <c r="J11" s="229">
        <f>SUM(J12:J16)</f>
        <v>120644</v>
      </c>
      <c r="K11" s="229">
        <f>SUM(K12:K16)</f>
        <v>116946</v>
      </c>
    </row>
    <row r="12" spans="1:12" x14ac:dyDescent="0.2">
      <c r="A12" s="62" t="s">
        <v>18</v>
      </c>
      <c r="B12" s="227" t="s">
        <v>8</v>
      </c>
      <c r="C12" s="227" t="s">
        <v>8</v>
      </c>
      <c r="D12" s="227" t="s">
        <v>8</v>
      </c>
      <c r="E12" s="227" t="s">
        <v>8</v>
      </c>
      <c r="F12" s="227" t="s">
        <v>8</v>
      </c>
      <c r="G12" s="227" t="s">
        <v>8</v>
      </c>
      <c r="H12" s="227" t="s">
        <v>8</v>
      </c>
      <c r="I12" s="227" t="s">
        <v>8</v>
      </c>
      <c r="J12" s="227" t="s">
        <v>8</v>
      </c>
      <c r="K12" s="227" t="s">
        <v>8</v>
      </c>
    </row>
    <row r="13" spans="1:12" x14ac:dyDescent="0.2">
      <c r="A13" s="62" t="s">
        <v>17</v>
      </c>
      <c r="B13" s="227" t="s">
        <v>8</v>
      </c>
      <c r="C13" s="227" t="s">
        <v>8</v>
      </c>
      <c r="D13" s="227" t="s">
        <v>8</v>
      </c>
      <c r="E13" s="227" t="s">
        <v>8</v>
      </c>
      <c r="F13" s="227" t="s">
        <v>8</v>
      </c>
      <c r="G13" s="227" t="s">
        <v>8</v>
      </c>
      <c r="H13" s="227" t="s">
        <v>8</v>
      </c>
      <c r="I13" s="227" t="s">
        <v>8</v>
      </c>
      <c r="J13" s="227">
        <v>2</v>
      </c>
      <c r="K13" s="227" t="s">
        <v>8</v>
      </c>
    </row>
    <row r="14" spans="1:12" x14ac:dyDescent="0.2">
      <c r="A14" s="62" t="s">
        <v>4</v>
      </c>
      <c r="B14" s="227" t="s">
        <v>8</v>
      </c>
      <c r="C14" s="227" t="s">
        <v>8</v>
      </c>
      <c r="D14" s="227" t="s">
        <v>8</v>
      </c>
      <c r="E14" s="227" t="s">
        <v>8</v>
      </c>
      <c r="F14" s="227" t="s">
        <v>8</v>
      </c>
      <c r="G14" s="227" t="s">
        <v>8</v>
      </c>
      <c r="H14" s="227" t="s">
        <v>8</v>
      </c>
      <c r="I14" s="227" t="s">
        <v>8</v>
      </c>
      <c r="J14" s="227">
        <v>5</v>
      </c>
      <c r="K14" s="227" t="s">
        <v>8</v>
      </c>
    </row>
    <row r="15" spans="1:12" x14ac:dyDescent="0.2">
      <c r="A15" s="62" t="s">
        <v>5</v>
      </c>
      <c r="B15" s="227">
        <v>39238</v>
      </c>
      <c r="C15" s="227">
        <v>40235</v>
      </c>
      <c r="D15" s="227">
        <v>38797</v>
      </c>
      <c r="E15" s="227">
        <v>40674</v>
      </c>
      <c r="F15" s="227">
        <v>43390</v>
      </c>
      <c r="G15" s="227">
        <v>56342</v>
      </c>
      <c r="H15" s="227">
        <v>60143</v>
      </c>
      <c r="I15" s="227">
        <v>60257</v>
      </c>
      <c r="J15" s="227">
        <v>58317</v>
      </c>
      <c r="K15" s="227">
        <v>57386</v>
      </c>
    </row>
    <row r="16" spans="1:12" x14ac:dyDescent="0.2">
      <c r="A16" s="62" t="s">
        <v>539</v>
      </c>
      <c r="B16" s="227">
        <v>59017</v>
      </c>
      <c r="C16" s="227">
        <v>60130</v>
      </c>
      <c r="D16" s="227">
        <v>59771</v>
      </c>
      <c r="E16" s="227">
        <v>56519</v>
      </c>
      <c r="F16" s="227">
        <v>58107</v>
      </c>
      <c r="G16" s="227">
        <v>69037</v>
      </c>
      <c r="H16" s="227">
        <v>61577</v>
      </c>
      <c r="I16" s="227">
        <v>61909</v>
      </c>
      <c r="J16" s="227">
        <v>62320</v>
      </c>
      <c r="K16" s="227">
        <v>59560</v>
      </c>
    </row>
    <row r="17" spans="1:12" ht="6.75" customHeight="1" x14ac:dyDescent="0.2"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2" s="231" customFormat="1" x14ac:dyDescent="0.2">
      <c r="A18" s="64" t="s">
        <v>6</v>
      </c>
      <c r="B18" s="229">
        <v>410745</v>
      </c>
      <c r="C18" s="229">
        <v>405601</v>
      </c>
      <c r="D18" s="229">
        <v>403227</v>
      </c>
      <c r="E18" s="229">
        <v>401777</v>
      </c>
      <c r="F18" s="229">
        <v>400243</v>
      </c>
      <c r="G18" s="229">
        <v>408864</v>
      </c>
      <c r="H18" s="229">
        <v>423944</v>
      </c>
      <c r="I18" s="229">
        <v>419076</v>
      </c>
      <c r="J18" s="229">
        <f>+J19+J23</f>
        <v>416321</v>
      </c>
      <c r="K18" s="229">
        <f>+K19+K23</f>
        <v>411318</v>
      </c>
    </row>
    <row r="19" spans="1:12" x14ac:dyDescent="0.2">
      <c r="A19" s="62" t="s">
        <v>167</v>
      </c>
      <c r="B19" s="227">
        <v>207354</v>
      </c>
      <c r="C19" s="227">
        <v>206114</v>
      </c>
      <c r="D19" s="227">
        <v>206965</v>
      </c>
      <c r="E19" s="227">
        <v>207821</v>
      </c>
      <c r="F19" s="227">
        <v>205469</v>
      </c>
      <c r="G19" s="227">
        <v>210665</v>
      </c>
      <c r="H19" s="227">
        <v>219121</v>
      </c>
      <c r="I19" s="227">
        <v>217266</v>
      </c>
      <c r="J19" s="227">
        <f>SUM(J20:J22)</f>
        <v>209844</v>
      </c>
      <c r="K19" s="227">
        <f>SUM(K20:K22)</f>
        <v>197368</v>
      </c>
    </row>
    <row r="20" spans="1:12" x14ac:dyDescent="0.2">
      <c r="A20" s="66" t="s">
        <v>168</v>
      </c>
      <c r="B20" s="227">
        <v>72766</v>
      </c>
      <c r="C20" s="227">
        <v>72146</v>
      </c>
      <c r="D20" s="227">
        <v>69113</v>
      </c>
      <c r="E20" s="227">
        <v>66786</v>
      </c>
      <c r="F20" s="227">
        <v>63717</v>
      </c>
      <c r="G20" s="227">
        <v>72161</v>
      </c>
      <c r="H20" s="227">
        <v>74809</v>
      </c>
      <c r="I20" s="227">
        <v>64551</v>
      </c>
      <c r="J20" s="227">
        <v>64383</v>
      </c>
      <c r="K20" s="227">
        <v>64445</v>
      </c>
    </row>
    <row r="21" spans="1:12" x14ac:dyDescent="0.2">
      <c r="A21" s="66" t="s">
        <v>169</v>
      </c>
      <c r="B21" s="227">
        <v>67530</v>
      </c>
      <c r="C21" s="227">
        <v>67941</v>
      </c>
      <c r="D21" s="227">
        <v>71387</v>
      </c>
      <c r="E21" s="227">
        <v>73415</v>
      </c>
      <c r="F21" s="227">
        <v>72868</v>
      </c>
      <c r="G21" s="227">
        <v>69964</v>
      </c>
      <c r="H21" s="227">
        <v>75906</v>
      </c>
      <c r="I21" s="227">
        <v>80763</v>
      </c>
      <c r="J21" s="227">
        <v>65196</v>
      </c>
      <c r="K21" s="227">
        <v>68221</v>
      </c>
    </row>
    <row r="22" spans="1:12" x14ac:dyDescent="0.2">
      <c r="A22" s="66" t="s">
        <v>170</v>
      </c>
      <c r="B22" s="227">
        <v>67058</v>
      </c>
      <c r="C22" s="227">
        <v>66027</v>
      </c>
      <c r="D22" s="227">
        <v>66465</v>
      </c>
      <c r="E22" s="227">
        <v>67620</v>
      </c>
      <c r="F22" s="227">
        <v>68884</v>
      </c>
      <c r="G22" s="227">
        <v>68540</v>
      </c>
      <c r="H22" s="227">
        <v>68406</v>
      </c>
      <c r="I22" s="227">
        <v>71952</v>
      </c>
      <c r="J22" s="227">
        <v>80265</v>
      </c>
      <c r="K22" s="227">
        <v>64702</v>
      </c>
    </row>
    <row r="23" spans="1:12" x14ac:dyDescent="0.2">
      <c r="A23" s="62" t="s">
        <v>171</v>
      </c>
      <c r="B23" s="227">
        <v>203391</v>
      </c>
      <c r="C23" s="227">
        <v>199487</v>
      </c>
      <c r="D23" s="227">
        <v>196262</v>
      </c>
      <c r="E23" s="227">
        <v>193956</v>
      </c>
      <c r="F23" s="227">
        <v>194774</v>
      </c>
      <c r="G23" s="227">
        <v>198199</v>
      </c>
      <c r="H23" s="227">
        <v>204823</v>
      </c>
      <c r="I23" s="227">
        <v>201810</v>
      </c>
      <c r="J23" s="227">
        <f>SUM(J24:J26)</f>
        <v>206477</v>
      </c>
      <c r="K23" s="227">
        <f>SUM(K24:K26)</f>
        <v>213950</v>
      </c>
      <c r="L23" s="84"/>
    </row>
    <row r="24" spans="1:12" x14ac:dyDescent="0.2">
      <c r="A24" s="66" t="s">
        <v>172</v>
      </c>
      <c r="B24" s="227">
        <v>69894</v>
      </c>
      <c r="C24" s="227">
        <v>67818</v>
      </c>
      <c r="D24" s="227">
        <v>66640</v>
      </c>
      <c r="E24" s="227">
        <v>66390</v>
      </c>
      <c r="F24" s="227">
        <v>67504</v>
      </c>
      <c r="G24" s="227">
        <v>68958</v>
      </c>
      <c r="H24" s="227">
        <v>69239</v>
      </c>
      <c r="I24" s="227">
        <v>66835</v>
      </c>
      <c r="J24" s="227">
        <v>72066</v>
      </c>
      <c r="K24" s="227">
        <v>77093</v>
      </c>
    </row>
    <row r="25" spans="1:12" x14ac:dyDescent="0.2">
      <c r="A25" s="66" t="s">
        <v>173</v>
      </c>
      <c r="B25" s="227">
        <v>67407</v>
      </c>
      <c r="C25" s="227">
        <v>66495</v>
      </c>
      <c r="D25" s="227">
        <v>64868</v>
      </c>
      <c r="E25" s="227">
        <v>64571</v>
      </c>
      <c r="F25" s="227">
        <v>64822</v>
      </c>
      <c r="G25" s="227">
        <v>65822</v>
      </c>
      <c r="H25" s="227">
        <v>69347</v>
      </c>
      <c r="I25" s="227">
        <v>67525</v>
      </c>
      <c r="J25" s="227">
        <v>66697</v>
      </c>
      <c r="K25" s="227">
        <v>71112</v>
      </c>
    </row>
    <row r="26" spans="1:12" x14ac:dyDescent="0.2">
      <c r="A26" s="66" t="s">
        <v>174</v>
      </c>
      <c r="B26" s="227">
        <v>66090</v>
      </c>
      <c r="C26" s="227">
        <v>65174</v>
      </c>
      <c r="D26" s="227">
        <v>64754</v>
      </c>
      <c r="E26" s="227">
        <v>62995</v>
      </c>
      <c r="F26" s="227">
        <v>62448</v>
      </c>
      <c r="G26" s="227">
        <v>63419</v>
      </c>
      <c r="H26" s="227">
        <v>66237</v>
      </c>
      <c r="I26" s="227">
        <v>67450</v>
      </c>
      <c r="J26" s="227">
        <v>67714</v>
      </c>
      <c r="K26" s="227">
        <v>65745</v>
      </c>
    </row>
    <row r="27" spans="1:12" ht="6.75" customHeight="1" x14ac:dyDescent="0.2"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pans="1:12" s="231" customFormat="1" x14ac:dyDescent="0.2">
      <c r="A28" s="64" t="s">
        <v>99</v>
      </c>
      <c r="B28" s="229">
        <v>279225</v>
      </c>
      <c r="C28" s="229">
        <v>280614</v>
      </c>
      <c r="D28" s="229">
        <v>282432</v>
      </c>
      <c r="E28" s="229">
        <v>280720</v>
      </c>
      <c r="F28" s="229">
        <v>278811</v>
      </c>
      <c r="G28" s="229">
        <v>278561</v>
      </c>
      <c r="H28" s="229">
        <v>296799</v>
      </c>
      <c r="I28" s="229">
        <v>299348</v>
      </c>
      <c r="J28" s="229">
        <f>+J29+J33</f>
        <v>315423</v>
      </c>
      <c r="K28" s="229">
        <f>+K29+K33</f>
        <v>314416</v>
      </c>
    </row>
    <row r="29" spans="1:12" x14ac:dyDescent="0.2">
      <c r="A29" s="62" t="s">
        <v>175</v>
      </c>
      <c r="B29" s="227">
        <v>194911</v>
      </c>
      <c r="C29" s="227">
        <v>192728</v>
      </c>
      <c r="D29" s="227">
        <v>187937</v>
      </c>
      <c r="E29" s="227">
        <v>183880</v>
      </c>
      <c r="F29" s="227">
        <v>182993</v>
      </c>
      <c r="G29" s="227">
        <v>182043</v>
      </c>
      <c r="H29" s="227">
        <v>188844</v>
      </c>
      <c r="I29" s="227">
        <v>186648</v>
      </c>
      <c r="J29" s="227">
        <f>SUM(J30:J32)</f>
        <v>191488</v>
      </c>
      <c r="K29" s="227">
        <f>SUM(K30:K32)</f>
        <v>192689</v>
      </c>
    </row>
    <row r="30" spans="1:12" x14ac:dyDescent="0.2">
      <c r="A30" s="66" t="s">
        <v>75</v>
      </c>
      <c r="B30" s="227">
        <v>84290</v>
      </c>
      <c r="C30" s="227">
        <v>79193</v>
      </c>
      <c r="D30" s="227">
        <v>77521</v>
      </c>
      <c r="E30" s="227">
        <v>76804</v>
      </c>
      <c r="F30" s="227">
        <v>74372</v>
      </c>
      <c r="G30" s="227">
        <v>71719</v>
      </c>
      <c r="H30" s="227">
        <v>65333</v>
      </c>
      <c r="I30" s="227">
        <v>69047</v>
      </c>
      <c r="J30" s="227">
        <f>+J40+J50</f>
        <v>66065</v>
      </c>
      <c r="K30" s="227">
        <f>+K40+K50</f>
        <v>68294</v>
      </c>
    </row>
    <row r="31" spans="1:12" x14ac:dyDescent="0.2">
      <c r="A31" s="66" t="s">
        <v>76</v>
      </c>
      <c r="B31" s="227">
        <v>63576</v>
      </c>
      <c r="C31" s="227">
        <v>63369</v>
      </c>
      <c r="D31" s="227">
        <v>60460</v>
      </c>
      <c r="E31" s="227">
        <v>59500</v>
      </c>
      <c r="F31" s="227">
        <v>60152</v>
      </c>
      <c r="G31" s="227">
        <v>59978</v>
      </c>
      <c r="H31" s="227">
        <v>65197</v>
      </c>
      <c r="I31" s="227">
        <v>60791</v>
      </c>
      <c r="J31" s="227">
        <f t="shared" ref="J31:K32" si="0">+J41+J51</f>
        <v>65975</v>
      </c>
      <c r="K31" s="227">
        <f t="shared" si="0"/>
        <v>63453</v>
      </c>
    </row>
    <row r="32" spans="1:12" x14ac:dyDescent="0.2">
      <c r="A32" s="66" t="s">
        <v>77</v>
      </c>
      <c r="B32" s="227">
        <v>47045</v>
      </c>
      <c r="C32" s="227">
        <v>50166</v>
      </c>
      <c r="D32" s="227">
        <v>49956</v>
      </c>
      <c r="E32" s="227">
        <v>47576</v>
      </c>
      <c r="F32" s="227">
        <v>48469</v>
      </c>
      <c r="G32" s="227">
        <v>50346</v>
      </c>
      <c r="H32" s="227">
        <v>58314</v>
      </c>
      <c r="I32" s="227">
        <v>56810</v>
      </c>
      <c r="J32" s="227">
        <f t="shared" si="0"/>
        <v>59448</v>
      </c>
      <c r="K32" s="227">
        <f t="shared" si="0"/>
        <v>60942</v>
      </c>
    </row>
    <row r="33" spans="1:12" x14ac:dyDescent="0.2">
      <c r="A33" s="85" t="s">
        <v>545</v>
      </c>
      <c r="B33" s="227">
        <v>84314</v>
      </c>
      <c r="C33" s="227">
        <v>87886</v>
      </c>
      <c r="D33" s="227">
        <v>94495</v>
      </c>
      <c r="E33" s="227">
        <v>96840</v>
      </c>
      <c r="F33" s="227">
        <v>95818</v>
      </c>
      <c r="G33" s="227">
        <v>96518</v>
      </c>
      <c r="H33" s="227">
        <v>107955</v>
      </c>
      <c r="I33" s="227">
        <v>112700</v>
      </c>
      <c r="J33" s="227">
        <f>SUM(J34:J36)</f>
        <v>123935</v>
      </c>
      <c r="K33" s="227">
        <f>SUM(K34:K36)</f>
        <v>121727</v>
      </c>
    </row>
    <row r="34" spans="1:12" x14ac:dyDescent="0.2">
      <c r="A34" s="66" t="s">
        <v>78</v>
      </c>
      <c r="B34" s="227">
        <v>44344</v>
      </c>
      <c r="C34" s="227">
        <v>45803</v>
      </c>
      <c r="D34" s="227">
        <v>48884</v>
      </c>
      <c r="E34" s="227">
        <v>48972</v>
      </c>
      <c r="F34" s="227">
        <v>47048</v>
      </c>
      <c r="G34" s="227">
        <v>47990</v>
      </c>
      <c r="H34" s="227">
        <v>50161</v>
      </c>
      <c r="I34" s="227">
        <v>55362</v>
      </c>
      <c r="J34" s="227">
        <f>+J44+J54</f>
        <v>56031</v>
      </c>
      <c r="K34" s="227">
        <f>+K44+K54</f>
        <v>56457</v>
      </c>
    </row>
    <row r="35" spans="1:12" x14ac:dyDescent="0.2">
      <c r="A35" s="66" t="s">
        <v>79</v>
      </c>
      <c r="B35" s="227">
        <v>32324</v>
      </c>
      <c r="C35" s="227">
        <v>33415</v>
      </c>
      <c r="D35" s="227">
        <v>35517</v>
      </c>
      <c r="E35" s="227">
        <v>37176</v>
      </c>
      <c r="F35" s="227">
        <v>37154</v>
      </c>
      <c r="G35" s="227">
        <v>36706</v>
      </c>
      <c r="H35" s="227">
        <v>45023</v>
      </c>
      <c r="I35" s="227">
        <v>43757</v>
      </c>
      <c r="J35" s="227">
        <f t="shared" ref="J35:K36" si="1">+J45+J55</f>
        <v>53171</v>
      </c>
      <c r="K35" s="227">
        <f t="shared" si="1"/>
        <v>50079</v>
      </c>
    </row>
    <row r="36" spans="1:12" x14ac:dyDescent="0.2">
      <c r="A36" s="66" t="s">
        <v>104</v>
      </c>
      <c r="B36" s="227">
        <v>7646</v>
      </c>
      <c r="C36" s="227">
        <v>8668</v>
      </c>
      <c r="D36" s="227">
        <v>10094</v>
      </c>
      <c r="E36" s="227">
        <v>10692</v>
      </c>
      <c r="F36" s="227">
        <v>11616</v>
      </c>
      <c r="G36" s="227">
        <v>11822</v>
      </c>
      <c r="H36" s="227">
        <v>12771</v>
      </c>
      <c r="I36" s="227">
        <v>13581</v>
      </c>
      <c r="J36" s="227">
        <f t="shared" si="1"/>
        <v>14733</v>
      </c>
      <c r="K36" s="227">
        <f t="shared" si="1"/>
        <v>15191</v>
      </c>
    </row>
    <row r="37" spans="1:12" ht="6.75" customHeight="1" x14ac:dyDescent="0.2">
      <c r="B37" s="227"/>
      <c r="C37" s="227"/>
      <c r="D37" s="227"/>
      <c r="E37" s="227"/>
      <c r="F37" s="227"/>
      <c r="G37" s="227"/>
      <c r="H37" s="227"/>
      <c r="I37" s="227"/>
      <c r="J37" s="227"/>
      <c r="K37" s="227"/>
    </row>
    <row r="38" spans="1:12" s="231" customFormat="1" ht="16.5" customHeight="1" x14ac:dyDescent="0.2">
      <c r="A38" s="86" t="s">
        <v>224</v>
      </c>
      <c r="B38" s="229">
        <v>202245</v>
      </c>
      <c r="C38" s="229">
        <v>197444</v>
      </c>
      <c r="D38" s="229">
        <v>195890</v>
      </c>
      <c r="E38" s="229">
        <v>193573</v>
      </c>
      <c r="F38" s="229">
        <v>191299</v>
      </c>
      <c r="G38" s="229">
        <v>189584</v>
      </c>
      <c r="H38" s="229">
        <v>201996</v>
      </c>
      <c r="I38" s="229">
        <v>201962</v>
      </c>
      <c r="J38" s="229">
        <f>+J39+J43</f>
        <v>214033</v>
      </c>
      <c r="K38" s="229">
        <f>+K39+K43</f>
        <v>212292</v>
      </c>
      <c r="L38" s="232"/>
    </row>
    <row r="39" spans="1:12" x14ac:dyDescent="0.2">
      <c r="A39" s="62" t="s">
        <v>175</v>
      </c>
      <c r="B39" s="227">
        <v>148722</v>
      </c>
      <c r="C39" s="227">
        <v>143547</v>
      </c>
      <c r="D39" s="227">
        <v>138569</v>
      </c>
      <c r="E39" s="227">
        <v>135210</v>
      </c>
      <c r="F39" s="227">
        <v>134628</v>
      </c>
      <c r="G39" s="227">
        <v>132880</v>
      </c>
      <c r="H39" s="227">
        <v>137436</v>
      </c>
      <c r="I39" s="227">
        <v>135359</v>
      </c>
      <c r="J39" s="227">
        <f>SUM(J40:J42)</f>
        <v>139462</v>
      </c>
      <c r="K39" s="227">
        <f>SUM(K40:K42)</f>
        <v>139929</v>
      </c>
      <c r="L39" s="84"/>
    </row>
    <row r="40" spans="1:12" x14ac:dyDescent="0.2">
      <c r="A40" s="66" t="s">
        <v>75</v>
      </c>
      <c r="B40" s="227">
        <v>62976</v>
      </c>
      <c r="C40" s="227">
        <v>58455</v>
      </c>
      <c r="D40" s="227">
        <v>57336</v>
      </c>
      <c r="E40" s="227">
        <v>57176</v>
      </c>
      <c r="F40" s="227">
        <v>55092</v>
      </c>
      <c r="G40" s="227">
        <v>52325</v>
      </c>
      <c r="H40" s="227">
        <v>47594</v>
      </c>
      <c r="I40" s="227">
        <v>50299</v>
      </c>
      <c r="J40" s="227">
        <v>48263</v>
      </c>
      <c r="K40" s="227">
        <v>49681</v>
      </c>
    </row>
    <row r="41" spans="1:12" x14ac:dyDescent="0.2">
      <c r="A41" s="66" t="s">
        <v>76</v>
      </c>
      <c r="B41" s="227">
        <v>48385</v>
      </c>
      <c r="C41" s="227">
        <v>47066</v>
      </c>
      <c r="D41" s="227">
        <v>44378</v>
      </c>
      <c r="E41" s="227">
        <v>43560</v>
      </c>
      <c r="F41" s="227">
        <v>44174</v>
      </c>
      <c r="G41" s="227">
        <v>43873</v>
      </c>
      <c r="H41" s="227">
        <v>47325</v>
      </c>
      <c r="I41" s="227">
        <v>44096</v>
      </c>
      <c r="J41" s="227">
        <v>48087</v>
      </c>
      <c r="K41" s="227">
        <v>46073</v>
      </c>
    </row>
    <row r="42" spans="1:12" x14ac:dyDescent="0.2">
      <c r="A42" s="66" t="s">
        <v>77</v>
      </c>
      <c r="B42" s="227">
        <v>37361</v>
      </c>
      <c r="C42" s="227">
        <v>38026</v>
      </c>
      <c r="D42" s="227">
        <v>36855</v>
      </c>
      <c r="E42" s="227">
        <v>34474</v>
      </c>
      <c r="F42" s="227">
        <v>35362</v>
      </c>
      <c r="G42" s="227">
        <v>36682</v>
      </c>
      <c r="H42" s="227">
        <v>42517</v>
      </c>
      <c r="I42" s="227">
        <v>40964</v>
      </c>
      <c r="J42" s="227">
        <v>43112</v>
      </c>
      <c r="K42" s="227">
        <v>44175</v>
      </c>
    </row>
    <row r="43" spans="1:12" x14ac:dyDescent="0.2">
      <c r="A43" s="85" t="s">
        <v>545</v>
      </c>
      <c r="B43" s="227">
        <v>53523</v>
      </c>
      <c r="C43" s="227">
        <v>53897</v>
      </c>
      <c r="D43" s="227">
        <v>57321</v>
      </c>
      <c r="E43" s="227">
        <v>58363</v>
      </c>
      <c r="F43" s="227">
        <v>56671</v>
      </c>
      <c r="G43" s="227">
        <v>56704</v>
      </c>
      <c r="H43" s="227">
        <v>64560</v>
      </c>
      <c r="I43" s="227">
        <v>66603</v>
      </c>
      <c r="J43" s="227">
        <f>SUM(J44:J46)</f>
        <v>74571</v>
      </c>
      <c r="K43" s="227">
        <f>SUM(K44:K46)</f>
        <v>72363</v>
      </c>
      <c r="L43" s="84"/>
    </row>
    <row r="44" spans="1:12" x14ac:dyDescent="0.2">
      <c r="A44" s="66" t="s">
        <v>78</v>
      </c>
      <c r="B44" s="227">
        <v>30458</v>
      </c>
      <c r="C44" s="227">
        <v>31153</v>
      </c>
      <c r="D44" s="227">
        <v>33160</v>
      </c>
      <c r="E44" s="227">
        <v>33333</v>
      </c>
      <c r="F44" s="227">
        <v>31453</v>
      </c>
      <c r="G44" s="227">
        <v>32191</v>
      </c>
      <c r="H44" s="227">
        <v>33216</v>
      </c>
      <c r="I44" s="227">
        <v>36946</v>
      </c>
      <c r="J44" s="227">
        <v>37283</v>
      </c>
      <c r="K44" s="227">
        <v>37659</v>
      </c>
    </row>
    <row r="45" spans="1:12" x14ac:dyDescent="0.2">
      <c r="A45" s="66" t="s">
        <v>79</v>
      </c>
      <c r="B45" s="227">
        <v>22944</v>
      </c>
      <c r="C45" s="227">
        <v>22563</v>
      </c>
      <c r="D45" s="227">
        <v>23940</v>
      </c>
      <c r="E45" s="227">
        <v>24799</v>
      </c>
      <c r="F45" s="227">
        <v>24936</v>
      </c>
      <c r="G45" s="227">
        <v>24057</v>
      </c>
      <c r="H45" s="227">
        <v>30908</v>
      </c>
      <c r="I45" s="227">
        <v>29230</v>
      </c>
      <c r="J45" s="227">
        <v>36746</v>
      </c>
      <c r="K45" s="227">
        <v>34194</v>
      </c>
    </row>
    <row r="46" spans="1:12" x14ac:dyDescent="0.2">
      <c r="A46" s="66" t="s">
        <v>104</v>
      </c>
      <c r="B46" s="227">
        <v>121</v>
      </c>
      <c r="C46" s="227">
        <v>181</v>
      </c>
      <c r="D46" s="227">
        <v>221</v>
      </c>
      <c r="E46" s="227">
        <v>231</v>
      </c>
      <c r="F46" s="227">
        <v>282</v>
      </c>
      <c r="G46" s="227">
        <v>456</v>
      </c>
      <c r="H46" s="227">
        <v>436</v>
      </c>
      <c r="I46" s="227">
        <v>427</v>
      </c>
      <c r="J46" s="227">
        <v>542</v>
      </c>
      <c r="K46" s="227">
        <v>510</v>
      </c>
    </row>
    <row r="47" spans="1:12" ht="6.75" customHeight="1" x14ac:dyDescent="0.2">
      <c r="A47" s="62"/>
      <c r="B47" s="227"/>
      <c r="C47" s="227"/>
      <c r="D47" s="227"/>
      <c r="E47" s="227"/>
      <c r="F47" s="227"/>
      <c r="G47" s="227"/>
      <c r="H47" s="227"/>
      <c r="I47" s="227"/>
      <c r="J47" s="227"/>
      <c r="K47" s="227"/>
    </row>
    <row r="48" spans="1:12" s="231" customFormat="1" x14ac:dyDescent="0.2">
      <c r="A48" s="64" t="s">
        <v>176</v>
      </c>
      <c r="B48" s="229">
        <v>76980</v>
      </c>
      <c r="C48" s="229">
        <v>83170</v>
      </c>
      <c r="D48" s="229">
        <v>86542</v>
      </c>
      <c r="E48" s="229">
        <v>87147</v>
      </c>
      <c r="F48" s="229">
        <v>87512</v>
      </c>
      <c r="G48" s="229">
        <v>88977</v>
      </c>
      <c r="H48" s="229">
        <v>94803</v>
      </c>
      <c r="I48" s="229">
        <v>97386</v>
      </c>
      <c r="J48" s="229">
        <f>+J49+J53</f>
        <v>101390</v>
      </c>
      <c r="K48" s="229">
        <f>+K49+K53</f>
        <v>102124</v>
      </c>
      <c r="L48" s="232"/>
    </row>
    <row r="49" spans="1:14" x14ac:dyDescent="0.2">
      <c r="A49" s="62" t="s">
        <v>175</v>
      </c>
      <c r="B49" s="227">
        <v>46189</v>
      </c>
      <c r="C49" s="227">
        <v>49181</v>
      </c>
      <c r="D49" s="227">
        <v>49368</v>
      </c>
      <c r="E49" s="227">
        <v>48670</v>
      </c>
      <c r="F49" s="227">
        <v>48365</v>
      </c>
      <c r="G49" s="227">
        <v>49163</v>
      </c>
      <c r="H49" s="227">
        <v>51408</v>
      </c>
      <c r="I49" s="227">
        <v>51289</v>
      </c>
      <c r="J49" s="227">
        <f>SUM(J50:J52)</f>
        <v>52026</v>
      </c>
      <c r="K49" s="227">
        <f>SUM(K50:K52)</f>
        <v>52760</v>
      </c>
    </row>
    <row r="50" spans="1:14" x14ac:dyDescent="0.2">
      <c r="A50" s="66" t="s">
        <v>75</v>
      </c>
      <c r="B50" s="227">
        <v>21314</v>
      </c>
      <c r="C50" s="227">
        <v>20738</v>
      </c>
      <c r="D50" s="227">
        <v>20185</v>
      </c>
      <c r="E50" s="227">
        <v>19628</v>
      </c>
      <c r="F50" s="227">
        <v>19280</v>
      </c>
      <c r="G50" s="227">
        <v>19394</v>
      </c>
      <c r="H50" s="227">
        <v>17739</v>
      </c>
      <c r="I50" s="227">
        <v>18748</v>
      </c>
      <c r="J50" s="227">
        <v>17802</v>
      </c>
      <c r="K50" s="227">
        <v>18613</v>
      </c>
    </row>
    <row r="51" spans="1:14" x14ac:dyDescent="0.2">
      <c r="A51" s="66" t="s">
        <v>76</v>
      </c>
      <c r="B51" s="227">
        <v>15191</v>
      </c>
      <c r="C51" s="227">
        <v>16303</v>
      </c>
      <c r="D51" s="227">
        <v>16082</v>
      </c>
      <c r="E51" s="227">
        <v>15940</v>
      </c>
      <c r="F51" s="227">
        <v>15978</v>
      </c>
      <c r="G51" s="227">
        <v>16105</v>
      </c>
      <c r="H51" s="227">
        <v>17872</v>
      </c>
      <c r="I51" s="227">
        <v>16695</v>
      </c>
      <c r="J51" s="227">
        <v>17888</v>
      </c>
      <c r="K51" s="227">
        <v>17380</v>
      </c>
    </row>
    <row r="52" spans="1:14" x14ac:dyDescent="0.2">
      <c r="A52" s="66" t="s">
        <v>77</v>
      </c>
      <c r="B52" s="227">
        <v>9684</v>
      </c>
      <c r="C52" s="227">
        <v>12140</v>
      </c>
      <c r="D52" s="227">
        <v>13101</v>
      </c>
      <c r="E52" s="227">
        <v>13102</v>
      </c>
      <c r="F52" s="227">
        <v>13107</v>
      </c>
      <c r="G52" s="227">
        <v>13664</v>
      </c>
      <c r="H52" s="227">
        <v>15797</v>
      </c>
      <c r="I52" s="227">
        <v>15846</v>
      </c>
      <c r="J52" s="227">
        <v>16336</v>
      </c>
      <c r="K52" s="227">
        <v>16767</v>
      </c>
    </row>
    <row r="53" spans="1:14" x14ac:dyDescent="0.2">
      <c r="A53" s="85" t="s">
        <v>545</v>
      </c>
      <c r="B53" s="227">
        <v>30791</v>
      </c>
      <c r="C53" s="227">
        <v>33989</v>
      </c>
      <c r="D53" s="227">
        <v>37174</v>
      </c>
      <c r="E53" s="227">
        <v>38477</v>
      </c>
      <c r="F53" s="227">
        <v>39147</v>
      </c>
      <c r="G53" s="227">
        <v>39814</v>
      </c>
      <c r="H53" s="227">
        <v>43395</v>
      </c>
      <c r="I53" s="227">
        <v>46097</v>
      </c>
      <c r="J53" s="227">
        <f>SUM(J54:J56)</f>
        <v>49364</v>
      </c>
      <c r="K53" s="227">
        <f>SUM(K54:K56)</f>
        <v>49364</v>
      </c>
    </row>
    <row r="54" spans="1:14" x14ac:dyDescent="0.2">
      <c r="A54" s="66" t="s">
        <v>78</v>
      </c>
      <c r="B54" s="227">
        <v>13886</v>
      </c>
      <c r="C54" s="227">
        <v>14650</v>
      </c>
      <c r="D54" s="227">
        <v>15724</v>
      </c>
      <c r="E54" s="227">
        <v>15639</v>
      </c>
      <c r="F54" s="227">
        <v>15595</v>
      </c>
      <c r="G54" s="227">
        <v>15799</v>
      </c>
      <c r="H54" s="227">
        <v>16945</v>
      </c>
      <c r="I54" s="227">
        <v>18416</v>
      </c>
      <c r="J54" s="227">
        <v>18748</v>
      </c>
      <c r="K54" s="227">
        <v>18798</v>
      </c>
    </row>
    <row r="55" spans="1:14" x14ac:dyDescent="0.2">
      <c r="A55" s="66" t="s">
        <v>79</v>
      </c>
      <c r="B55" s="227">
        <v>9380</v>
      </c>
      <c r="C55" s="227">
        <v>10852</v>
      </c>
      <c r="D55" s="227">
        <v>11577</v>
      </c>
      <c r="E55" s="227">
        <v>12377</v>
      </c>
      <c r="F55" s="227">
        <v>12218</v>
      </c>
      <c r="G55" s="227">
        <v>12649</v>
      </c>
      <c r="H55" s="227">
        <v>14115</v>
      </c>
      <c r="I55" s="227">
        <v>14527</v>
      </c>
      <c r="J55" s="227">
        <v>16425</v>
      </c>
      <c r="K55" s="227">
        <v>15885</v>
      </c>
    </row>
    <row r="56" spans="1:14" x14ac:dyDescent="0.2">
      <c r="A56" s="66" t="s">
        <v>104</v>
      </c>
      <c r="B56" s="227">
        <v>7525</v>
      </c>
      <c r="C56" s="227">
        <v>8487</v>
      </c>
      <c r="D56" s="227">
        <v>9873</v>
      </c>
      <c r="E56" s="227">
        <v>10461</v>
      </c>
      <c r="F56" s="227">
        <v>11334</v>
      </c>
      <c r="G56" s="227">
        <v>11366</v>
      </c>
      <c r="H56" s="227">
        <v>12335</v>
      </c>
      <c r="I56" s="227">
        <v>13154</v>
      </c>
      <c r="J56" s="227">
        <v>14191</v>
      </c>
      <c r="K56" s="227">
        <v>14681</v>
      </c>
    </row>
    <row r="57" spans="1:14" ht="6.75" customHeight="1" x14ac:dyDescent="0.2">
      <c r="A57" s="60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84"/>
    </row>
    <row r="58" spans="1:14" s="231" customFormat="1" ht="16.5" customHeight="1" thickBot="1" x14ac:dyDescent="0.25">
      <c r="A58" s="87" t="s">
        <v>223</v>
      </c>
      <c r="B58" s="545">
        <v>14561</v>
      </c>
      <c r="C58" s="545">
        <v>14778</v>
      </c>
      <c r="D58" s="545">
        <v>14934</v>
      </c>
      <c r="E58" s="545">
        <v>15320</v>
      </c>
      <c r="F58" s="545">
        <v>15057</v>
      </c>
      <c r="G58" s="545">
        <v>14911</v>
      </c>
      <c r="H58" s="545">
        <v>14546</v>
      </c>
      <c r="I58" s="545">
        <v>14274</v>
      </c>
      <c r="J58" s="545">
        <v>14657</v>
      </c>
      <c r="K58" s="545">
        <v>15191</v>
      </c>
      <c r="L58" s="232"/>
    </row>
    <row r="59" spans="1:14" ht="15" customHeight="1" x14ac:dyDescent="0.2">
      <c r="A59" s="103" t="s">
        <v>258</v>
      </c>
      <c r="L59" s="84"/>
    </row>
    <row r="60" spans="1:14" s="49" customFormat="1" ht="29.25" customHeight="1" x14ac:dyDescent="0.2">
      <c r="A60" s="589" t="s">
        <v>349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</row>
    <row r="61" spans="1:14" ht="15" customHeight="1" x14ac:dyDescent="0.2">
      <c r="A61" s="19" t="s">
        <v>929</v>
      </c>
      <c r="L61" s="84"/>
      <c r="M61" s="84"/>
      <c r="N61" s="84"/>
    </row>
    <row r="62" spans="1:14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</sheetData>
  <mergeCells count="7">
    <mergeCell ref="A60:K60"/>
    <mergeCell ref="A1:K1"/>
    <mergeCell ref="A2:K2"/>
    <mergeCell ref="A3:K3"/>
    <mergeCell ref="A4:K4"/>
    <mergeCell ref="A5:K5"/>
    <mergeCell ref="A6:K6"/>
  </mergeCells>
  <hyperlinks>
    <hyperlink ref="L2" location="Contenido!A1" display="Contenido" xr:uid="{00000000-0004-0000-0600-000000000000}"/>
  </hyperlinks>
  <printOptions horizontalCentered="1"/>
  <pageMargins left="0.59055118110236227" right="0.59055118110236227" top="0.19685039370078741" bottom="0.19685039370078741" header="0" footer="0"/>
  <pageSetup paperSize="9" scale="68" orientation="landscape" r:id="rId1"/>
  <headerFooter alignWithMargins="0"/>
  <ignoredErrors>
    <ignoredError sqref="K33" 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70">
    <tabColor theme="5" tint="0.59999389629810485"/>
    <pageSetUpPr fitToPage="1"/>
  </sheetPr>
  <dimension ref="A1:AC38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6.25" style="118" customWidth="1"/>
    <col min="2" max="2" width="6.625" style="251" customWidth="1"/>
    <col min="3" max="4" width="6.375" style="251" customWidth="1"/>
    <col min="5" max="5" width="1.25" style="251" customWidth="1"/>
    <col min="6" max="6" width="5.75" style="251" customWidth="1"/>
    <col min="7" max="8" width="5.25" style="251" customWidth="1"/>
    <col min="9" max="9" width="1.25" style="251" customWidth="1"/>
    <col min="10" max="10" width="5.75" style="251" customWidth="1"/>
    <col min="11" max="12" width="5.25" style="251" customWidth="1"/>
    <col min="13" max="13" width="1.25" style="251" customWidth="1"/>
    <col min="14" max="14" width="5.75" style="251" customWidth="1"/>
    <col min="15" max="16" width="5.25" style="251" customWidth="1"/>
    <col min="17" max="17" width="1.25" style="251" customWidth="1"/>
    <col min="18" max="18" width="5.875" style="251" customWidth="1"/>
    <col min="19" max="20" width="5.25" style="251" customWidth="1"/>
    <col min="21" max="21" width="1.25" style="251" customWidth="1"/>
    <col min="22" max="22" width="5.5" style="251" customWidth="1"/>
    <col min="23" max="24" width="5.25" style="251" customWidth="1"/>
    <col min="25" max="25" width="1.25" style="251" customWidth="1"/>
    <col min="26" max="26" width="5.75" style="251" customWidth="1"/>
    <col min="27" max="28" width="5.25" style="251" customWidth="1"/>
    <col min="29" max="16384" width="11" style="102"/>
  </cols>
  <sheetData>
    <row r="1" spans="1:29" ht="15" customHeight="1" x14ac:dyDescent="0.25">
      <c r="A1" s="600" t="s">
        <v>845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SUM(B11:B37)</f>
        <v>105580</v>
      </c>
      <c r="C9" s="268">
        <f>SUM(C11:C37)</f>
        <v>52967</v>
      </c>
      <c r="D9" s="268">
        <f>SUM(D11:D37)</f>
        <v>52613</v>
      </c>
      <c r="E9" s="268"/>
      <c r="F9" s="268">
        <f>SUM(F11:F37)</f>
        <v>19146</v>
      </c>
      <c r="G9" s="268">
        <f>SUM(G11:G37)</f>
        <v>9962</v>
      </c>
      <c r="H9" s="268">
        <f>SUM(H11:H37)</f>
        <v>9184</v>
      </c>
      <c r="I9" s="268"/>
      <c r="J9" s="268">
        <f>SUM(J11:J37)</f>
        <v>17873</v>
      </c>
      <c r="K9" s="268">
        <f>SUM(K11:K37)</f>
        <v>9173</v>
      </c>
      <c r="L9" s="268">
        <f>SUM(L11:L37)</f>
        <v>8700</v>
      </c>
      <c r="M9" s="268"/>
      <c r="N9" s="268">
        <f>SUM(N11:N37)</f>
        <v>17194</v>
      </c>
      <c r="O9" s="268">
        <f>SUM(O11:O37)</f>
        <v>8696</v>
      </c>
      <c r="P9" s="268">
        <f>SUM(P11:P37)</f>
        <v>8498</v>
      </c>
      <c r="Q9" s="268"/>
      <c r="R9" s="268">
        <f>SUM(R11:R37)</f>
        <v>19539</v>
      </c>
      <c r="S9" s="268">
        <f>SUM(S11:S37)</f>
        <v>9721</v>
      </c>
      <c r="T9" s="268">
        <f>SUM(T11:T37)</f>
        <v>9818</v>
      </c>
      <c r="U9" s="268"/>
      <c r="V9" s="268">
        <f>SUM(V11:V37)</f>
        <v>16554</v>
      </c>
      <c r="W9" s="268">
        <f>SUM(W11:W37)</f>
        <v>8087</v>
      </c>
      <c r="X9" s="268">
        <f>SUM(X11:X37)</f>
        <v>8467</v>
      </c>
      <c r="Y9" s="268"/>
      <c r="Z9" s="268">
        <f>SUM(Z11:Z37)</f>
        <v>15274</v>
      </c>
      <c r="AA9" s="268">
        <f>SUM(AA11:AA37)</f>
        <v>7328</v>
      </c>
      <c r="AB9" s="268">
        <f>SUM(AB11:AB37)</f>
        <v>7946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5271</v>
      </c>
      <c r="C11" s="251">
        <f>+G11+K11+O11+S11+W11+AA11</f>
        <v>2590</v>
      </c>
      <c r="D11" s="251">
        <f>+B11-C11</f>
        <v>2681</v>
      </c>
      <c r="E11" s="250"/>
      <c r="F11" s="250">
        <v>761</v>
      </c>
      <c r="G11" s="250">
        <v>379</v>
      </c>
      <c r="H11" s="250">
        <v>382</v>
      </c>
      <c r="J11" s="250">
        <v>763</v>
      </c>
      <c r="K11" s="250">
        <v>362</v>
      </c>
      <c r="L11" s="250">
        <v>401</v>
      </c>
      <c r="N11" s="250">
        <v>750</v>
      </c>
      <c r="O11" s="250">
        <v>374</v>
      </c>
      <c r="P11" s="250">
        <v>376</v>
      </c>
      <c r="R11" s="250">
        <v>1104</v>
      </c>
      <c r="S11" s="250">
        <v>537</v>
      </c>
      <c r="T11" s="250">
        <v>567</v>
      </c>
      <c r="V11" s="250">
        <v>948</v>
      </c>
      <c r="W11" s="250">
        <v>467</v>
      </c>
      <c r="X11" s="250">
        <v>481</v>
      </c>
      <c r="Z11" s="250">
        <v>945</v>
      </c>
      <c r="AA11" s="250">
        <v>471</v>
      </c>
      <c r="AB11" s="250">
        <v>474</v>
      </c>
    </row>
    <row r="12" spans="1:29" x14ac:dyDescent="0.2">
      <c r="A12" s="42" t="s">
        <v>58</v>
      </c>
      <c r="B12" s="251">
        <f t="shared" ref="B12:C37" si="0">+F12+J12+N12+R12+V12+Z12</f>
        <v>3057</v>
      </c>
      <c r="C12" s="251">
        <f t="shared" si="0"/>
        <v>1443</v>
      </c>
      <c r="D12" s="251">
        <f t="shared" ref="D12:D37" si="1">+B12-C12</f>
        <v>1614</v>
      </c>
      <c r="E12" s="250"/>
      <c r="F12" s="250">
        <v>421</v>
      </c>
      <c r="G12" s="250">
        <v>223</v>
      </c>
      <c r="H12" s="250">
        <v>198</v>
      </c>
      <c r="J12" s="250">
        <v>369</v>
      </c>
      <c r="K12" s="250">
        <v>176</v>
      </c>
      <c r="L12" s="250">
        <v>193</v>
      </c>
      <c r="N12" s="250">
        <v>337</v>
      </c>
      <c r="O12" s="250">
        <v>156</v>
      </c>
      <c r="P12" s="250">
        <v>181</v>
      </c>
      <c r="R12" s="250">
        <v>708</v>
      </c>
      <c r="S12" s="250">
        <v>331</v>
      </c>
      <c r="T12" s="250">
        <v>377</v>
      </c>
      <c r="V12" s="250">
        <v>618</v>
      </c>
      <c r="W12" s="250">
        <v>287</v>
      </c>
      <c r="X12" s="250">
        <v>331</v>
      </c>
      <c r="Z12" s="250">
        <v>604</v>
      </c>
      <c r="AA12" s="250">
        <v>270</v>
      </c>
      <c r="AB12" s="250">
        <v>334</v>
      </c>
    </row>
    <row r="13" spans="1:29" x14ac:dyDescent="0.2">
      <c r="A13" s="42" t="s">
        <v>29</v>
      </c>
      <c r="B13" s="251">
        <f t="shared" si="0"/>
        <v>2027</v>
      </c>
      <c r="C13" s="251">
        <f t="shared" si="0"/>
        <v>821</v>
      </c>
      <c r="D13" s="251">
        <f t="shared" si="1"/>
        <v>1206</v>
      </c>
      <c r="E13" s="250"/>
      <c r="F13" s="250">
        <v>66</v>
      </c>
      <c r="G13" s="250">
        <v>40</v>
      </c>
      <c r="H13" s="250">
        <v>26</v>
      </c>
      <c r="J13" s="250">
        <v>67</v>
      </c>
      <c r="K13" s="250">
        <v>38</v>
      </c>
      <c r="L13" s="250">
        <v>29</v>
      </c>
      <c r="N13" s="250">
        <v>57</v>
      </c>
      <c r="O13" s="250">
        <v>26</v>
      </c>
      <c r="P13" s="250">
        <v>31</v>
      </c>
      <c r="R13" s="250">
        <v>673</v>
      </c>
      <c r="S13" s="250">
        <v>272</v>
      </c>
      <c r="T13" s="250">
        <v>401</v>
      </c>
      <c r="V13" s="250">
        <v>628</v>
      </c>
      <c r="W13" s="250">
        <v>244</v>
      </c>
      <c r="X13" s="250">
        <v>384</v>
      </c>
      <c r="Z13" s="250">
        <v>536</v>
      </c>
      <c r="AA13" s="250">
        <v>201</v>
      </c>
      <c r="AB13" s="250">
        <v>335</v>
      </c>
    </row>
    <row r="14" spans="1:29" x14ac:dyDescent="0.2">
      <c r="A14" s="42" t="s">
        <v>59</v>
      </c>
      <c r="B14" s="251">
        <f t="shared" si="0"/>
        <v>10357</v>
      </c>
      <c r="C14" s="251">
        <f t="shared" si="0"/>
        <v>5125</v>
      </c>
      <c r="D14" s="251">
        <f t="shared" si="1"/>
        <v>5232</v>
      </c>
      <c r="E14" s="250"/>
      <c r="F14" s="250">
        <v>1544</v>
      </c>
      <c r="G14" s="250">
        <v>792</v>
      </c>
      <c r="H14" s="250">
        <v>752</v>
      </c>
      <c r="J14" s="250">
        <v>1461</v>
      </c>
      <c r="K14" s="250">
        <v>747</v>
      </c>
      <c r="L14" s="250">
        <v>714</v>
      </c>
      <c r="N14" s="250">
        <v>1575</v>
      </c>
      <c r="O14" s="250">
        <v>785</v>
      </c>
      <c r="P14" s="250">
        <v>790</v>
      </c>
      <c r="R14" s="250">
        <v>1937</v>
      </c>
      <c r="S14" s="250">
        <v>992</v>
      </c>
      <c r="T14" s="250">
        <v>945</v>
      </c>
      <c r="V14" s="250">
        <v>1889</v>
      </c>
      <c r="W14" s="250">
        <v>901</v>
      </c>
      <c r="X14" s="250">
        <v>988</v>
      </c>
      <c r="Z14" s="250">
        <v>1951</v>
      </c>
      <c r="AA14" s="250">
        <v>908</v>
      </c>
      <c r="AB14" s="250">
        <v>1043</v>
      </c>
    </row>
    <row r="15" spans="1:29" x14ac:dyDescent="0.2">
      <c r="A15" s="42" t="s">
        <v>60</v>
      </c>
      <c r="B15" s="251">
        <f t="shared" si="0"/>
        <v>2507</v>
      </c>
      <c r="C15" s="251">
        <f t="shared" si="0"/>
        <v>1320</v>
      </c>
      <c r="D15" s="251">
        <f t="shared" si="1"/>
        <v>1187</v>
      </c>
      <c r="E15" s="252"/>
      <c r="F15" s="252">
        <v>430</v>
      </c>
      <c r="G15" s="252">
        <v>236</v>
      </c>
      <c r="H15" s="252">
        <v>194</v>
      </c>
      <c r="J15" s="252">
        <v>453</v>
      </c>
      <c r="K15" s="250">
        <v>241</v>
      </c>
      <c r="L15" s="250">
        <v>212</v>
      </c>
      <c r="N15" s="250">
        <v>384</v>
      </c>
      <c r="O15" s="250">
        <v>197</v>
      </c>
      <c r="P15" s="250">
        <v>187</v>
      </c>
      <c r="R15" s="250">
        <v>474</v>
      </c>
      <c r="S15" s="250">
        <v>251</v>
      </c>
      <c r="T15" s="250">
        <v>223</v>
      </c>
      <c r="V15" s="250">
        <v>404</v>
      </c>
      <c r="W15" s="250">
        <v>208</v>
      </c>
      <c r="X15" s="250">
        <v>196</v>
      </c>
      <c r="Z15" s="250">
        <v>362</v>
      </c>
      <c r="AA15" s="250">
        <v>187</v>
      </c>
      <c r="AB15" s="250">
        <v>175</v>
      </c>
    </row>
    <row r="16" spans="1:29" x14ac:dyDescent="0.2">
      <c r="A16" s="42" t="s">
        <v>61</v>
      </c>
      <c r="B16" s="251">
        <f t="shared" si="0"/>
        <v>3631</v>
      </c>
      <c r="C16" s="251">
        <f t="shared" si="0"/>
        <v>1796</v>
      </c>
      <c r="D16" s="251">
        <f t="shared" si="1"/>
        <v>1835</v>
      </c>
      <c r="E16" s="252"/>
      <c r="F16" s="252">
        <v>679</v>
      </c>
      <c r="G16" s="252">
        <v>353</v>
      </c>
      <c r="H16" s="252">
        <v>326</v>
      </c>
      <c r="J16" s="252">
        <v>717</v>
      </c>
      <c r="K16" s="252">
        <v>354</v>
      </c>
      <c r="L16" s="252">
        <v>363</v>
      </c>
      <c r="N16" s="252">
        <v>669</v>
      </c>
      <c r="O16" s="252">
        <v>323</v>
      </c>
      <c r="P16" s="252">
        <v>346</v>
      </c>
      <c r="R16" s="252">
        <v>562</v>
      </c>
      <c r="S16" s="252">
        <v>286</v>
      </c>
      <c r="T16" s="252">
        <v>276</v>
      </c>
      <c r="V16" s="252">
        <v>528</v>
      </c>
      <c r="W16" s="252">
        <v>263</v>
      </c>
      <c r="X16" s="252">
        <v>265</v>
      </c>
      <c r="Z16" s="252">
        <v>476</v>
      </c>
      <c r="AA16" s="252">
        <v>217</v>
      </c>
      <c r="AB16" s="252">
        <v>259</v>
      </c>
    </row>
    <row r="17" spans="1:28" x14ac:dyDescent="0.2">
      <c r="A17" s="42" t="s">
        <v>81</v>
      </c>
      <c r="B17" s="251">
        <f t="shared" si="0"/>
        <v>1259</v>
      </c>
      <c r="C17" s="251">
        <f t="shared" si="0"/>
        <v>645</v>
      </c>
      <c r="D17" s="251">
        <f t="shared" si="1"/>
        <v>614</v>
      </c>
      <c r="E17" s="252"/>
      <c r="F17" s="252">
        <v>279</v>
      </c>
      <c r="G17" s="252">
        <v>140</v>
      </c>
      <c r="H17" s="252">
        <v>139</v>
      </c>
      <c r="J17" s="252">
        <v>222</v>
      </c>
      <c r="K17" s="252">
        <v>122</v>
      </c>
      <c r="L17" s="252">
        <v>100</v>
      </c>
      <c r="N17" s="252">
        <v>217</v>
      </c>
      <c r="O17" s="252">
        <v>119</v>
      </c>
      <c r="P17" s="252">
        <v>98</v>
      </c>
      <c r="R17" s="252">
        <v>229</v>
      </c>
      <c r="S17" s="252">
        <v>124</v>
      </c>
      <c r="T17" s="252">
        <v>105</v>
      </c>
      <c r="V17" s="252">
        <v>155</v>
      </c>
      <c r="W17" s="252">
        <v>68</v>
      </c>
      <c r="X17" s="252">
        <v>87</v>
      </c>
      <c r="Z17" s="252">
        <v>157</v>
      </c>
      <c r="AA17" s="252">
        <v>72</v>
      </c>
      <c r="AB17" s="252">
        <v>85</v>
      </c>
    </row>
    <row r="18" spans="1:28" x14ac:dyDescent="0.2">
      <c r="A18" s="42" t="s">
        <v>52</v>
      </c>
      <c r="B18" s="251">
        <f t="shared" si="0"/>
        <v>8691</v>
      </c>
      <c r="C18" s="251">
        <f t="shared" si="0"/>
        <v>4391</v>
      </c>
      <c r="D18" s="251">
        <f t="shared" si="1"/>
        <v>4300</v>
      </c>
      <c r="E18" s="252"/>
      <c r="F18" s="252">
        <v>1511</v>
      </c>
      <c r="G18" s="252">
        <v>794</v>
      </c>
      <c r="H18" s="252">
        <v>717</v>
      </c>
      <c r="J18" s="252">
        <v>1375</v>
      </c>
      <c r="K18" s="252">
        <v>723</v>
      </c>
      <c r="L18" s="252">
        <v>652</v>
      </c>
      <c r="N18" s="252">
        <v>1362</v>
      </c>
      <c r="O18" s="252">
        <v>673</v>
      </c>
      <c r="P18" s="252">
        <v>689</v>
      </c>
      <c r="R18" s="252">
        <v>1722</v>
      </c>
      <c r="S18" s="252">
        <v>845</v>
      </c>
      <c r="T18" s="252">
        <v>877</v>
      </c>
      <c r="V18" s="252">
        <v>1396</v>
      </c>
      <c r="W18" s="252">
        <v>702</v>
      </c>
      <c r="X18" s="252">
        <v>694</v>
      </c>
      <c r="Z18" s="252">
        <v>1325</v>
      </c>
      <c r="AA18" s="252">
        <v>654</v>
      </c>
      <c r="AB18" s="252">
        <v>671</v>
      </c>
    </row>
    <row r="19" spans="1:28" x14ac:dyDescent="0.2">
      <c r="A19" s="42" t="s">
        <v>62</v>
      </c>
      <c r="B19" s="251">
        <f t="shared" si="0"/>
        <v>3965</v>
      </c>
      <c r="C19" s="251">
        <f t="shared" si="0"/>
        <v>2049</v>
      </c>
      <c r="D19" s="251">
        <f t="shared" si="1"/>
        <v>1916</v>
      </c>
      <c r="E19" s="250"/>
      <c r="F19" s="250">
        <v>836</v>
      </c>
      <c r="G19" s="250">
        <v>440</v>
      </c>
      <c r="H19" s="250">
        <v>396</v>
      </c>
      <c r="J19" s="250">
        <v>786</v>
      </c>
      <c r="K19" s="250">
        <v>402</v>
      </c>
      <c r="L19" s="250">
        <v>384</v>
      </c>
      <c r="N19" s="250">
        <v>704</v>
      </c>
      <c r="O19" s="250">
        <v>373</v>
      </c>
      <c r="P19" s="250">
        <v>331</v>
      </c>
      <c r="R19" s="250">
        <v>640</v>
      </c>
      <c r="S19" s="250">
        <v>335</v>
      </c>
      <c r="T19" s="250">
        <v>305</v>
      </c>
      <c r="V19" s="250">
        <v>488</v>
      </c>
      <c r="W19" s="250">
        <v>248</v>
      </c>
      <c r="X19" s="250">
        <v>240</v>
      </c>
      <c r="Z19" s="250">
        <v>511</v>
      </c>
      <c r="AA19" s="250">
        <v>251</v>
      </c>
      <c r="AB19" s="250">
        <v>260</v>
      </c>
    </row>
    <row r="20" spans="1:28" x14ac:dyDescent="0.2">
      <c r="A20" s="42" t="s">
        <v>63</v>
      </c>
      <c r="B20" s="251">
        <f t="shared" si="0"/>
        <v>8614</v>
      </c>
      <c r="C20" s="251">
        <f t="shared" si="0"/>
        <v>4291</v>
      </c>
      <c r="D20" s="251">
        <f t="shared" si="1"/>
        <v>4323</v>
      </c>
      <c r="E20" s="252"/>
      <c r="F20" s="252">
        <v>1827</v>
      </c>
      <c r="G20" s="252">
        <v>947</v>
      </c>
      <c r="H20" s="252">
        <v>880</v>
      </c>
      <c r="J20" s="252">
        <v>1638</v>
      </c>
      <c r="K20" s="252">
        <v>830</v>
      </c>
      <c r="L20" s="252">
        <v>808</v>
      </c>
      <c r="N20" s="252">
        <v>1523</v>
      </c>
      <c r="O20" s="252">
        <v>766</v>
      </c>
      <c r="P20" s="252">
        <v>757</v>
      </c>
      <c r="R20" s="252">
        <v>1490</v>
      </c>
      <c r="S20" s="252">
        <v>730</v>
      </c>
      <c r="T20" s="252">
        <v>760</v>
      </c>
      <c r="V20" s="252">
        <v>1128</v>
      </c>
      <c r="W20" s="252">
        <v>528</v>
      </c>
      <c r="X20" s="252">
        <v>600</v>
      </c>
      <c r="Z20" s="252">
        <v>1008</v>
      </c>
      <c r="AA20" s="252">
        <v>490</v>
      </c>
      <c r="AB20" s="252">
        <v>518</v>
      </c>
    </row>
    <row r="21" spans="1:28" x14ac:dyDescent="0.2">
      <c r="A21" s="42" t="s">
        <v>64</v>
      </c>
      <c r="B21" s="251">
        <f t="shared" si="0"/>
        <v>2029</v>
      </c>
      <c r="C21" s="251">
        <f t="shared" si="0"/>
        <v>999</v>
      </c>
      <c r="D21" s="251">
        <f t="shared" si="1"/>
        <v>1030</v>
      </c>
      <c r="E21" s="252"/>
      <c r="F21" s="252">
        <v>487</v>
      </c>
      <c r="G21" s="252">
        <v>257</v>
      </c>
      <c r="H21" s="252">
        <v>230</v>
      </c>
      <c r="J21" s="252">
        <v>408</v>
      </c>
      <c r="K21" s="252">
        <v>199</v>
      </c>
      <c r="L21" s="252">
        <v>209</v>
      </c>
      <c r="N21" s="252">
        <v>372</v>
      </c>
      <c r="O21" s="252">
        <v>191</v>
      </c>
      <c r="P21" s="252">
        <v>181</v>
      </c>
      <c r="R21" s="252">
        <v>316</v>
      </c>
      <c r="S21" s="252">
        <v>148</v>
      </c>
      <c r="T21" s="252">
        <v>168</v>
      </c>
      <c r="V21" s="252">
        <v>238</v>
      </c>
      <c r="W21" s="252">
        <v>115</v>
      </c>
      <c r="X21" s="252">
        <v>123</v>
      </c>
      <c r="Z21" s="252">
        <v>208</v>
      </c>
      <c r="AA21" s="252">
        <v>89</v>
      </c>
      <c r="AB21" s="252">
        <v>119</v>
      </c>
    </row>
    <row r="22" spans="1:28" x14ac:dyDescent="0.2">
      <c r="A22" s="41" t="s">
        <v>30</v>
      </c>
      <c r="B22" s="251">
        <f t="shared" si="0"/>
        <v>7489</v>
      </c>
      <c r="C22" s="251">
        <f t="shared" si="0"/>
        <v>3959</v>
      </c>
      <c r="D22" s="251">
        <f t="shared" si="1"/>
        <v>3530</v>
      </c>
      <c r="F22" s="250">
        <v>1168</v>
      </c>
      <c r="G22" s="250">
        <v>637</v>
      </c>
      <c r="H22" s="250">
        <v>531</v>
      </c>
      <c r="J22" s="251">
        <v>1090</v>
      </c>
      <c r="K22" s="250">
        <v>582</v>
      </c>
      <c r="L22" s="250">
        <v>508</v>
      </c>
      <c r="N22" s="250">
        <v>1060</v>
      </c>
      <c r="O22" s="251">
        <v>577</v>
      </c>
      <c r="P22" s="250">
        <v>483</v>
      </c>
      <c r="R22" s="250">
        <v>1550</v>
      </c>
      <c r="S22" s="250">
        <v>824</v>
      </c>
      <c r="T22" s="251">
        <v>726</v>
      </c>
      <c r="V22" s="250">
        <v>1350</v>
      </c>
      <c r="W22" s="250">
        <v>712</v>
      </c>
      <c r="X22" s="250">
        <v>638</v>
      </c>
      <c r="Z22" s="251">
        <v>1271</v>
      </c>
      <c r="AA22" s="250">
        <v>627</v>
      </c>
      <c r="AB22" s="250">
        <v>644</v>
      </c>
    </row>
    <row r="23" spans="1:28" x14ac:dyDescent="0.2">
      <c r="A23" s="42" t="s">
        <v>65</v>
      </c>
      <c r="B23" s="251">
        <f t="shared" si="0"/>
        <v>1036</v>
      </c>
      <c r="C23" s="251">
        <f t="shared" si="0"/>
        <v>536</v>
      </c>
      <c r="D23" s="251">
        <f t="shared" si="1"/>
        <v>500</v>
      </c>
      <c r="F23" s="251">
        <v>210</v>
      </c>
      <c r="G23" s="251">
        <v>103</v>
      </c>
      <c r="H23" s="251">
        <v>107</v>
      </c>
      <c r="J23" s="251">
        <v>199</v>
      </c>
      <c r="K23" s="251">
        <v>107</v>
      </c>
      <c r="L23" s="251">
        <v>92</v>
      </c>
      <c r="N23" s="251">
        <v>166</v>
      </c>
      <c r="O23" s="251">
        <v>84</v>
      </c>
      <c r="P23" s="251">
        <v>82</v>
      </c>
      <c r="R23" s="251">
        <v>156</v>
      </c>
      <c r="S23" s="251">
        <v>83</v>
      </c>
      <c r="T23" s="251">
        <v>73</v>
      </c>
      <c r="V23" s="251">
        <v>165</v>
      </c>
      <c r="W23" s="251">
        <v>89</v>
      </c>
      <c r="X23" s="251">
        <v>76</v>
      </c>
      <c r="Z23" s="251">
        <v>140</v>
      </c>
      <c r="AA23" s="251">
        <v>70</v>
      </c>
      <c r="AB23" s="251">
        <v>70</v>
      </c>
    </row>
    <row r="24" spans="1:28" x14ac:dyDescent="0.2">
      <c r="A24" s="42" t="s">
        <v>31</v>
      </c>
      <c r="B24" s="251">
        <f t="shared" si="0"/>
        <v>6266</v>
      </c>
      <c r="C24" s="251">
        <f t="shared" si="0"/>
        <v>3089</v>
      </c>
      <c r="D24" s="251">
        <f t="shared" si="1"/>
        <v>3177</v>
      </c>
      <c r="F24" s="251">
        <v>672</v>
      </c>
      <c r="G24" s="251">
        <v>364</v>
      </c>
      <c r="H24" s="251">
        <v>308</v>
      </c>
      <c r="J24" s="251">
        <v>583</v>
      </c>
      <c r="K24" s="251">
        <v>325</v>
      </c>
      <c r="L24" s="251">
        <v>258</v>
      </c>
      <c r="N24" s="251">
        <v>589</v>
      </c>
      <c r="O24" s="251">
        <v>291</v>
      </c>
      <c r="P24" s="251">
        <v>298</v>
      </c>
      <c r="R24" s="251">
        <v>1569</v>
      </c>
      <c r="S24" s="251">
        <v>763</v>
      </c>
      <c r="T24" s="251">
        <v>806</v>
      </c>
      <c r="V24" s="251">
        <v>1474</v>
      </c>
      <c r="W24" s="251">
        <v>697</v>
      </c>
      <c r="X24" s="251">
        <v>777</v>
      </c>
      <c r="Z24" s="251">
        <v>1379</v>
      </c>
      <c r="AA24" s="251">
        <v>649</v>
      </c>
      <c r="AB24" s="251">
        <v>730</v>
      </c>
    </row>
    <row r="25" spans="1:28" x14ac:dyDescent="0.2">
      <c r="A25" s="42" t="s">
        <v>210</v>
      </c>
      <c r="B25" s="251">
        <f t="shared" si="0"/>
        <v>1088</v>
      </c>
      <c r="C25" s="251">
        <f t="shared" si="0"/>
        <v>544</v>
      </c>
      <c r="D25" s="251">
        <f t="shared" si="1"/>
        <v>544</v>
      </c>
      <c r="F25" s="251">
        <v>296</v>
      </c>
      <c r="G25" s="251">
        <v>146</v>
      </c>
      <c r="H25" s="251">
        <v>150</v>
      </c>
      <c r="J25" s="251">
        <v>225</v>
      </c>
      <c r="K25" s="251">
        <v>99</v>
      </c>
      <c r="L25" s="251">
        <v>126</v>
      </c>
      <c r="N25" s="251">
        <v>205</v>
      </c>
      <c r="O25" s="251">
        <v>97</v>
      </c>
      <c r="P25" s="251">
        <v>108</v>
      </c>
      <c r="R25" s="251">
        <v>154</v>
      </c>
      <c r="S25" s="251">
        <v>85</v>
      </c>
      <c r="T25" s="251">
        <v>69</v>
      </c>
      <c r="V25" s="251">
        <v>136</v>
      </c>
      <c r="W25" s="251">
        <v>81</v>
      </c>
      <c r="X25" s="251">
        <v>55</v>
      </c>
      <c r="Z25" s="251">
        <v>72</v>
      </c>
      <c r="AA25" s="251">
        <v>36</v>
      </c>
      <c r="AB25" s="251">
        <v>36</v>
      </c>
    </row>
    <row r="26" spans="1:28" x14ac:dyDescent="0.2">
      <c r="A26" s="42" t="s">
        <v>53</v>
      </c>
      <c r="B26" s="251">
        <f t="shared" si="0"/>
        <v>2599</v>
      </c>
      <c r="C26" s="251">
        <f t="shared" si="0"/>
        <v>1268</v>
      </c>
      <c r="D26" s="251">
        <f t="shared" si="1"/>
        <v>1331</v>
      </c>
      <c r="F26" s="251">
        <v>545</v>
      </c>
      <c r="G26" s="251">
        <v>276</v>
      </c>
      <c r="H26" s="251">
        <v>269</v>
      </c>
      <c r="J26" s="251">
        <v>505</v>
      </c>
      <c r="K26" s="251">
        <v>255</v>
      </c>
      <c r="L26" s="251">
        <v>250</v>
      </c>
      <c r="N26" s="251">
        <v>476</v>
      </c>
      <c r="O26" s="251">
        <v>235</v>
      </c>
      <c r="P26" s="251">
        <v>241</v>
      </c>
      <c r="R26" s="251">
        <v>421</v>
      </c>
      <c r="S26" s="251">
        <v>197</v>
      </c>
      <c r="T26" s="251">
        <v>224</v>
      </c>
      <c r="V26" s="251">
        <v>364</v>
      </c>
      <c r="W26" s="251">
        <v>165</v>
      </c>
      <c r="X26" s="251">
        <v>199</v>
      </c>
      <c r="Z26" s="251">
        <v>288</v>
      </c>
      <c r="AA26" s="251">
        <v>140</v>
      </c>
      <c r="AB26" s="251">
        <v>148</v>
      </c>
    </row>
    <row r="27" spans="1:28" x14ac:dyDescent="0.2">
      <c r="A27" s="42" t="s">
        <v>67</v>
      </c>
      <c r="B27" s="251">
        <f t="shared" si="0"/>
        <v>2972</v>
      </c>
      <c r="C27" s="251">
        <f t="shared" si="0"/>
        <v>1591</v>
      </c>
      <c r="D27" s="251">
        <f t="shared" si="1"/>
        <v>1381</v>
      </c>
      <c r="F27" s="251">
        <v>538</v>
      </c>
      <c r="G27" s="251">
        <v>289</v>
      </c>
      <c r="H27" s="251">
        <v>249</v>
      </c>
      <c r="J27" s="251">
        <v>558</v>
      </c>
      <c r="K27" s="251">
        <v>300</v>
      </c>
      <c r="L27" s="251">
        <v>258</v>
      </c>
      <c r="N27" s="251">
        <v>527</v>
      </c>
      <c r="O27" s="251">
        <v>272</v>
      </c>
      <c r="P27" s="251">
        <v>255</v>
      </c>
      <c r="R27" s="251">
        <v>504</v>
      </c>
      <c r="S27" s="251">
        <v>282</v>
      </c>
      <c r="T27" s="251">
        <v>222</v>
      </c>
      <c r="V27" s="251">
        <v>450</v>
      </c>
      <c r="W27" s="251">
        <v>227</v>
      </c>
      <c r="X27" s="251">
        <v>223</v>
      </c>
      <c r="Z27" s="251">
        <v>395</v>
      </c>
      <c r="AA27" s="251">
        <v>221</v>
      </c>
      <c r="AB27" s="251">
        <v>174</v>
      </c>
    </row>
    <row r="28" spans="1:28" x14ac:dyDescent="0.2">
      <c r="A28" s="42" t="s">
        <v>68</v>
      </c>
      <c r="B28" s="251">
        <f t="shared" si="0"/>
        <v>3787</v>
      </c>
      <c r="C28" s="251">
        <f t="shared" si="0"/>
        <v>1961</v>
      </c>
      <c r="D28" s="251">
        <f t="shared" si="1"/>
        <v>1826</v>
      </c>
      <c r="F28" s="251">
        <v>808</v>
      </c>
      <c r="G28" s="251">
        <v>436</v>
      </c>
      <c r="H28" s="251">
        <v>372</v>
      </c>
      <c r="J28" s="251">
        <v>742</v>
      </c>
      <c r="K28" s="251">
        <v>399</v>
      </c>
      <c r="L28" s="251">
        <v>343</v>
      </c>
      <c r="N28" s="251">
        <v>759</v>
      </c>
      <c r="O28" s="251">
        <v>383</v>
      </c>
      <c r="P28" s="251">
        <v>376</v>
      </c>
      <c r="R28" s="251">
        <v>592</v>
      </c>
      <c r="S28" s="251">
        <v>302</v>
      </c>
      <c r="T28" s="251">
        <v>290</v>
      </c>
      <c r="V28" s="251">
        <v>478</v>
      </c>
      <c r="W28" s="251">
        <v>243</v>
      </c>
      <c r="X28" s="251">
        <v>235</v>
      </c>
      <c r="Z28" s="251">
        <v>408</v>
      </c>
      <c r="AA28" s="251">
        <v>198</v>
      </c>
      <c r="AB28" s="251">
        <v>210</v>
      </c>
    </row>
    <row r="29" spans="1:28" x14ac:dyDescent="0.2">
      <c r="A29" s="42" t="s">
        <v>54</v>
      </c>
      <c r="B29" s="251">
        <f t="shared" si="0"/>
        <v>1798</v>
      </c>
      <c r="C29" s="251">
        <f t="shared" si="0"/>
        <v>915</v>
      </c>
      <c r="D29" s="251">
        <f t="shared" si="1"/>
        <v>883</v>
      </c>
      <c r="F29" s="251">
        <v>378</v>
      </c>
      <c r="G29" s="251">
        <v>190</v>
      </c>
      <c r="H29" s="251">
        <v>188</v>
      </c>
      <c r="J29" s="251">
        <v>350</v>
      </c>
      <c r="K29" s="251">
        <v>175</v>
      </c>
      <c r="L29" s="251">
        <v>175</v>
      </c>
      <c r="N29" s="251">
        <v>347</v>
      </c>
      <c r="O29" s="251">
        <v>191</v>
      </c>
      <c r="P29" s="251">
        <v>156</v>
      </c>
      <c r="R29" s="251">
        <v>307</v>
      </c>
      <c r="S29" s="251">
        <v>155</v>
      </c>
      <c r="T29" s="251">
        <v>152</v>
      </c>
      <c r="V29" s="251">
        <v>212</v>
      </c>
      <c r="W29" s="251">
        <v>112</v>
      </c>
      <c r="X29" s="251">
        <v>100</v>
      </c>
      <c r="Z29" s="251">
        <v>204</v>
      </c>
      <c r="AA29" s="251">
        <v>92</v>
      </c>
      <c r="AB29" s="251">
        <v>112</v>
      </c>
    </row>
    <row r="30" spans="1:28" x14ac:dyDescent="0.2">
      <c r="A30" s="42" t="s">
        <v>55</v>
      </c>
      <c r="B30" s="251">
        <f t="shared" si="0"/>
        <v>2380</v>
      </c>
      <c r="C30" s="251">
        <f t="shared" si="0"/>
        <v>1243</v>
      </c>
      <c r="D30" s="251">
        <f t="shared" si="1"/>
        <v>1137</v>
      </c>
      <c r="F30" s="251">
        <v>476</v>
      </c>
      <c r="G30" s="251">
        <v>260</v>
      </c>
      <c r="H30" s="251">
        <v>216</v>
      </c>
      <c r="J30" s="251">
        <v>488</v>
      </c>
      <c r="K30" s="251">
        <v>246</v>
      </c>
      <c r="L30" s="251">
        <v>242</v>
      </c>
      <c r="N30" s="251">
        <v>404</v>
      </c>
      <c r="O30" s="251">
        <v>202</v>
      </c>
      <c r="P30" s="251">
        <v>202</v>
      </c>
      <c r="R30" s="251">
        <v>431</v>
      </c>
      <c r="S30" s="251">
        <v>229</v>
      </c>
      <c r="T30" s="251">
        <v>202</v>
      </c>
      <c r="V30" s="251">
        <v>300</v>
      </c>
      <c r="W30" s="251">
        <v>157</v>
      </c>
      <c r="X30" s="251">
        <v>143</v>
      </c>
      <c r="Z30" s="251">
        <v>281</v>
      </c>
      <c r="AA30" s="251">
        <v>149</v>
      </c>
      <c r="AB30" s="251">
        <v>132</v>
      </c>
    </row>
    <row r="31" spans="1:28" x14ac:dyDescent="0.2">
      <c r="A31" s="42" t="s">
        <v>56</v>
      </c>
      <c r="B31" s="251">
        <f t="shared" si="0"/>
        <v>5101</v>
      </c>
      <c r="C31" s="251">
        <f t="shared" si="0"/>
        <v>2554</v>
      </c>
      <c r="D31" s="251">
        <f t="shared" si="1"/>
        <v>2547</v>
      </c>
      <c r="F31" s="251">
        <v>1061</v>
      </c>
      <c r="G31" s="251">
        <v>565</v>
      </c>
      <c r="H31" s="251">
        <v>496</v>
      </c>
      <c r="J31" s="251">
        <v>1038</v>
      </c>
      <c r="K31" s="251">
        <v>534</v>
      </c>
      <c r="L31" s="251">
        <v>504</v>
      </c>
      <c r="N31" s="251">
        <v>943</v>
      </c>
      <c r="O31" s="251">
        <v>466</v>
      </c>
      <c r="P31" s="251">
        <v>477</v>
      </c>
      <c r="R31" s="251">
        <v>810</v>
      </c>
      <c r="S31" s="251">
        <v>376</v>
      </c>
      <c r="T31" s="251">
        <v>434</v>
      </c>
      <c r="V31" s="251">
        <v>753</v>
      </c>
      <c r="W31" s="251">
        <v>374</v>
      </c>
      <c r="X31" s="251">
        <v>379</v>
      </c>
      <c r="Z31" s="251">
        <v>496</v>
      </c>
      <c r="AA31" s="251">
        <v>239</v>
      </c>
      <c r="AB31" s="251">
        <v>257</v>
      </c>
    </row>
    <row r="32" spans="1:28" x14ac:dyDescent="0.2">
      <c r="A32" s="42" t="s">
        <v>82</v>
      </c>
      <c r="B32" s="251">
        <f t="shared" si="0"/>
        <v>4362</v>
      </c>
      <c r="C32" s="251">
        <f t="shared" si="0"/>
        <v>2203</v>
      </c>
      <c r="D32" s="251">
        <f t="shared" si="1"/>
        <v>2159</v>
      </c>
      <c r="F32" s="251">
        <v>944</v>
      </c>
      <c r="G32" s="251">
        <v>477</v>
      </c>
      <c r="H32" s="251">
        <v>467</v>
      </c>
      <c r="J32" s="251">
        <v>896</v>
      </c>
      <c r="K32" s="251">
        <v>482</v>
      </c>
      <c r="L32" s="251">
        <v>414</v>
      </c>
      <c r="N32" s="251">
        <v>872</v>
      </c>
      <c r="O32" s="251">
        <v>437</v>
      </c>
      <c r="P32" s="251">
        <v>435</v>
      </c>
      <c r="R32" s="251">
        <v>721</v>
      </c>
      <c r="S32" s="251">
        <v>355</v>
      </c>
      <c r="T32" s="251">
        <v>366</v>
      </c>
      <c r="V32" s="251">
        <v>492</v>
      </c>
      <c r="W32" s="251">
        <v>242</v>
      </c>
      <c r="X32" s="251">
        <v>250</v>
      </c>
      <c r="Z32" s="251">
        <v>437</v>
      </c>
      <c r="AA32" s="251">
        <v>210</v>
      </c>
      <c r="AB32" s="251">
        <v>227</v>
      </c>
    </row>
    <row r="33" spans="1:28" x14ac:dyDescent="0.2">
      <c r="A33" s="42" t="s">
        <v>69</v>
      </c>
      <c r="B33" s="251">
        <f t="shared" si="0"/>
        <v>1379</v>
      </c>
      <c r="C33" s="251">
        <f t="shared" si="0"/>
        <v>687</v>
      </c>
      <c r="D33" s="251">
        <f t="shared" si="1"/>
        <v>692</v>
      </c>
      <c r="F33" s="251">
        <v>318</v>
      </c>
      <c r="G33" s="251">
        <v>152</v>
      </c>
      <c r="H33" s="251">
        <v>166</v>
      </c>
      <c r="J33" s="251">
        <v>257</v>
      </c>
      <c r="K33" s="251">
        <v>118</v>
      </c>
      <c r="L33" s="251">
        <v>139</v>
      </c>
      <c r="N33" s="251">
        <v>226</v>
      </c>
      <c r="O33" s="251">
        <v>116</v>
      </c>
      <c r="P33" s="251">
        <v>110</v>
      </c>
      <c r="R33" s="251">
        <v>242</v>
      </c>
      <c r="S33" s="251">
        <v>118</v>
      </c>
      <c r="T33" s="251">
        <v>124</v>
      </c>
      <c r="V33" s="251">
        <v>182</v>
      </c>
      <c r="W33" s="251">
        <v>104</v>
      </c>
      <c r="X33" s="251">
        <v>78</v>
      </c>
      <c r="Z33" s="251">
        <v>154</v>
      </c>
      <c r="AA33" s="251">
        <v>79</v>
      </c>
      <c r="AB33" s="251">
        <v>75</v>
      </c>
    </row>
    <row r="34" spans="1:28" x14ac:dyDescent="0.2">
      <c r="A34" s="42" t="s">
        <v>70</v>
      </c>
      <c r="B34" s="251">
        <f t="shared" si="0"/>
        <v>1594</v>
      </c>
      <c r="C34" s="251">
        <f t="shared" si="0"/>
        <v>857</v>
      </c>
      <c r="D34" s="251">
        <f t="shared" si="1"/>
        <v>737</v>
      </c>
      <c r="F34" s="251">
        <v>300</v>
      </c>
      <c r="G34" s="251">
        <v>161</v>
      </c>
      <c r="H34" s="251">
        <v>139</v>
      </c>
      <c r="J34" s="251">
        <v>320</v>
      </c>
      <c r="K34" s="251">
        <v>168</v>
      </c>
      <c r="L34" s="251">
        <v>152</v>
      </c>
      <c r="N34" s="251">
        <v>340</v>
      </c>
      <c r="O34" s="251">
        <v>190</v>
      </c>
      <c r="P34" s="251">
        <v>150</v>
      </c>
      <c r="R34" s="251">
        <v>233</v>
      </c>
      <c r="S34" s="251">
        <v>118</v>
      </c>
      <c r="T34" s="251">
        <v>115</v>
      </c>
      <c r="V34" s="251">
        <v>217</v>
      </c>
      <c r="W34" s="251">
        <v>125</v>
      </c>
      <c r="X34" s="251">
        <v>92</v>
      </c>
      <c r="Z34" s="251">
        <v>184</v>
      </c>
      <c r="AA34" s="251">
        <v>95</v>
      </c>
      <c r="AB34" s="251">
        <v>89</v>
      </c>
    </row>
    <row r="35" spans="1:28" x14ac:dyDescent="0.2">
      <c r="A35" s="42" t="s">
        <v>71</v>
      </c>
      <c r="B35" s="251">
        <f t="shared" si="0"/>
        <v>6386</v>
      </c>
      <c r="C35" s="251">
        <f t="shared" si="0"/>
        <v>3161</v>
      </c>
      <c r="D35" s="251">
        <f t="shared" si="1"/>
        <v>3225</v>
      </c>
      <c r="F35" s="251">
        <v>1334</v>
      </c>
      <c r="G35" s="251">
        <v>689</v>
      </c>
      <c r="H35" s="251">
        <v>645</v>
      </c>
      <c r="J35" s="251">
        <v>1196</v>
      </c>
      <c r="K35" s="251">
        <v>621</v>
      </c>
      <c r="L35" s="251">
        <v>575</v>
      </c>
      <c r="N35" s="251">
        <v>1190</v>
      </c>
      <c r="O35" s="251">
        <v>592</v>
      </c>
      <c r="P35" s="251">
        <v>598</v>
      </c>
      <c r="R35" s="251">
        <v>1063</v>
      </c>
      <c r="S35" s="251">
        <v>507</v>
      </c>
      <c r="T35" s="251">
        <v>556</v>
      </c>
      <c r="V35" s="251">
        <v>817</v>
      </c>
      <c r="W35" s="251">
        <v>378</v>
      </c>
      <c r="X35" s="251">
        <v>439</v>
      </c>
      <c r="Z35" s="251">
        <v>786</v>
      </c>
      <c r="AA35" s="251">
        <v>374</v>
      </c>
      <c r="AB35" s="251">
        <v>412</v>
      </c>
    </row>
    <row r="36" spans="1:28" x14ac:dyDescent="0.2">
      <c r="A36" s="42" t="s">
        <v>72</v>
      </c>
      <c r="B36" s="251">
        <f t="shared" si="0"/>
        <v>4568</v>
      </c>
      <c r="C36" s="251">
        <f t="shared" si="0"/>
        <v>2254</v>
      </c>
      <c r="D36" s="251">
        <f t="shared" si="1"/>
        <v>2314</v>
      </c>
      <c r="F36" s="251">
        <v>951</v>
      </c>
      <c r="G36" s="251">
        <v>473</v>
      </c>
      <c r="H36" s="251">
        <v>478</v>
      </c>
      <c r="J36" s="251">
        <v>881</v>
      </c>
      <c r="K36" s="251">
        <v>426</v>
      </c>
      <c r="L36" s="251">
        <v>455</v>
      </c>
      <c r="N36" s="251">
        <v>875</v>
      </c>
      <c r="O36" s="251">
        <v>445</v>
      </c>
      <c r="P36" s="251">
        <v>430</v>
      </c>
      <c r="R36" s="251">
        <v>707</v>
      </c>
      <c r="S36" s="251">
        <v>361</v>
      </c>
      <c r="T36" s="251">
        <v>346</v>
      </c>
      <c r="V36" s="251">
        <v>591</v>
      </c>
      <c r="W36" s="251">
        <v>276</v>
      </c>
      <c r="X36" s="251">
        <v>315</v>
      </c>
      <c r="Z36" s="251">
        <v>563</v>
      </c>
      <c r="AA36" s="251">
        <v>273</v>
      </c>
      <c r="AB36" s="251">
        <v>290</v>
      </c>
    </row>
    <row r="37" spans="1:28" ht="13.5" thickBot="1" x14ac:dyDescent="0.25">
      <c r="A37" s="46" t="s">
        <v>73</v>
      </c>
      <c r="B37" s="254">
        <f t="shared" si="0"/>
        <v>1367</v>
      </c>
      <c r="C37" s="254">
        <f t="shared" si="0"/>
        <v>675</v>
      </c>
      <c r="D37" s="254">
        <f t="shared" si="1"/>
        <v>692</v>
      </c>
      <c r="E37" s="254"/>
      <c r="F37" s="254">
        <v>306</v>
      </c>
      <c r="G37" s="254">
        <v>143</v>
      </c>
      <c r="H37" s="254">
        <v>163</v>
      </c>
      <c r="I37" s="254"/>
      <c r="J37" s="254">
        <v>286</v>
      </c>
      <c r="K37" s="254">
        <v>142</v>
      </c>
      <c r="L37" s="254">
        <v>144</v>
      </c>
      <c r="M37" s="254"/>
      <c r="N37" s="254">
        <v>265</v>
      </c>
      <c r="O37" s="254">
        <v>135</v>
      </c>
      <c r="P37" s="254">
        <v>130</v>
      </c>
      <c r="Q37" s="254"/>
      <c r="R37" s="254">
        <v>224</v>
      </c>
      <c r="S37" s="254">
        <v>115</v>
      </c>
      <c r="T37" s="254">
        <v>109</v>
      </c>
      <c r="U37" s="254"/>
      <c r="V37" s="254">
        <v>153</v>
      </c>
      <c r="W37" s="254">
        <v>74</v>
      </c>
      <c r="X37" s="254">
        <v>79</v>
      </c>
      <c r="Y37" s="254"/>
      <c r="Z37" s="254">
        <v>133</v>
      </c>
      <c r="AA37" s="254">
        <v>66</v>
      </c>
      <c r="AB37" s="254">
        <v>67</v>
      </c>
    </row>
    <row r="38" spans="1:28" ht="15" customHeight="1" x14ac:dyDescent="0.2">
      <c r="A38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266" priority="8" operator="equal">
      <formula>0</formula>
    </cfRule>
  </conditionalFormatting>
  <conditionalFormatting sqref="B11:AB37">
    <cfRule type="cellIs" dxfId="265" priority="1" operator="equal">
      <formula>0</formula>
    </cfRule>
  </conditionalFormatting>
  <conditionalFormatting sqref="F9:H9">
    <cfRule type="cellIs" dxfId="264" priority="7" operator="equal">
      <formula>0</formula>
    </cfRule>
  </conditionalFormatting>
  <conditionalFormatting sqref="J9:L9">
    <cfRule type="cellIs" dxfId="263" priority="6" operator="equal">
      <formula>0</formula>
    </cfRule>
  </conditionalFormatting>
  <conditionalFormatting sqref="N9:P9">
    <cfRule type="cellIs" dxfId="262" priority="5" operator="equal">
      <formula>0</formula>
    </cfRule>
  </conditionalFormatting>
  <conditionalFormatting sqref="R9:T9">
    <cfRule type="cellIs" dxfId="261" priority="4" operator="equal">
      <formula>0</formula>
    </cfRule>
  </conditionalFormatting>
  <conditionalFormatting sqref="V9:X9">
    <cfRule type="cellIs" dxfId="260" priority="3" operator="equal">
      <formula>0</formula>
    </cfRule>
  </conditionalFormatting>
  <conditionalFormatting sqref="Z9:AB9">
    <cfRule type="cellIs" dxfId="259" priority="2" operator="equal">
      <formula>0</formula>
    </cfRule>
  </conditionalFormatting>
  <hyperlinks>
    <hyperlink ref="AC2" location="Contenido!A1" display="Contenido" xr:uid="{00000000-0004-0000-4500-000000000000}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71">
    <tabColor theme="5" tint="0.59999389629810485"/>
    <pageSetUpPr fitToPage="1"/>
  </sheetPr>
  <dimension ref="A1:AC38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6.25" style="118" customWidth="1"/>
    <col min="2" max="2" width="6.625" style="251" customWidth="1"/>
    <col min="3" max="4" width="6.375" style="251" customWidth="1"/>
    <col min="5" max="5" width="1.25" style="251" customWidth="1"/>
    <col min="6" max="6" width="5.75" style="251" customWidth="1"/>
    <col min="7" max="8" width="5.25" style="251" customWidth="1"/>
    <col min="9" max="9" width="1.25" style="251" customWidth="1"/>
    <col min="10" max="10" width="5.75" style="251" customWidth="1"/>
    <col min="11" max="12" width="5.25" style="251" customWidth="1"/>
    <col min="13" max="13" width="1.25" style="251" customWidth="1"/>
    <col min="14" max="14" width="5.75" style="251" customWidth="1"/>
    <col min="15" max="16" width="5.25" style="251" customWidth="1"/>
    <col min="17" max="17" width="1.25" style="251" customWidth="1"/>
    <col min="18" max="18" width="5.875" style="251" customWidth="1"/>
    <col min="19" max="20" width="5.25" style="251" customWidth="1"/>
    <col min="21" max="21" width="1.25" style="251" customWidth="1"/>
    <col min="22" max="22" width="5.5" style="251" customWidth="1"/>
    <col min="23" max="24" width="5.25" style="251" customWidth="1"/>
    <col min="25" max="25" width="1.25" style="251" customWidth="1"/>
    <col min="26" max="26" width="5.75" style="251" customWidth="1"/>
    <col min="27" max="28" width="5.25" style="251" customWidth="1"/>
    <col min="29" max="16384" width="11" style="102"/>
  </cols>
  <sheetData>
    <row r="1" spans="1:29" ht="15" customHeight="1" x14ac:dyDescent="0.25">
      <c r="A1" s="600" t="s">
        <v>844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43" t="s">
        <v>0</v>
      </c>
      <c r="B9" s="268">
        <f>SUM(B11:B37)</f>
        <v>102124</v>
      </c>
      <c r="C9" s="268">
        <f>SUM(C11:C37)</f>
        <v>50883</v>
      </c>
      <c r="D9" s="268">
        <f>SUM(D11:D37)</f>
        <v>51241</v>
      </c>
      <c r="E9" s="268"/>
      <c r="F9" s="268">
        <f>SUM(F11:F37)</f>
        <v>18613</v>
      </c>
      <c r="G9" s="268">
        <f>SUM(G11:G37)</f>
        <v>9621</v>
      </c>
      <c r="H9" s="268">
        <f>SUM(H11:H37)</f>
        <v>8992</v>
      </c>
      <c r="I9" s="268"/>
      <c r="J9" s="268">
        <f>SUM(J11:J37)</f>
        <v>17380</v>
      </c>
      <c r="K9" s="268">
        <f>SUM(K11:K37)</f>
        <v>8863</v>
      </c>
      <c r="L9" s="268">
        <f>SUM(L11:L37)</f>
        <v>8517</v>
      </c>
      <c r="M9" s="268"/>
      <c r="N9" s="268">
        <f>SUM(N11:N37)</f>
        <v>16767</v>
      </c>
      <c r="O9" s="268">
        <f>SUM(O11:O37)</f>
        <v>8434</v>
      </c>
      <c r="P9" s="268">
        <f>SUM(P11:P37)</f>
        <v>8333</v>
      </c>
      <c r="Q9" s="268"/>
      <c r="R9" s="268">
        <f>SUM(R11:R37)</f>
        <v>18798</v>
      </c>
      <c r="S9" s="268">
        <f>SUM(S11:S37)</f>
        <v>9268</v>
      </c>
      <c r="T9" s="268">
        <f>SUM(T11:T37)</f>
        <v>9530</v>
      </c>
      <c r="U9" s="268"/>
      <c r="V9" s="268">
        <f>SUM(V11:V37)</f>
        <v>15885</v>
      </c>
      <c r="W9" s="268">
        <f>SUM(W11:W37)</f>
        <v>7717</v>
      </c>
      <c r="X9" s="268">
        <f>SUM(X11:X37)</f>
        <v>8168</v>
      </c>
      <c r="Y9" s="268"/>
      <c r="Z9" s="268">
        <f>SUM(Z11:Z37)</f>
        <v>14681</v>
      </c>
      <c r="AA9" s="268">
        <f>SUM(AA11:AA37)</f>
        <v>6980</v>
      </c>
      <c r="AB9" s="268">
        <f>SUM(AB11:AB37)</f>
        <v>7701</v>
      </c>
    </row>
    <row r="10" spans="1:29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</row>
    <row r="11" spans="1:29" x14ac:dyDescent="0.2">
      <c r="A11" s="42" t="s">
        <v>51</v>
      </c>
      <c r="B11" s="251">
        <f>+F11+J11+N11+R11+V11+Z11</f>
        <v>3964</v>
      </c>
      <c r="C11" s="251">
        <f>+G11+K11+O11+S11+W11+AA11</f>
        <v>1901</v>
      </c>
      <c r="D11" s="251">
        <f>+B11-C11</f>
        <v>2063</v>
      </c>
      <c r="E11" s="250"/>
      <c r="F11" s="250">
        <v>534</v>
      </c>
      <c r="G11" s="250">
        <v>260</v>
      </c>
      <c r="H11" s="250">
        <v>274</v>
      </c>
      <c r="J11" s="250">
        <v>535</v>
      </c>
      <c r="K11" s="250">
        <v>255</v>
      </c>
      <c r="L11" s="250">
        <v>280</v>
      </c>
      <c r="N11" s="250">
        <v>529</v>
      </c>
      <c r="O11" s="250">
        <v>256</v>
      </c>
      <c r="P11" s="250">
        <v>273</v>
      </c>
      <c r="R11" s="250">
        <v>877</v>
      </c>
      <c r="S11" s="250">
        <v>399</v>
      </c>
      <c r="T11" s="250">
        <v>478</v>
      </c>
      <c r="V11" s="250">
        <v>743</v>
      </c>
      <c r="W11" s="250">
        <v>369</v>
      </c>
      <c r="X11" s="250">
        <v>374</v>
      </c>
      <c r="Z11" s="250">
        <v>746</v>
      </c>
      <c r="AA11" s="250">
        <v>362</v>
      </c>
      <c r="AB11" s="250">
        <v>384</v>
      </c>
    </row>
    <row r="12" spans="1:29" x14ac:dyDescent="0.2">
      <c r="A12" s="42" t="s">
        <v>58</v>
      </c>
      <c r="B12" s="251">
        <f t="shared" ref="B12:C37" si="0">+F12+J12+N12+R12+V12+Z12</f>
        <v>3057</v>
      </c>
      <c r="C12" s="251">
        <f t="shared" si="0"/>
        <v>1443</v>
      </c>
      <c r="D12" s="251">
        <f t="shared" ref="D12:D37" si="1">+B12-C12</f>
        <v>1614</v>
      </c>
      <c r="E12" s="250"/>
      <c r="F12" s="250">
        <v>421</v>
      </c>
      <c r="G12" s="250">
        <v>223</v>
      </c>
      <c r="H12" s="250">
        <v>198</v>
      </c>
      <c r="J12" s="250">
        <v>369</v>
      </c>
      <c r="K12" s="250">
        <v>176</v>
      </c>
      <c r="L12" s="250">
        <v>193</v>
      </c>
      <c r="N12" s="250">
        <v>337</v>
      </c>
      <c r="O12" s="250">
        <v>156</v>
      </c>
      <c r="P12" s="250">
        <v>181</v>
      </c>
      <c r="R12" s="250">
        <v>708</v>
      </c>
      <c r="S12" s="250">
        <v>331</v>
      </c>
      <c r="T12" s="250">
        <v>377</v>
      </c>
      <c r="V12" s="250">
        <v>618</v>
      </c>
      <c r="W12" s="250">
        <v>287</v>
      </c>
      <c r="X12" s="250">
        <v>331</v>
      </c>
      <c r="Z12" s="250">
        <v>604</v>
      </c>
      <c r="AA12" s="250">
        <v>270</v>
      </c>
      <c r="AB12" s="250">
        <v>334</v>
      </c>
    </row>
    <row r="13" spans="1:29" x14ac:dyDescent="0.2">
      <c r="A13" s="42" t="s">
        <v>29</v>
      </c>
      <c r="B13" s="251">
        <f t="shared" si="0"/>
        <v>2027</v>
      </c>
      <c r="C13" s="251">
        <f t="shared" si="0"/>
        <v>821</v>
      </c>
      <c r="D13" s="251">
        <f t="shared" si="1"/>
        <v>1206</v>
      </c>
      <c r="E13" s="250"/>
      <c r="F13" s="250">
        <v>66</v>
      </c>
      <c r="G13" s="250">
        <v>40</v>
      </c>
      <c r="H13" s="250">
        <v>26</v>
      </c>
      <c r="J13" s="250">
        <v>67</v>
      </c>
      <c r="K13" s="250">
        <v>38</v>
      </c>
      <c r="L13" s="250">
        <v>29</v>
      </c>
      <c r="N13" s="250">
        <v>57</v>
      </c>
      <c r="O13" s="250">
        <v>26</v>
      </c>
      <c r="P13" s="250">
        <v>31</v>
      </c>
      <c r="R13" s="250">
        <v>673</v>
      </c>
      <c r="S13" s="250">
        <v>272</v>
      </c>
      <c r="T13" s="250">
        <v>401</v>
      </c>
      <c r="V13" s="250">
        <v>628</v>
      </c>
      <c r="W13" s="250">
        <v>244</v>
      </c>
      <c r="X13" s="250">
        <v>384</v>
      </c>
      <c r="Z13" s="250">
        <v>536</v>
      </c>
      <c r="AA13" s="250">
        <v>201</v>
      </c>
      <c r="AB13" s="250">
        <v>335</v>
      </c>
    </row>
    <row r="14" spans="1:29" x14ac:dyDescent="0.2">
      <c r="A14" s="42" t="s">
        <v>59</v>
      </c>
      <c r="B14" s="251">
        <f t="shared" si="0"/>
        <v>10357</v>
      </c>
      <c r="C14" s="251">
        <f t="shared" si="0"/>
        <v>5125</v>
      </c>
      <c r="D14" s="251">
        <f t="shared" si="1"/>
        <v>5232</v>
      </c>
      <c r="E14" s="250"/>
      <c r="F14" s="250">
        <v>1544</v>
      </c>
      <c r="G14" s="250">
        <v>792</v>
      </c>
      <c r="H14" s="250">
        <v>752</v>
      </c>
      <c r="J14" s="250">
        <v>1461</v>
      </c>
      <c r="K14" s="250">
        <v>747</v>
      </c>
      <c r="L14" s="250">
        <v>714</v>
      </c>
      <c r="N14" s="250">
        <v>1575</v>
      </c>
      <c r="O14" s="250">
        <v>785</v>
      </c>
      <c r="P14" s="250">
        <v>790</v>
      </c>
      <c r="R14" s="250">
        <v>1937</v>
      </c>
      <c r="S14" s="250">
        <v>992</v>
      </c>
      <c r="T14" s="250">
        <v>945</v>
      </c>
      <c r="V14" s="250">
        <v>1889</v>
      </c>
      <c r="W14" s="250">
        <v>901</v>
      </c>
      <c r="X14" s="250">
        <v>988</v>
      </c>
      <c r="Z14" s="250">
        <v>1951</v>
      </c>
      <c r="AA14" s="250">
        <v>908</v>
      </c>
      <c r="AB14" s="250">
        <v>1043</v>
      </c>
    </row>
    <row r="15" spans="1:29" x14ac:dyDescent="0.2">
      <c r="A15" s="42" t="s">
        <v>60</v>
      </c>
      <c r="B15" s="251">
        <f t="shared" si="0"/>
        <v>2507</v>
      </c>
      <c r="C15" s="251">
        <f t="shared" si="0"/>
        <v>1320</v>
      </c>
      <c r="D15" s="251">
        <f t="shared" si="1"/>
        <v>1187</v>
      </c>
      <c r="E15" s="252"/>
      <c r="F15" s="252">
        <v>430</v>
      </c>
      <c r="G15" s="252">
        <v>236</v>
      </c>
      <c r="H15" s="252">
        <v>194</v>
      </c>
      <c r="J15" s="252">
        <v>453</v>
      </c>
      <c r="K15" s="250">
        <v>241</v>
      </c>
      <c r="L15" s="250">
        <v>212</v>
      </c>
      <c r="N15" s="250">
        <v>384</v>
      </c>
      <c r="O15" s="250">
        <v>197</v>
      </c>
      <c r="P15" s="250">
        <v>187</v>
      </c>
      <c r="R15" s="250">
        <v>474</v>
      </c>
      <c r="S15" s="250">
        <v>251</v>
      </c>
      <c r="T15" s="250">
        <v>223</v>
      </c>
      <c r="V15" s="250">
        <v>404</v>
      </c>
      <c r="W15" s="250">
        <v>208</v>
      </c>
      <c r="X15" s="250">
        <v>196</v>
      </c>
      <c r="Z15" s="250">
        <v>362</v>
      </c>
      <c r="AA15" s="250">
        <v>187</v>
      </c>
      <c r="AB15" s="250">
        <v>175</v>
      </c>
    </row>
    <row r="16" spans="1:29" x14ac:dyDescent="0.2">
      <c r="A16" s="42" t="s">
        <v>61</v>
      </c>
      <c r="B16" s="251">
        <f t="shared" si="0"/>
        <v>3631</v>
      </c>
      <c r="C16" s="251">
        <f t="shared" si="0"/>
        <v>1796</v>
      </c>
      <c r="D16" s="251">
        <f t="shared" si="1"/>
        <v>1835</v>
      </c>
      <c r="E16" s="252"/>
      <c r="F16" s="252">
        <v>679</v>
      </c>
      <c r="G16" s="252">
        <v>353</v>
      </c>
      <c r="H16" s="252">
        <v>326</v>
      </c>
      <c r="J16" s="252">
        <v>717</v>
      </c>
      <c r="K16" s="252">
        <v>354</v>
      </c>
      <c r="L16" s="252">
        <v>363</v>
      </c>
      <c r="N16" s="252">
        <v>669</v>
      </c>
      <c r="O16" s="252">
        <v>323</v>
      </c>
      <c r="P16" s="252">
        <v>346</v>
      </c>
      <c r="R16" s="252">
        <v>562</v>
      </c>
      <c r="S16" s="252">
        <v>286</v>
      </c>
      <c r="T16" s="252">
        <v>276</v>
      </c>
      <c r="V16" s="252">
        <v>528</v>
      </c>
      <c r="W16" s="252">
        <v>263</v>
      </c>
      <c r="X16" s="252">
        <v>265</v>
      </c>
      <c r="Z16" s="252">
        <v>476</v>
      </c>
      <c r="AA16" s="252">
        <v>217</v>
      </c>
      <c r="AB16" s="252">
        <v>259</v>
      </c>
    </row>
    <row r="17" spans="1:28" x14ac:dyDescent="0.2">
      <c r="A17" s="42" t="s">
        <v>81</v>
      </c>
      <c r="B17" s="251">
        <f t="shared" si="0"/>
        <v>1259</v>
      </c>
      <c r="C17" s="251">
        <f t="shared" si="0"/>
        <v>645</v>
      </c>
      <c r="D17" s="251">
        <f t="shared" si="1"/>
        <v>614</v>
      </c>
      <c r="E17" s="252"/>
      <c r="F17" s="252">
        <v>279</v>
      </c>
      <c r="G17" s="252">
        <v>140</v>
      </c>
      <c r="H17" s="252">
        <v>139</v>
      </c>
      <c r="J17" s="252">
        <v>222</v>
      </c>
      <c r="K17" s="252">
        <v>122</v>
      </c>
      <c r="L17" s="252">
        <v>100</v>
      </c>
      <c r="N17" s="252">
        <v>217</v>
      </c>
      <c r="O17" s="252">
        <v>119</v>
      </c>
      <c r="P17" s="252">
        <v>98</v>
      </c>
      <c r="R17" s="252">
        <v>229</v>
      </c>
      <c r="S17" s="252">
        <v>124</v>
      </c>
      <c r="T17" s="252">
        <v>105</v>
      </c>
      <c r="V17" s="252">
        <v>155</v>
      </c>
      <c r="W17" s="252">
        <v>68</v>
      </c>
      <c r="X17" s="252">
        <v>87</v>
      </c>
      <c r="Z17" s="252">
        <v>157</v>
      </c>
      <c r="AA17" s="252">
        <v>72</v>
      </c>
      <c r="AB17" s="252">
        <v>85</v>
      </c>
    </row>
    <row r="18" spans="1:28" x14ac:dyDescent="0.2">
      <c r="A18" s="42" t="s">
        <v>52</v>
      </c>
      <c r="B18" s="251">
        <f t="shared" si="0"/>
        <v>8691</v>
      </c>
      <c r="C18" s="251">
        <f t="shared" si="0"/>
        <v>4391</v>
      </c>
      <c r="D18" s="251">
        <f t="shared" si="1"/>
        <v>4300</v>
      </c>
      <c r="E18" s="252"/>
      <c r="F18" s="252">
        <v>1511</v>
      </c>
      <c r="G18" s="252">
        <v>794</v>
      </c>
      <c r="H18" s="252">
        <v>717</v>
      </c>
      <c r="J18" s="252">
        <v>1375</v>
      </c>
      <c r="K18" s="252">
        <v>723</v>
      </c>
      <c r="L18" s="252">
        <v>652</v>
      </c>
      <c r="N18" s="252">
        <v>1362</v>
      </c>
      <c r="O18" s="252">
        <v>673</v>
      </c>
      <c r="P18" s="252">
        <v>689</v>
      </c>
      <c r="R18" s="252">
        <v>1722</v>
      </c>
      <c r="S18" s="252">
        <v>845</v>
      </c>
      <c r="T18" s="252">
        <v>877</v>
      </c>
      <c r="V18" s="252">
        <v>1396</v>
      </c>
      <c r="W18" s="252">
        <v>702</v>
      </c>
      <c r="X18" s="252">
        <v>694</v>
      </c>
      <c r="Z18" s="252">
        <v>1325</v>
      </c>
      <c r="AA18" s="252">
        <v>654</v>
      </c>
      <c r="AB18" s="252">
        <v>671</v>
      </c>
    </row>
    <row r="19" spans="1:28" x14ac:dyDescent="0.2">
      <c r="A19" s="42" t="s">
        <v>62</v>
      </c>
      <c r="B19" s="251">
        <f t="shared" si="0"/>
        <v>3965</v>
      </c>
      <c r="C19" s="251">
        <f t="shared" si="0"/>
        <v>2049</v>
      </c>
      <c r="D19" s="251">
        <f t="shared" si="1"/>
        <v>1916</v>
      </c>
      <c r="E19" s="250"/>
      <c r="F19" s="250">
        <v>836</v>
      </c>
      <c r="G19" s="250">
        <v>440</v>
      </c>
      <c r="H19" s="250">
        <v>396</v>
      </c>
      <c r="J19" s="250">
        <v>786</v>
      </c>
      <c r="K19" s="250">
        <v>402</v>
      </c>
      <c r="L19" s="250">
        <v>384</v>
      </c>
      <c r="N19" s="250">
        <v>704</v>
      </c>
      <c r="O19" s="250">
        <v>373</v>
      </c>
      <c r="P19" s="250">
        <v>331</v>
      </c>
      <c r="R19" s="250">
        <v>640</v>
      </c>
      <c r="S19" s="250">
        <v>335</v>
      </c>
      <c r="T19" s="250">
        <v>305</v>
      </c>
      <c r="V19" s="250">
        <v>488</v>
      </c>
      <c r="W19" s="250">
        <v>248</v>
      </c>
      <c r="X19" s="250">
        <v>240</v>
      </c>
      <c r="Z19" s="250">
        <v>511</v>
      </c>
      <c r="AA19" s="250">
        <v>251</v>
      </c>
      <c r="AB19" s="250">
        <v>260</v>
      </c>
    </row>
    <row r="20" spans="1:28" x14ac:dyDescent="0.2">
      <c r="A20" s="42" t="s">
        <v>63</v>
      </c>
      <c r="B20" s="251">
        <f t="shared" si="0"/>
        <v>8258</v>
      </c>
      <c r="C20" s="251">
        <f t="shared" si="0"/>
        <v>4115</v>
      </c>
      <c r="D20" s="251">
        <f t="shared" si="1"/>
        <v>4143</v>
      </c>
      <c r="E20" s="252"/>
      <c r="F20" s="252">
        <v>1751</v>
      </c>
      <c r="G20" s="252">
        <v>912</v>
      </c>
      <c r="H20" s="252">
        <v>839</v>
      </c>
      <c r="J20" s="252">
        <v>1568</v>
      </c>
      <c r="K20" s="252">
        <v>792</v>
      </c>
      <c r="L20" s="252">
        <v>776</v>
      </c>
      <c r="N20" s="252">
        <v>1467</v>
      </c>
      <c r="O20" s="252">
        <v>742</v>
      </c>
      <c r="P20" s="252">
        <v>725</v>
      </c>
      <c r="R20" s="252">
        <v>1427</v>
      </c>
      <c r="S20" s="252">
        <v>694</v>
      </c>
      <c r="T20" s="252">
        <v>733</v>
      </c>
      <c r="V20" s="252">
        <v>1078</v>
      </c>
      <c r="W20" s="252">
        <v>507</v>
      </c>
      <c r="X20" s="252">
        <v>571</v>
      </c>
      <c r="Z20" s="252">
        <v>967</v>
      </c>
      <c r="AA20" s="252">
        <v>468</v>
      </c>
      <c r="AB20" s="252">
        <v>499</v>
      </c>
    </row>
    <row r="21" spans="1:28" x14ac:dyDescent="0.2">
      <c r="A21" s="42" t="s">
        <v>64</v>
      </c>
      <c r="B21" s="251">
        <f t="shared" si="0"/>
        <v>2029</v>
      </c>
      <c r="C21" s="251">
        <f t="shared" si="0"/>
        <v>999</v>
      </c>
      <c r="D21" s="251">
        <f t="shared" si="1"/>
        <v>1030</v>
      </c>
      <c r="E21" s="252"/>
      <c r="F21" s="252">
        <v>487</v>
      </c>
      <c r="G21" s="252">
        <v>257</v>
      </c>
      <c r="H21" s="252">
        <v>230</v>
      </c>
      <c r="J21" s="252">
        <v>408</v>
      </c>
      <c r="K21" s="252">
        <v>199</v>
      </c>
      <c r="L21" s="252">
        <v>209</v>
      </c>
      <c r="N21" s="252">
        <v>372</v>
      </c>
      <c r="O21" s="252">
        <v>191</v>
      </c>
      <c r="P21" s="252">
        <v>181</v>
      </c>
      <c r="R21" s="252">
        <v>316</v>
      </c>
      <c r="S21" s="252">
        <v>148</v>
      </c>
      <c r="T21" s="252">
        <v>168</v>
      </c>
      <c r="V21" s="252">
        <v>238</v>
      </c>
      <c r="W21" s="252">
        <v>115</v>
      </c>
      <c r="X21" s="252">
        <v>123</v>
      </c>
      <c r="Z21" s="252">
        <v>208</v>
      </c>
      <c r="AA21" s="252">
        <v>89</v>
      </c>
      <c r="AB21" s="252">
        <v>119</v>
      </c>
    </row>
    <row r="22" spans="1:28" x14ac:dyDescent="0.2">
      <c r="A22" s="41" t="s">
        <v>30</v>
      </c>
      <c r="B22" s="251">
        <f t="shared" si="0"/>
        <v>6205</v>
      </c>
      <c r="C22" s="251">
        <f t="shared" si="0"/>
        <v>3056</v>
      </c>
      <c r="D22" s="251">
        <f t="shared" si="1"/>
        <v>3149</v>
      </c>
      <c r="F22" s="250">
        <v>1055</v>
      </c>
      <c r="G22" s="250">
        <v>524</v>
      </c>
      <c r="H22" s="250">
        <v>531</v>
      </c>
      <c r="J22" s="251">
        <v>977</v>
      </c>
      <c r="K22" s="250">
        <v>469</v>
      </c>
      <c r="L22" s="250">
        <v>508</v>
      </c>
      <c r="N22" s="250">
        <v>980</v>
      </c>
      <c r="O22" s="251">
        <v>497</v>
      </c>
      <c r="P22" s="250">
        <v>483</v>
      </c>
      <c r="R22" s="250">
        <v>1194</v>
      </c>
      <c r="S22" s="250">
        <v>608</v>
      </c>
      <c r="T22" s="251">
        <v>586</v>
      </c>
      <c r="V22" s="250">
        <v>1017</v>
      </c>
      <c r="W22" s="250">
        <v>509</v>
      </c>
      <c r="X22" s="250">
        <v>508</v>
      </c>
      <c r="Z22" s="251">
        <v>982</v>
      </c>
      <c r="AA22" s="250">
        <v>449</v>
      </c>
      <c r="AB22" s="250">
        <v>533</v>
      </c>
    </row>
    <row r="23" spans="1:28" x14ac:dyDescent="0.2">
      <c r="A23" s="42" t="s">
        <v>65</v>
      </c>
      <c r="B23" s="251">
        <f t="shared" si="0"/>
        <v>1036</v>
      </c>
      <c r="C23" s="251">
        <f t="shared" si="0"/>
        <v>536</v>
      </c>
      <c r="D23" s="251">
        <f t="shared" si="1"/>
        <v>500</v>
      </c>
      <c r="F23" s="251">
        <v>210</v>
      </c>
      <c r="G23" s="251">
        <v>103</v>
      </c>
      <c r="H23" s="251">
        <v>107</v>
      </c>
      <c r="J23" s="251">
        <v>199</v>
      </c>
      <c r="K23" s="251">
        <v>107</v>
      </c>
      <c r="L23" s="251">
        <v>92</v>
      </c>
      <c r="N23" s="251">
        <v>166</v>
      </c>
      <c r="O23" s="251">
        <v>84</v>
      </c>
      <c r="P23" s="251">
        <v>82</v>
      </c>
      <c r="R23" s="251">
        <v>156</v>
      </c>
      <c r="S23" s="251">
        <v>83</v>
      </c>
      <c r="T23" s="251">
        <v>73</v>
      </c>
      <c r="V23" s="251">
        <v>165</v>
      </c>
      <c r="W23" s="251">
        <v>89</v>
      </c>
      <c r="X23" s="251">
        <v>76</v>
      </c>
      <c r="Z23" s="251">
        <v>140</v>
      </c>
      <c r="AA23" s="251">
        <v>70</v>
      </c>
      <c r="AB23" s="251">
        <v>70</v>
      </c>
    </row>
    <row r="24" spans="1:28" x14ac:dyDescent="0.2">
      <c r="A24" s="42" t="s">
        <v>31</v>
      </c>
      <c r="B24" s="251">
        <f t="shared" si="0"/>
        <v>5757</v>
      </c>
      <c r="C24" s="251">
        <f t="shared" si="0"/>
        <v>2773</v>
      </c>
      <c r="D24" s="251">
        <f t="shared" si="1"/>
        <v>2984</v>
      </c>
      <c r="F24" s="251">
        <v>555</v>
      </c>
      <c r="G24" s="251">
        <v>290</v>
      </c>
      <c r="H24" s="251">
        <v>265</v>
      </c>
      <c r="J24" s="251">
        <v>501</v>
      </c>
      <c r="K24" s="251">
        <v>273</v>
      </c>
      <c r="L24" s="251">
        <v>228</v>
      </c>
      <c r="N24" s="251">
        <v>519</v>
      </c>
      <c r="O24" s="251">
        <v>251</v>
      </c>
      <c r="P24" s="251">
        <v>268</v>
      </c>
      <c r="R24" s="251">
        <v>1474</v>
      </c>
      <c r="S24" s="251">
        <v>700</v>
      </c>
      <c r="T24" s="251">
        <v>774</v>
      </c>
      <c r="V24" s="251">
        <v>1393</v>
      </c>
      <c r="W24" s="251">
        <v>649</v>
      </c>
      <c r="X24" s="251">
        <v>744</v>
      </c>
      <c r="Z24" s="251">
        <v>1315</v>
      </c>
      <c r="AA24" s="251">
        <v>610</v>
      </c>
      <c r="AB24" s="251">
        <v>705</v>
      </c>
    </row>
    <row r="25" spans="1:28" x14ac:dyDescent="0.2">
      <c r="A25" s="42" t="s">
        <v>210</v>
      </c>
      <c r="B25" s="251">
        <f t="shared" si="0"/>
        <v>1088</v>
      </c>
      <c r="C25" s="251">
        <f t="shared" si="0"/>
        <v>544</v>
      </c>
      <c r="D25" s="251">
        <f t="shared" si="1"/>
        <v>544</v>
      </c>
      <c r="F25" s="251">
        <v>296</v>
      </c>
      <c r="G25" s="251">
        <v>146</v>
      </c>
      <c r="H25" s="251">
        <v>150</v>
      </c>
      <c r="J25" s="251">
        <v>225</v>
      </c>
      <c r="K25" s="251">
        <v>99</v>
      </c>
      <c r="L25" s="251">
        <v>126</v>
      </c>
      <c r="N25" s="251">
        <v>205</v>
      </c>
      <c r="O25" s="251">
        <v>97</v>
      </c>
      <c r="P25" s="251">
        <v>108</v>
      </c>
      <c r="R25" s="251">
        <v>154</v>
      </c>
      <c r="S25" s="251">
        <v>85</v>
      </c>
      <c r="T25" s="251">
        <v>69</v>
      </c>
      <c r="V25" s="251">
        <v>136</v>
      </c>
      <c r="W25" s="251">
        <v>81</v>
      </c>
      <c r="X25" s="251">
        <v>55</v>
      </c>
      <c r="Z25" s="251">
        <v>72</v>
      </c>
      <c r="AA25" s="251">
        <v>36</v>
      </c>
      <c r="AB25" s="251">
        <v>36</v>
      </c>
    </row>
    <row r="26" spans="1:28" x14ac:dyDescent="0.2">
      <c r="A26" s="42" t="s">
        <v>53</v>
      </c>
      <c r="B26" s="251">
        <f t="shared" si="0"/>
        <v>2599</v>
      </c>
      <c r="C26" s="251">
        <f t="shared" si="0"/>
        <v>1268</v>
      </c>
      <c r="D26" s="251">
        <f t="shared" si="1"/>
        <v>1331</v>
      </c>
      <c r="F26" s="251">
        <v>545</v>
      </c>
      <c r="G26" s="251">
        <v>276</v>
      </c>
      <c r="H26" s="251">
        <v>269</v>
      </c>
      <c r="J26" s="251">
        <v>505</v>
      </c>
      <c r="K26" s="251">
        <v>255</v>
      </c>
      <c r="L26" s="251">
        <v>250</v>
      </c>
      <c r="N26" s="251">
        <v>476</v>
      </c>
      <c r="O26" s="251">
        <v>235</v>
      </c>
      <c r="P26" s="251">
        <v>241</v>
      </c>
      <c r="R26" s="251">
        <v>421</v>
      </c>
      <c r="S26" s="251">
        <v>197</v>
      </c>
      <c r="T26" s="251">
        <v>224</v>
      </c>
      <c r="V26" s="251">
        <v>364</v>
      </c>
      <c r="W26" s="251">
        <v>165</v>
      </c>
      <c r="X26" s="251">
        <v>199</v>
      </c>
      <c r="Z26" s="251">
        <v>288</v>
      </c>
      <c r="AA26" s="251">
        <v>140</v>
      </c>
      <c r="AB26" s="251">
        <v>148</v>
      </c>
    </row>
    <row r="27" spans="1:28" x14ac:dyDescent="0.2">
      <c r="A27" s="42" t="s">
        <v>67</v>
      </c>
      <c r="B27" s="251">
        <f t="shared" si="0"/>
        <v>2972</v>
      </c>
      <c r="C27" s="251">
        <f t="shared" si="0"/>
        <v>1591</v>
      </c>
      <c r="D27" s="251">
        <f t="shared" si="1"/>
        <v>1381</v>
      </c>
      <c r="F27" s="251">
        <v>538</v>
      </c>
      <c r="G27" s="251">
        <v>289</v>
      </c>
      <c r="H27" s="251">
        <v>249</v>
      </c>
      <c r="J27" s="251">
        <v>558</v>
      </c>
      <c r="K27" s="251">
        <v>300</v>
      </c>
      <c r="L27" s="251">
        <v>258</v>
      </c>
      <c r="N27" s="251">
        <v>527</v>
      </c>
      <c r="O27" s="251">
        <v>272</v>
      </c>
      <c r="P27" s="251">
        <v>255</v>
      </c>
      <c r="R27" s="251">
        <v>504</v>
      </c>
      <c r="S27" s="251">
        <v>282</v>
      </c>
      <c r="T27" s="251">
        <v>222</v>
      </c>
      <c r="V27" s="251">
        <v>450</v>
      </c>
      <c r="W27" s="251">
        <v>227</v>
      </c>
      <c r="X27" s="251">
        <v>223</v>
      </c>
      <c r="Z27" s="251">
        <v>395</v>
      </c>
      <c r="AA27" s="251">
        <v>221</v>
      </c>
      <c r="AB27" s="251">
        <v>174</v>
      </c>
    </row>
    <row r="28" spans="1:28" x14ac:dyDescent="0.2">
      <c r="A28" s="42" t="s">
        <v>68</v>
      </c>
      <c r="B28" s="251">
        <f t="shared" si="0"/>
        <v>3787</v>
      </c>
      <c r="C28" s="251">
        <f t="shared" si="0"/>
        <v>1961</v>
      </c>
      <c r="D28" s="251">
        <f t="shared" si="1"/>
        <v>1826</v>
      </c>
      <c r="F28" s="251">
        <v>808</v>
      </c>
      <c r="G28" s="251">
        <v>436</v>
      </c>
      <c r="H28" s="251">
        <v>372</v>
      </c>
      <c r="J28" s="251">
        <v>742</v>
      </c>
      <c r="K28" s="251">
        <v>399</v>
      </c>
      <c r="L28" s="251">
        <v>343</v>
      </c>
      <c r="N28" s="251">
        <v>759</v>
      </c>
      <c r="O28" s="251">
        <v>383</v>
      </c>
      <c r="P28" s="251">
        <v>376</v>
      </c>
      <c r="R28" s="251">
        <v>592</v>
      </c>
      <c r="S28" s="251">
        <v>302</v>
      </c>
      <c r="T28" s="251">
        <v>290</v>
      </c>
      <c r="V28" s="251">
        <v>478</v>
      </c>
      <c r="W28" s="251">
        <v>243</v>
      </c>
      <c r="X28" s="251">
        <v>235</v>
      </c>
      <c r="Z28" s="251">
        <v>408</v>
      </c>
      <c r="AA28" s="251">
        <v>198</v>
      </c>
      <c r="AB28" s="251">
        <v>210</v>
      </c>
    </row>
    <row r="29" spans="1:28" x14ac:dyDescent="0.2">
      <c r="A29" s="42" t="s">
        <v>54</v>
      </c>
      <c r="B29" s="251">
        <f t="shared" si="0"/>
        <v>1798</v>
      </c>
      <c r="C29" s="251">
        <f t="shared" si="0"/>
        <v>915</v>
      </c>
      <c r="D29" s="251">
        <f t="shared" si="1"/>
        <v>883</v>
      </c>
      <c r="F29" s="251">
        <v>378</v>
      </c>
      <c r="G29" s="251">
        <v>190</v>
      </c>
      <c r="H29" s="251">
        <v>188</v>
      </c>
      <c r="J29" s="251">
        <v>350</v>
      </c>
      <c r="K29" s="251">
        <v>175</v>
      </c>
      <c r="L29" s="251">
        <v>175</v>
      </c>
      <c r="N29" s="251">
        <v>347</v>
      </c>
      <c r="O29" s="251">
        <v>191</v>
      </c>
      <c r="P29" s="251">
        <v>156</v>
      </c>
      <c r="R29" s="251">
        <v>307</v>
      </c>
      <c r="S29" s="251">
        <v>155</v>
      </c>
      <c r="T29" s="251">
        <v>152</v>
      </c>
      <c r="V29" s="251">
        <v>212</v>
      </c>
      <c r="W29" s="251">
        <v>112</v>
      </c>
      <c r="X29" s="251">
        <v>100</v>
      </c>
      <c r="Z29" s="251">
        <v>204</v>
      </c>
      <c r="AA29" s="251">
        <v>92</v>
      </c>
      <c r="AB29" s="251">
        <v>112</v>
      </c>
    </row>
    <row r="30" spans="1:28" x14ac:dyDescent="0.2">
      <c r="A30" s="42" t="s">
        <v>55</v>
      </c>
      <c r="B30" s="251">
        <f t="shared" si="0"/>
        <v>2380</v>
      </c>
      <c r="C30" s="251">
        <f t="shared" si="0"/>
        <v>1243</v>
      </c>
      <c r="D30" s="251">
        <f t="shared" si="1"/>
        <v>1137</v>
      </c>
      <c r="F30" s="251">
        <v>476</v>
      </c>
      <c r="G30" s="251">
        <v>260</v>
      </c>
      <c r="H30" s="251">
        <v>216</v>
      </c>
      <c r="J30" s="251">
        <v>488</v>
      </c>
      <c r="K30" s="251">
        <v>246</v>
      </c>
      <c r="L30" s="251">
        <v>242</v>
      </c>
      <c r="N30" s="251">
        <v>404</v>
      </c>
      <c r="O30" s="251">
        <v>202</v>
      </c>
      <c r="P30" s="251">
        <v>202</v>
      </c>
      <c r="R30" s="251">
        <v>431</v>
      </c>
      <c r="S30" s="251">
        <v>229</v>
      </c>
      <c r="T30" s="251">
        <v>202</v>
      </c>
      <c r="V30" s="251">
        <v>300</v>
      </c>
      <c r="W30" s="251">
        <v>157</v>
      </c>
      <c r="X30" s="251">
        <v>143</v>
      </c>
      <c r="Z30" s="251">
        <v>281</v>
      </c>
      <c r="AA30" s="251">
        <v>149</v>
      </c>
      <c r="AB30" s="251">
        <v>132</v>
      </c>
    </row>
    <row r="31" spans="1:28" x14ac:dyDescent="0.2">
      <c r="A31" s="42" t="s">
        <v>56</v>
      </c>
      <c r="B31" s="251">
        <f t="shared" si="0"/>
        <v>5101</v>
      </c>
      <c r="C31" s="251">
        <f t="shared" si="0"/>
        <v>2554</v>
      </c>
      <c r="D31" s="251">
        <f t="shared" si="1"/>
        <v>2547</v>
      </c>
      <c r="F31" s="251">
        <v>1061</v>
      </c>
      <c r="G31" s="251">
        <v>565</v>
      </c>
      <c r="H31" s="251">
        <v>496</v>
      </c>
      <c r="J31" s="251">
        <v>1038</v>
      </c>
      <c r="K31" s="251">
        <v>534</v>
      </c>
      <c r="L31" s="251">
        <v>504</v>
      </c>
      <c r="N31" s="251">
        <v>943</v>
      </c>
      <c r="O31" s="251">
        <v>466</v>
      </c>
      <c r="P31" s="251">
        <v>477</v>
      </c>
      <c r="R31" s="251">
        <v>810</v>
      </c>
      <c r="S31" s="251">
        <v>376</v>
      </c>
      <c r="T31" s="251">
        <v>434</v>
      </c>
      <c r="V31" s="251">
        <v>753</v>
      </c>
      <c r="W31" s="251">
        <v>374</v>
      </c>
      <c r="X31" s="251">
        <v>379</v>
      </c>
      <c r="Z31" s="251">
        <v>496</v>
      </c>
      <c r="AA31" s="251">
        <v>239</v>
      </c>
      <c r="AB31" s="251">
        <v>257</v>
      </c>
    </row>
    <row r="32" spans="1:28" x14ac:dyDescent="0.2">
      <c r="A32" s="42" t="s">
        <v>82</v>
      </c>
      <c r="B32" s="251">
        <f t="shared" si="0"/>
        <v>4362</v>
      </c>
      <c r="C32" s="251">
        <f t="shared" si="0"/>
        <v>2203</v>
      </c>
      <c r="D32" s="251">
        <f t="shared" si="1"/>
        <v>2159</v>
      </c>
      <c r="F32" s="251">
        <v>944</v>
      </c>
      <c r="G32" s="251">
        <v>477</v>
      </c>
      <c r="H32" s="251">
        <v>467</v>
      </c>
      <c r="J32" s="251">
        <v>896</v>
      </c>
      <c r="K32" s="251">
        <v>482</v>
      </c>
      <c r="L32" s="251">
        <v>414</v>
      </c>
      <c r="N32" s="251">
        <v>872</v>
      </c>
      <c r="O32" s="251">
        <v>437</v>
      </c>
      <c r="P32" s="251">
        <v>435</v>
      </c>
      <c r="R32" s="251">
        <v>721</v>
      </c>
      <c r="S32" s="251">
        <v>355</v>
      </c>
      <c r="T32" s="251">
        <v>366</v>
      </c>
      <c r="V32" s="251">
        <v>492</v>
      </c>
      <c r="W32" s="251">
        <v>242</v>
      </c>
      <c r="X32" s="251">
        <v>250</v>
      </c>
      <c r="Z32" s="251">
        <v>437</v>
      </c>
      <c r="AA32" s="251">
        <v>210</v>
      </c>
      <c r="AB32" s="251">
        <v>227</v>
      </c>
    </row>
    <row r="33" spans="1:28" x14ac:dyDescent="0.2">
      <c r="A33" s="42" t="s">
        <v>69</v>
      </c>
      <c r="B33" s="251">
        <f t="shared" si="0"/>
        <v>1379</v>
      </c>
      <c r="C33" s="251">
        <f t="shared" si="0"/>
        <v>687</v>
      </c>
      <c r="D33" s="251">
        <f t="shared" si="1"/>
        <v>692</v>
      </c>
      <c r="F33" s="251">
        <v>318</v>
      </c>
      <c r="G33" s="251">
        <v>152</v>
      </c>
      <c r="H33" s="251">
        <v>166</v>
      </c>
      <c r="J33" s="251">
        <v>257</v>
      </c>
      <c r="K33" s="251">
        <v>118</v>
      </c>
      <c r="L33" s="251">
        <v>139</v>
      </c>
      <c r="N33" s="251">
        <v>226</v>
      </c>
      <c r="O33" s="251">
        <v>116</v>
      </c>
      <c r="P33" s="251">
        <v>110</v>
      </c>
      <c r="R33" s="251">
        <v>242</v>
      </c>
      <c r="S33" s="251">
        <v>118</v>
      </c>
      <c r="T33" s="251">
        <v>124</v>
      </c>
      <c r="V33" s="251">
        <v>182</v>
      </c>
      <c r="W33" s="251">
        <v>104</v>
      </c>
      <c r="X33" s="251">
        <v>78</v>
      </c>
      <c r="Z33" s="251">
        <v>154</v>
      </c>
      <c r="AA33" s="251">
        <v>79</v>
      </c>
      <c r="AB33" s="251">
        <v>75</v>
      </c>
    </row>
    <row r="34" spans="1:28" x14ac:dyDescent="0.2">
      <c r="A34" s="42" t="s">
        <v>70</v>
      </c>
      <c r="B34" s="251">
        <f t="shared" si="0"/>
        <v>1594</v>
      </c>
      <c r="C34" s="251">
        <f t="shared" si="0"/>
        <v>857</v>
      </c>
      <c r="D34" s="251">
        <f t="shared" si="1"/>
        <v>737</v>
      </c>
      <c r="F34" s="251">
        <v>300</v>
      </c>
      <c r="G34" s="251">
        <v>161</v>
      </c>
      <c r="H34" s="251">
        <v>139</v>
      </c>
      <c r="J34" s="251">
        <v>320</v>
      </c>
      <c r="K34" s="251">
        <v>168</v>
      </c>
      <c r="L34" s="251">
        <v>152</v>
      </c>
      <c r="N34" s="251">
        <v>340</v>
      </c>
      <c r="O34" s="251">
        <v>190</v>
      </c>
      <c r="P34" s="251">
        <v>150</v>
      </c>
      <c r="R34" s="251">
        <v>233</v>
      </c>
      <c r="S34" s="251">
        <v>118</v>
      </c>
      <c r="T34" s="251">
        <v>115</v>
      </c>
      <c r="V34" s="251">
        <v>217</v>
      </c>
      <c r="W34" s="251">
        <v>125</v>
      </c>
      <c r="X34" s="251">
        <v>92</v>
      </c>
      <c r="Z34" s="251">
        <v>184</v>
      </c>
      <c r="AA34" s="251">
        <v>95</v>
      </c>
      <c r="AB34" s="251">
        <v>89</v>
      </c>
    </row>
    <row r="35" spans="1:28" x14ac:dyDescent="0.2">
      <c r="A35" s="42" t="s">
        <v>71</v>
      </c>
      <c r="B35" s="251">
        <f t="shared" si="0"/>
        <v>6386</v>
      </c>
      <c r="C35" s="251">
        <f t="shared" si="0"/>
        <v>3161</v>
      </c>
      <c r="D35" s="251">
        <f t="shared" si="1"/>
        <v>3225</v>
      </c>
      <c r="F35" s="251">
        <v>1334</v>
      </c>
      <c r="G35" s="251">
        <v>689</v>
      </c>
      <c r="H35" s="251">
        <v>645</v>
      </c>
      <c r="J35" s="251">
        <v>1196</v>
      </c>
      <c r="K35" s="251">
        <v>621</v>
      </c>
      <c r="L35" s="251">
        <v>575</v>
      </c>
      <c r="N35" s="251">
        <v>1190</v>
      </c>
      <c r="O35" s="251">
        <v>592</v>
      </c>
      <c r="P35" s="251">
        <v>598</v>
      </c>
      <c r="R35" s="251">
        <v>1063</v>
      </c>
      <c r="S35" s="251">
        <v>507</v>
      </c>
      <c r="T35" s="251">
        <v>556</v>
      </c>
      <c r="V35" s="251">
        <v>817</v>
      </c>
      <c r="W35" s="251">
        <v>378</v>
      </c>
      <c r="X35" s="251">
        <v>439</v>
      </c>
      <c r="Z35" s="251">
        <v>786</v>
      </c>
      <c r="AA35" s="251">
        <v>374</v>
      </c>
      <c r="AB35" s="251">
        <v>412</v>
      </c>
    </row>
    <row r="36" spans="1:28" x14ac:dyDescent="0.2">
      <c r="A36" s="42" t="s">
        <v>72</v>
      </c>
      <c r="B36" s="251">
        <f t="shared" si="0"/>
        <v>4568</v>
      </c>
      <c r="C36" s="251">
        <f t="shared" si="0"/>
        <v>2254</v>
      </c>
      <c r="D36" s="251">
        <f t="shared" si="1"/>
        <v>2314</v>
      </c>
      <c r="F36" s="251">
        <v>951</v>
      </c>
      <c r="G36" s="251">
        <v>473</v>
      </c>
      <c r="H36" s="251">
        <v>478</v>
      </c>
      <c r="J36" s="251">
        <v>881</v>
      </c>
      <c r="K36" s="251">
        <v>426</v>
      </c>
      <c r="L36" s="251">
        <v>455</v>
      </c>
      <c r="N36" s="251">
        <v>875</v>
      </c>
      <c r="O36" s="251">
        <v>445</v>
      </c>
      <c r="P36" s="251">
        <v>430</v>
      </c>
      <c r="R36" s="251">
        <v>707</v>
      </c>
      <c r="S36" s="251">
        <v>361</v>
      </c>
      <c r="T36" s="251">
        <v>346</v>
      </c>
      <c r="V36" s="251">
        <v>591</v>
      </c>
      <c r="W36" s="251">
        <v>276</v>
      </c>
      <c r="X36" s="251">
        <v>315</v>
      </c>
      <c r="Z36" s="251">
        <v>563</v>
      </c>
      <c r="AA36" s="251">
        <v>273</v>
      </c>
      <c r="AB36" s="251">
        <v>290</v>
      </c>
    </row>
    <row r="37" spans="1:28" ht="13.5" thickBot="1" x14ac:dyDescent="0.25">
      <c r="A37" s="46" t="s">
        <v>73</v>
      </c>
      <c r="B37" s="254">
        <f t="shared" si="0"/>
        <v>1367</v>
      </c>
      <c r="C37" s="254">
        <f t="shared" si="0"/>
        <v>675</v>
      </c>
      <c r="D37" s="254">
        <f t="shared" si="1"/>
        <v>692</v>
      </c>
      <c r="E37" s="254"/>
      <c r="F37" s="254">
        <v>306</v>
      </c>
      <c r="G37" s="254">
        <v>143</v>
      </c>
      <c r="H37" s="254">
        <v>163</v>
      </c>
      <c r="I37" s="254"/>
      <c r="J37" s="254">
        <v>286</v>
      </c>
      <c r="K37" s="254">
        <v>142</v>
      </c>
      <c r="L37" s="254">
        <v>144</v>
      </c>
      <c r="M37" s="254"/>
      <c r="N37" s="254">
        <v>265</v>
      </c>
      <c r="O37" s="254">
        <v>135</v>
      </c>
      <c r="P37" s="254">
        <v>130</v>
      </c>
      <c r="Q37" s="254"/>
      <c r="R37" s="254">
        <v>224</v>
      </c>
      <c r="S37" s="254">
        <v>115</v>
      </c>
      <c r="T37" s="254">
        <v>109</v>
      </c>
      <c r="U37" s="254"/>
      <c r="V37" s="254">
        <v>153</v>
      </c>
      <c r="W37" s="254">
        <v>74</v>
      </c>
      <c r="X37" s="254">
        <v>79</v>
      </c>
      <c r="Y37" s="254"/>
      <c r="Z37" s="254">
        <v>133</v>
      </c>
      <c r="AA37" s="254">
        <v>66</v>
      </c>
      <c r="AB37" s="254">
        <v>67</v>
      </c>
    </row>
    <row r="38" spans="1:28" ht="15" customHeight="1" x14ac:dyDescent="0.2">
      <c r="A38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258" priority="8" operator="equal">
      <formula>0</formula>
    </cfRule>
  </conditionalFormatting>
  <conditionalFormatting sqref="B11:AB37">
    <cfRule type="cellIs" dxfId="257" priority="1" operator="equal">
      <formula>0</formula>
    </cfRule>
  </conditionalFormatting>
  <conditionalFormatting sqref="F9:H9">
    <cfRule type="cellIs" dxfId="256" priority="7" operator="equal">
      <formula>0</formula>
    </cfRule>
  </conditionalFormatting>
  <conditionalFormatting sqref="J9:L9">
    <cfRule type="cellIs" dxfId="255" priority="6" operator="equal">
      <formula>0</formula>
    </cfRule>
  </conditionalFormatting>
  <conditionalFormatting sqref="N9:P9">
    <cfRule type="cellIs" dxfId="254" priority="5" operator="equal">
      <formula>0</formula>
    </cfRule>
  </conditionalFormatting>
  <conditionalFormatting sqref="R9:T9">
    <cfRule type="cellIs" dxfId="253" priority="4" operator="equal">
      <formula>0</formula>
    </cfRule>
  </conditionalFormatting>
  <conditionalFormatting sqref="V9:X9">
    <cfRule type="cellIs" dxfId="252" priority="3" operator="equal">
      <formula>0</formula>
    </cfRule>
  </conditionalFormatting>
  <conditionalFormatting sqref="Z9:AB9">
    <cfRule type="cellIs" dxfId="251" priority="2" operator="equal">
      <formula>0</formula>
    </cfRule>
  </conditionalFormatting>
  <hyperlinks>
    <hyperlink ref="AC2" location="Contenido!A1" display="Contenido" xr:uid="{00000000-0004-0000-4600-000000000000}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Hoja72">
    <tabColor theme="5" tint="0.59999389629810485"/>
    <pageSetUpPr fitToPage="1"/>
  </sheetPr>
  <dimension ref="A1:AC20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843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249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x14ac:dyDescent="0.2">
      <c r="A9" s="620" t="s">
        <v>2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9" s="269" customFormat="1" x14ac:dyDescent="0.2">
      <c r="A10" s="43" t="s">
        <v>0</v>
      </c>
      <c r="B10" s="268">
        <f>SUM(B12:B19)</f>
        <v>6047</v>
      </c>
      <c r="C10" s="268">
        <f>SUM(C12:C19)</f>
        <v>3676</v>
      </c>
      <c r="D10" s="268">
        <f>SUM(D12:D19)</f>
        <v>2371</v>
      </c>
      <c r="E10" s="268"/>
      <c r="F10" s="268">
        <f>SUM(F12:F19)</f>
        <v>873</v>
      </c>
      <c r="G10" s="268">
        <f>SUM(G12:G19)</f>
        <v>573</v>
      </c>
      <c r="H10" s="268">
        <f>SUM(H12:H19)</f>
        <v>300</v>
      </c>
      <c r="I10" s="268"/>
      <c r="J10" s="268">
        <f>SUM(J12:J19)</f>
        <v>834</v>
      </c>
      <c r="K10" s="268">
        <f>SUM(K12:K19)</f>
        <v>530</v>
      </c>
      <c r="L10" s="268">
        <f>SUM(L12:L19)</f>
        <v>304</v>
      </c>
      <c r="M10" s="268"/>
      <c r="N10" s="268">
        <f>SUM(N12:N19)</f>
        <v>728</v>
      </c>
      <c r="O10" s="268">
        <f>SUM(O12:O19)</f>
        <v>460</v>
      </c>
      <c r="P10" s="268">
        <f>SUM(P12:P19)</f>
        <v>268</v>
      </c>
      <c r="Q10" s="268"/>
      <c r="R10" s="268">
        <f>SUM(R12:R19)</f>
        <v>1324</v>
      </c>
      <c r="S10" s="268">
        <f>SUM(S12:S19)</f>
        <v>807</v>
      </c>
      <c r="T10" s="268">
        <f>SUM(T12:T19)</f>
        <v>517</v>
      </c>
      <c r="U10" s="268"/>
      <c r="V10" s="268">
        <f>SUM(V12:V19)</f>
        <v>1207</v>
      </c>
      <c r="W10" s="268">
        <f>SUM(W12:W19)</f>
        <v>671</v>
      </c>
      <c r="X10" s="268">
        <f>SUM(X12:X19)</f>
        <v>536</v>
      </c>
      <c r="Y10" s="268"/>
      <c r="Z10" s="268">
        <f>SUM(Z12:Z19)</f>
        <v>1081</v>
      </c>
      <c r="AA10" s="268">
        <f>SUM(AA12:AA19)</f>
        <v>635</v>
      </c>
      <c r="AB10" s="268">
        <f>SUM(AB12:AB19)</f>
        <v>446</v>
      </c>
    </row>
    <row r="11" spans="1:29" x14ac:dyDescent="0.2">
      <c r="A11" s="44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</row>
    <row r="12" spans="1:29" x14ac:dyDescent="0.2">
      <c r="A12" s="42" t="s">
        <v>63</v>
      </c>
      <c r="B12" s="251">
        <f>+F12+J12+N12+R12+V12+Z12</f>
        <v>356</v>
      </c>
      <c r="C12" s="251">
        <f>+G12+K12+O12+S12+W12+AA12</f>
        <v>176</v>
      </c>
      <c r="D12" s="251">
        <f>+B12-C12</f>
        <v>180</v>
      </c>
      <c r="E12" s="252"/>
      <c r="F12" s="252">
        <v>76</v>
      </c>
      <c r="G12" s="252">
        <v>35</v>
      </c>
      <c r="H12" s="252">
        <v>41</v>
      </c>
      <c r="J12" s="252">
        <v>70</v>
      </c>
      <c r="K12" s="252">
        <v>38</v>
      </c>
      <c r="L12" s="252">
        <v>32</v>
      </c>
      <c r="N12" s="252">
        <v>56</v>
      </c>
      <c r="O12" s="252">
        <v>24</v>
      </c>
      <c r="P12" s="252">
        <v>32</v>
      </c>
      <c r="R12" s="252">
        <v>63</v>
      </c>
      <c r="S12" s="252">
        <v>36</v>
      </c>
      <c r="T12" s="252">
        <v>27</v>
      </c>
      <c r="V12" s="252">
        <v>50</v>
      </c>
      <c r="W12" s="252">
        <v>21</v>
      </c>
      <c r="X12" s="252">
        <v>29</v>
      </c>
      <c r="Z12" s="252">
        <v>41</v>
      </c>
      <c r="AA12" s="252">
        <v>22</v>
      </c>
      <c r="AB12" s="252">
        <v>19</v>
      </c>
    </row>
    <row r="13" spans="1:29" x14ac:dyDescent="0.2">
      <c r="A13" s="42" t="s">
        <v>31</v>
      </c>
      <c r="B13" s="251">
        <f>+F13+J13+N13+R13+V13+Z13</f>
        <v>509</v>
      </c>
      <c r="C13" s="251">
        <f>+G13+K13+O13+S13+W13+AA13</f>
        <v>316</v>
      </c>
      <c r="D13" s="251">
        <f>+B13-C13</f>
        <v>193</v>
      </c>
      <c r="F13" s="251">
        <v>117</v>
      </c>
      <c r="G13" s="251">
        <v>74</v>
      </c>
      <c r="H13" s="251">
        <v>43</v>
      </c>
      <c r="J13" s="251">
        <v>82</v>
      </c>
      <c r="K13" s="251">
        <v>52</v>
      </c>
      <c r="L13" s="251">
        <v>30</v>
      </c>
      <c r="N13" s="251">
        <v>70</v>
      </c>
      <c r="O13" s="251">
        <v>40</v>
      </c>
      <c r="P13" s="251">
        <v>30</v>
      </c>
      <c r="R13" s="251">
        <v>95</v>
      </c>
      <c r="S13" s="251">
        <v>63</v>
      </c>
      <c r="T13" s="251">
        <v>32</v>
      </c>
      <c r="V13" s="251">
        <v>81</v>
      </c>
      <c r="W13" s="251">
        <v>48</v>
      </c>
      <c r="X13" s="251">
        <v>33</v>
      </c>
      <c r="Z13" s="251">
        <v>64</v>
      </c>
      <c r="AA13" s="251">
        <v>39</v>
      </c>
      <c r="AB13" s="251">
        <v>25</v>
      </c>
    </row>
    <row r="14" spans="1:29" x14ac:dyDescent="0.2">
      <c r="A14" s="42"/>
      <c r="E14" s="252"/>
      <c r="F14" s="252"/>
      <c r="G14" s="252"/>
      <c r="H14" s="252"/>
      <c r="J14" s="252"/>
      <c r="K14" s="252"/>
      <c r="L14" s="252"/>
      <c r="N14" s="252"/>
      <c r="O14" s="252"/>
      <c r="P14" s="252"/>
      <c r="R14" s="252"/>
      <c r="S14" s="252"/>
      <c r="T14" s="252"/>
      <c r="V14" s="252"/>
      <c r="W14" s="252"/>
      <c r="X14" s="252"/>
      <c r="Z14" s="252"/>
      <c r="AA14" s="252"/>
      <c r="AB14" s="252"/>
    </row>
    <row r="15" spans="1:29" x14ac:dyDescent="0.2">
      <c r="A15" s="620" t="s">
        <v>203</v>
      </c>
      <c r="B15" s="620"/>
      <c r="C15" s="620"/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9" s="269" customFormat="1" x14ac:dyDescent="0.2">
      <c r="A16" s="43" t="s">
        <v>0</v>
      </c>
      <c r="B16" s="268">
        <f>SUM(B18:B24)</f>
        <v>2591</v>
      </c>
      <c r="C16" s="268">
        <f>SUM(C18:C24)</f>
        <v>1592</v>
      </c>
      <c r="D16" s="268">
        <f>SUM(D18:D24)</f>
        <v>999</v>
      </c>
      <c r="E16" s="268"/>
      <c r="F16" s="268">
        <f>SUM(F18:F24)</f>
        <v>340</v>
      </c>
      <c r="G16" s="268">
        <f>SUM(G18:G24)</f>
        <v>232</v>
      </c>
      <c r="H16" s="268">
        <f>SUM(H18:H24)</f>
        <v>108</v>
      </c>
      <c r="I16" s="268"/>
      <c r="J16" s="268">
        <f>SUM(J18:J24)</f>
        <v>341</v>
      </c>
      <c r="K16" s="268">
        <f>SUM(K18:K24)</f>
        <v>220</v>
      </c>
      <c r="L16" s="268">
        <f>SUM(L18:L24)</f>
        <v>121</v>
      </c>
      <c r="M16" s="268"/>
      <c r="N16" s="268">
        <f>SUM(N18:N24)</f>
        <v>301</v>
      </c>
      <c r="O16" s="268">
        <f>SUM(O18:O24)</f>
        <v>198</v>
      </c>
      <c r="P16" s="268">
        <f>SUM(P18:P24)</f>
        <v>103</v>
      </c>
      <c r="Q16" s="268"/>
      <c r="R16" s="268">
        <f>SUM(R18:R24)</f>
        <v>583</v>
      </c>
      <c r="S16" s="268">
        <f>SUM(S18:S24)</f>
        <v>354</v>
      </c>
      <c r="T16" s="268">
        <f>SUM(T18:T24)</f>
        <v>229</v>
      </c>
      <c r="U16" s="268"/>
      <c r="V16" s="268">
        <f>SUM(V18:V24)</f>
        <v>538</v>
      </c>
      <c r="W16" s="268">
        <f>SUM(W18:W24)</f>
        <v>301</v>
      </c>
      <c r="X16" s="268">
        <f>SUM(X18:X24)</f>
        <v>237</v>
      </c>
      <c r="Y16" s="268"/>
      <c r="Z16" s="268">
        <f>SUM(Z18:Z24)</f>
        <v>488</v>
      </c>
      <c r="AA16" s="268">
        <f>SUM(AA18:AA24)</f>
        <v>287</v>
      </c>
      <c r="AB16" s="268">
        <f>SUM(AB18:AB24)</f>
        <v>201</v>
      </c>
    </row>
    <row r="17" spans="1:28" x14ac:dyDescent="0.2">
      <c r="A17" s="42"/>
      <c r="E17" s="252"/>
      <c r="F17" s="252"/>
      <c r="G17" s="252"/>
      <c r="H17" s="252"/>
      <c r="J17" s="252"/>
      <c r="K17" s="252"/>
      <c r="L17" s="252"/>
      <c r="N17" s="252"/>
      <c r="O17" s="252"/>
      <c r="P17" s="252"/>
      <c r="R17" s="252"/>
      <c r="S17" s="252"/>
      <c r="T17" s="252"/>
      <c r="V17" s="252"/>
      <c r="W17" s="252"/>
      <c r="X17" s="252"/>
      <c r="Z17" s="252"/>
      <c r="AA17" s="252"/>
      <c r="AB17" s="252"/>
    </row>
    <row r="18" spans="1:28" x14ac:dyDescent="0.2">
      <c r="A18" s="42" t="s">
        <v>51</v>
      </c>
      <c r="B18" s="251">
        <f>+F18+J18+N18+R18+V18+Z18</f>
        <v>1307</v>
      </c>
      <c r="C18" s="251">
        <f>+G18+K18+O18+S18+W18+AA18</f>
        <v>689</v>
      </c>
      <c r="D18" s="251">
        <f>+B18-C18</f>
        <v>618</v>
      </c>
      <c r="E18" s="250"/>
      <c r="F18" s="250">
        <v>227</v>
      </c>
      <c r="G18" s="250">
        <v>119</v>
      </c>
      <c r="H18" s="250">
        <v>108</v>
      </c>
      <c r="J18" s="250">
        <v>228</v>
      </c>
      <c r="K18" s="250">
        <v>107</v>
      </c>
      <c r="L18" s="250">
        <v>121</v>
      </c>
      <c r="N18" s="250">
        <v>221</v>
      </c>
      <c r="O18" s="250">
        <v>118</v>
      </c>
      <c r="P18" s="250">
        <v>103</v>
      </c>
      <c r="R18" s="250">
        <v>227</v>
      </c>
      <c r="S18" s="250">
        <v>138</v>
      </c>
      <c r="T18" s="250">
        <v>89</v>
      </c>
      <c r="V18" s="250">
        <v>205</v>
      </c>
      <c r="W18" s="250">
        <v>98</v>
      </c>
      <c r="X18" s="250">
        <v>107</v>
      </c>
      <c r="Z18" s="250">
        <v>199</v>
      </c>
      <c r="AA18" s="250">
        <v>109</v>
      </c>
      <c r="AB18" s="250">
        <v>90</v>
      </c>
    </row>
    <row r="19" spans="1:28" ht="13.5" thickBot="1" x14ac:dyDescent="0.25">
      <c r="A19" s="136" t="s">
        <v>30</v>
      </c>
      <c r="B19" s="254">
        <f>+F19+J19+N19+R19+V19+Z19</f>
        <v>1284</v>
      </c>
      <c r="C19" s="254">
        <f>+G19+K19+O19+S19+W19+AA19</f>
        <v>903</v>
      </c>
      <c r="D19" s="254">
        <f>+B19-C19</f>
        <v>381</v>
      </c>
      <c r="E19" s="254"/>
      <c r="F19" s="255">
        <v>113</v>
      </c>
      <c r="G19" s="255">
        <v>113</v>
      </c>
      <c r="H19" s="255">
        <v>0</v>
      </c>
      <c r="I19" s="254"/>
      <c r="J19" s="254">
        <v>113</v>
      </c>
      <c r="K19" s="255">
        <v>113</v>
      </c>
      <c r="L19" s="255">
        <v>0</v>
      </c>
      <c r="M19" s="254"/>
      <c r="N19" s="255">
        <v>80</v>
      </c>
      <c r="O19" s="254">
        <v>80</v>
      </c>
      <c r="P19" s="255">
        <v>0</v>
      </c>
      <c r="Q19" s="254"/>
      <c r="R19" s="255">
        <v>356</v>
      </c>
      <c r="S19" s="255">
        <v>216</v>
      </c>
      <c r="T19" s="254">
        <v>140</v>
      </c>
      <c r="U19" s="254"/>
      <c r="V19" s="255">
        <v>333</v>
      </c>
      <c r="W19" s="255">
        <v>203</v>
      </c>
      <c r="X19" s="255">
        <v>130</v>
      </c>
      <c r="Y19" s="254"/>
      <c r="Z19" s="254">
        <v>289</v>
      </c>
      <c r="AA19" s="255">
        <v>178</v>
      </c>
      <c r="AB19" s="255">
        <v>111</v>
      </c>
    </row>
    <row r="20" spans="1:28" ht="15" customHeight="1" x14ac:dyDescent="0.2">
      <c r="A20" s="28" t="s">
        <v>929</v>
      </c>
    </row>
  </sheetData>
  <mergeCells count="15">
    <mergeCell ref="A1:AB1"/>
    <mergeCell ref="A2:AB2"/>
    <mergeCell ref="A3:AB3"/>
    <mergeCell ref="A4:AB4"/>
    <mergeCell ref="A5:AB5"/>
    <mergeCell ref="R6:T6"/>
    <mergeCell ref="V6:X6"/>
    <mergeCell ref="Z6:AB6"/>
    <mergeCell ref="A9:AB9"/>
    <mergeCell ref="A15:AB15"/>
    <mergeCell ref="A6:A7"/>
    <mergeCell ref="B6:D6"/>
    <mergeCell ref="F6:H6"/>
    <mergeCell ref="J6:L6"/>
    <mergeCell ref="N6:P6"/>
  </mergeCells>
  <conditionalFormatting sqref="B10:D10 B12:AB14 B17:AB19">
    <cfRule type="cellIs" dxfId="250" priority="16" operator="equal">
      <formula>0</formula>
    </cfRule>
  </conditionalFormatting>
  <conditionalFormatting sqref="B16:D16">
    <cfRule type="cellIs" dxfId="249" priority="7" operator="equal">
      <formula>0</formula>
    </cfRule>
  </conditionalFormatting>
  <conditionalFormatting sqref="F10:H10">
    <cfRule type="cellIs" dxfId="248" priority="15" operator="equal">
      <formula>0</formula>
    </cfRule>
  </conditionalFormatting>
  <conditionalFormatting sqref="F16:H16">
    <cfRule type="cellIs" dxfId="247" priority="6" operator="equal">
      <formula>0</formula>
    </cfRule>
  </conditionalFormatting>
  <conditionalFormatting sqref="J10:L10">
    <cfRule type="cellIs" dxfId="246" priority="14" operator="equal">
      <formula>0</formula>
    </cfRule>
  </conditionalFormatting>
  <conditionalFormatting sqref="J16:L16">
    <cfRule type="cellIs" dxfId="245" priority="5" operator="equal">
      <formula>0</formula>
    </cfRule>
  </conditionalFormatting>
  <conditionalFormatting sqref="N10:P10">
    <cfRule type="cellIs" dxfId="244" priority="13" operator="equal">
      <formula>0</formula>
    </cfRule>
  </conditionalFormatting>
  <conditionalFormatting sqref="N16:P16">
    <cfRule type="cellIs" dxfId="243" priority="4" operator="equal">
      <formula>0</formula>
    </cfRule>
  </conditionalFormatting>
  <conditionalFormatting sqref="R10:T10">
    <cfRule type="cellIs" dxfId="242" priority="12" operator="equal">
      <formula>0</formula>
    </cfRule>
  </conditionalFormatting>
  <conditionalFormatting sqref="R16:T16">
    <cfRule type="cellIs" dxfId="241" priority="3" operator="equal">
      <formula>0</formula>
    </cfRule>
  </conditionalFormatting>
  <conditionalFormatting sqref="V10:X10">
    <cfRule type="cellIs" dxfId="240" priority="11" operator="equal">
      <formula>0</formula>
    </cfRule>
  </conditionalFormatting>
  <conditionalFormatting sqref="V16:X16">
    <cfRule type="cellIs" dxfId="239" priority="2" operator="equal">
      <formula>0</formula>
    </cfRule>
  </conditionalFormatting>
  <conditionalFormatting sqref="Z10:AB10">
    <cfRule type="cellIs" dxfId="238" priority="10" operator="equal">
      <formula>0</formula>
    </cfRule>
  </conditionalFormatting>
  <conditionalFormatting sqref="Z16:AB16">
    <cfRule type="cellIs" dxfId="237" priority="1" operator="equal">
      <formula>0</formula>
    </cfRule>
  </conditionalFormatting>
  <hyperlinks>
    <hyperlink ref="AC2" location="Contenido!A1" display="Contenido" xr:uid="{00000000-0004-0000-47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73">
    <tabColor theme="5" tint="0.59999389629810485"/>
    <pageSetUpPr fitToPage="1"/>
  </sheetPr>
  <dimension ref="A1:AC35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6.25" style="118" customWidth="1"/>
    <col min="2" max="4" width="6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25" width="1.25" style="251" customWidth="1"/>
    <col min="26" max="28" width="5.25" style="251" customWidth="1"/>
    <col min="29" max="16384" width="11" style="102"/>
  </cols>
  <sheetData>
    <row r="1" spans="1:29" ht="15" customHeight="1" x14ac:dyDescent="0.25">
      <c r="A1" s="600" t="s">
        <v>842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245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SUM(B10:B16)</f>
        <v>105580</v>
      </c>
      <c r="C9" s="268">
        <f>SUM(C10:C16)</f>
        <v>52967</v>
      </c>
      <c r="D9" s="268">
        <f>SUM(D10:D16)</f>
        <v>52613</v>
      </c>
      <c r="E9" s="268"/>
      <c r="F9" s="268">
        <f>SUM(F10:F16)</f>
        <v>19146</v>
      </c>
      <c r="G9" s="268">
        <f>SUM(G10:G16)</f>
        <v>9962</v>
      </c>
      <c r="H9" s="268">
        <f>SUM(H10:H16)</f>
        <v>9184</v>
      </c>
      <c r="I9" s="268"/>
      <c r="J9" s="268">
        <f>SUM(J10:J16)</f>
        <v>17873</v>
      </c>
      <c r="K9" s="268">
        <f>SUM(K10:K16)</f>
        <v>9173</v>
      </c>
      <c r="L9" s="268">
        <f>SUM(L10:L16)</f>
        <v>8700</v>
      </c>
      <c r="M9" s="268"/>
      <c r="N9" s="268">
        <f>SUM(N10:N16)</f>
        <v>17194</v>
      </c>
      <c r="O9" s="268">
        <f>SUM(O10:O16)</f>
        <v>8696</v>
      </c>
      <c r="P9" s="268">
        <f>SUM(P10:P16)</f>
        <v>8498</v>
      </c>
      <c r="Q9" s="268"/>
      <c r="R9" s="268">
        <f>SUM(R10:R16)</f>
        <v>19539</v>
      </c>
      <c r="S9" s="268">
        <f>SUM(S10:S16)</f>
        <v>9721</v>
      </c>
      <c r="T9" s="268">
        <f>SUM(T10:T16)</f>
        <v>9818</v>
      </c>
      <c r="U9" s="268"/>
      <c r="V9" s="268">
        <f>SUM(V10:V16)</f>
        <v>16554</v>
      </c>
      <c r="W9" s="268">
        <f>SUM(W10:W16)</f>
        <v>8087</v>
      </c>
      <c r="X9" s="268">
        <f>SUM(X10:X16)</f>
        <v>8467</v>
      </c>
      <c r="Y9" s="268"/>
      <c r="Z9" s="268">
        <f>SUM(Z10:Z16)</f>
        <v>15274</v>
      </c>
      <c r="AA9" s="268">
        <f>SUM(AA10:AA16)</f>
        <v>7328</v>
      </c>
      <c r="AB9" s="268">
        <f>SUM(AB10:AB16)</f>
        <v>7946</v>
      </c>
    </row>
    <row r="10" spans="1:29" x14ac:dyDescent="0.2">
      <c r="A10" s="129" t="s">
        <v>246</v>
      </c>
      <c r="B10" s="251">
        <f>+F10+J10+N10+R10+V10+Z10</f>
        <v>27237</v>
      </c>
      <c r="C10" s="251">
        <f>+G10+K10+O10+S10+W10+AA10</f>
        <v>13270</v>
      </c>
      <c r="D10" s="251">
        <f>+B10-C10</f>
        <v>13967</v>
      </c>
      <c r="E10" s="250"/>
      <c r="F10" s="250">
        <f>+F19+F28</f>
        <v>4026</v>
      </c>
      <c r="G10" s="250">
        <f t="shared" ref="G10:H10" si="0">+G19+G28</f>
        <v>2088</v>
      </c>
      <c r="H10" s="250">
        <f t="shared" si="0"/>
        <v>1938</v>
      </c>
      <c r="I10" s="250"/>
      <c r="J10" s="250">
        <f>+J19+J28</f>
        <v>3915</v>
      </c>
      <c r="K10" s="250">
        <f t="shared" ref="K10:L10" si="1">+K19+K28</f>
        <v>1968</v>
      </c>
      <c r="L10" s="250">
        <f t="shared" si="1"/>
        <v>1947</v>
      </c>
      <c r="M10" s="250"/>
      <c r="N10" s="250">
        <f>+N19+N28</f>
        <v>3835</v>
      </c>
      <c r="O10" s="250">
        <f t="shared" ref="O10:P10" si="2">+O19+O28</f>
        <v>1890</v>
      </c>
      <c r="P10" s="250">
        <f t="shared" si="2"/>
        <v>1945</v>
      </c>
      <c r="Q10" s="250"/>
      <c r="R10" s="250">
        <f>+R19+R28</f>
        <v>5537</v>
      </c>
      <c r="S10" s="250">
        <f t="shared" ref="S10:T10" si="3">+S19+S28</f>
        <v>2705</v>
      </c>
      <c r="T10" s="250">
        <f t="shared" si="3"/>
        <v>2832</v>
      </c>
      <c r="U10" s="250"/>
      <c r="V10" s="250">
        <f>+V19+V28</f>
        <v>5020</v>
      </c>
      <c r="W10" s="250">
        <f t="shared" ref="W10:X10" si="4">+W19+W28</f>
        <v>2353</v>
      </c>
      <c r="X10" s="250">
        <f t="shared" si="4"/>
        <v>2667</v>
      </c>
      <c r="Y10" s="250"/>
      <c r="Z10" s="250">
        <f>+Z19+Z28</f>
        <v>4904</v>
      </c>
      <c r="AA10" s="250">
        <f t="shared" ref="AA10:AB10" si="5">+AA19+AA28</f>
        <v>2266</v>
      </c>
      <c r="AB10" s="250">
        <f t="shared" si="5"/>
        <v>2638</v>
      </c>
    </row>
    <row r="11" spans="1:29" x14ac:dyDescent="0.2">
      <c r="A11" s="129" t="s">
        <v>52</v>
      </c>
      <c r="B11" s="251">
        <f t="shared" ref="B11:C16" si="6">+F11+J11+N11+R11+V11+Z11</f>
        <v>23299</v>
      </c>
      <c r="C11" s="251">
        <f t="shared" si="6"/>
        <v>11730</v>
      </c>
      <c r="D11" s="251">
        <f t="shared" ref="D11:D16" si="7">+B11-C11</f>
        <v>11569</v>
      </c>
      <c r="E11" s="250"/>
      <c r="F11" s="250">
        <f t="shared" ref="F11:H16" si="8">+F20+F29</f>
        <v>4661</v>
      </c>
      <c r="G11" s="250">
        <f t="shared" si="8"/>
        <v>2438</v>
      </c>
      <c r="H11" s="250">
        <f t="shared" si="8"/>
        <v>2223</v>
      </c>
      <c r="I11" s="250"/>
      <c r="J11" s="250">
        <f t="shared" ref="J11:L16" si="9">+J20+J29</f>
        <v>4207</v>
      </c>
      <c r="K11" s="250">
        <f t="shared" si="9"/>
        <v>2154</v>
      </c>
      <c r="L11" s="250">
        <f t="shared" si="9"/>
        <v>2053</v>
      </c>
      <c r="M11" s="250"/>
      <c r="N11" s="250">
        <f t="shared" ref="N11:P16" si="10">+N20+N29</f>
        <v>3961</v>
      </c>
      <c r="O11" s="250">
        <f t="shared" si="10"/>
        <v>2003</v>
      </c>
      <c r="P11" s="250">
        <f t="shared" si="10"/>
        <v>1958</v>
      </c>
      <c r="Q11" s="250"/>
      <c r="R11" s="250">
        <f t="shared" ref="R11:T16" si="11">+R20+R29</f>
        <v>4168</v>
      </c>
      <c r="S11" s="250">
        <f t="shared" si="11"/>
        <v>2058</v>
      </c>
      <c r="T11" s="250">
        <f t="shared" si="11"/>
        <v>2110</v>
      </c>
      <c r="U11" s="250"/>
      <c r="V11" s="250">
        <f t="shared" ref="V11:X16" si="12">+V20+V29</f>
        <v>3250</v>
      </c>
      <c r="W11" s="250">
        <f t="shared" si="12"/>
        <v>1593</v>
      </c>
      <c r="X11" s="250">
        <f t="shared" si="12"/>
        <v>1657</v>
      </c>
      <c r="Y11" s="250"/>
      <c r="Z11" s="250">
        <f t="shared" ref="Z11:AB16" si="13">+Z20+Z29</f>
        <v>3052</v>
      </c>
      <c r="AA11" s="250">
        <f t="shared" si="13"/>
        <v>1484</v>
      </c>
      <c r="AB11" s="250">
        <f t="shared" si="13"/>
        <v>1568</v>
      </c>
    </row>
    <row r="12" spans="1:29" x14ac:dyDescent="0.2">
      <c r="A12" s="129" t="s">
        <v>30</v>
      </c>
      <c r="B12" s="251">
        <f t="shared" si="6"/>
        <v>9397</v>
      </c>
      <c r="C12" s="251">
        <f t="shared" si="6"/>
        <v>4965</v>
      </c>
      <c r="D12" s="251">
        <f t="shared" si="7"/>
        <v>4432</v>
      </c>
      <c r="E12" s="250"/>
      <c r="F12" s="250">
        <f t="shared" si="8"/>
        <v>1532</v>
      </c>
      <c r="G12" s="250">
        <f t="shared" si="8"/>
        <v>815</v>
      </c>
      <c r="H12" s="250">
        <f t="shared" si="8"/>
        <v>717</v>
      </c>
      <c r="I12" s="250"/>
      <c r="J12" s="250">
        <f t="shared" si="9"/>
        <v>1426</v>
      </c>
      <c r="K12" s="250">
        <f t="shared" si="9"/>
        <v>761</v>
      </c>
      <c r="L12" s="250">
        <f t="shared" si="9"/>
        <v>665</v>
      </c>
      <c r="M12" s="250"/>
      <c r="N12" s="250">
        <f t="shared" si="10"/>
        <v>1380</v>
      </c>
      <c r="O12" s="250">
        <f t="shared" si="10"/>
        <v>751</v>
      </c>
      <c r="P12" s="250">
        <f t="shared" si="10"/>
        <v>629</v>
      </c>
      <c r="Q12" s="250"/>
      <c r="R12" s="250">
        <f t="shared" si="11"/>
        <v>1856</v>
      </c>
      <c r="S12" s="250">
        <f t="shared" si="11"/>
        <v>995</v>
      </c>
      <c r="T12" s="250">
        <f t="shared" si="11"/>
        <v>861</v>
      </c>
      <c r="U12" s="250"/>
      <c r="V12" s="250">
        <f t="shared" si="12"/>
        <v>1665</v>
      </c>
      <c r="W12" s="250">
        <f t="shared" si="12"/>
        <v>886</v>
      </c>
      <c r="X12" s="250">
        <f t="shared" si="12"/>
        <v>779</v>
      </c>
      <c r="Y12" s="250"/>
      <c r="Z12" s="250">
        <f t="shared" si="13"/>
        <v>1538</v>
      </c>
      <c r="AA12" s="250">
        <f t="shared" si="13"/>
        <v>757</v>
      </c>
      <c r="AB12" s="250">
        <f t="shared" si="13"/>
        <v>781</v>
      </c>
    </row>
    <row r="13" spans="1:29" x14ac:dyDescent="0.2">
      <c r="A13" s="129" t="s">
        <v>31</v>
      </c>
      <c r="B13" s="251">
        <f t="shared" si="6"/>
        <v>7354</v>
      </c>
      <c r="C13" s="251">
        <f t="shared" si="6"/>
        <v>3633</v>
      </c>
      <c r="D13" s="251">
        <f t="shared" si="7"/>
        <v>3721</v>
      </c>
      <c r="E13" s="250"/>
      <c r="F13" s="250">
        <f t="shared" si="8"/>
        <v>968</v>
      </c>
      <c r="G13" s="250">
        <f t="shared" si="8"/>
        <v>510</v>
      </c>
      <c r="H13" s="250">
        <f t="shared" si="8"/>
        <v>458</v>
      </c>
      <c r="I13" s="250"/>
      <c r="J13" s="250">
        <f t="shared" si="9"/>
        <v>808</v>
      </c>
      <c r="K13" s="250">
        <f t="shared" si="9"/>
        <v>424</v>
      </c>
      <c r="L13" s="250">
        <f t="shared" si="9"/>
        <v>384</v>
      </c>
      <c r="M13" s="250"/>
      <c r="N13" s="250">
        <f t="shared" si="10"/>
        <v>794</v>
      </c>
      <c r="O13" s="250">
        <f t="shared" si="10"/>
        <v>388</v>
      </c>
      <c r="P13" s="250">
        <f t="shared" si="10"/>
        <v>406</v>
      </c>
      <c r="Q13" s="250"/>
      <c r="R13" s="250">
        <f t="shared" si="11"/>
        <v>1723</v>
      </c>
      <c r="S13" s="250">
        <f t="shared" si="11"/>
        <v>848</v>
      </c>
      <c r="T13" s="250">
        <f t="shared" si="11"/>
        <v>875</v>
      </c>
      <c r="U13" s="250"/>
      <c r="V13" s="250">
        <f t="shared" si="12"/>
        <v>1610</v>
      </c>
      <c r="W13" s="250">
        <f t="shared" si="12"/>
        <v>778</v>
      </c>
      <c r="X13" s="250">
        <f t="shared" si="12"/>
        <v>832</v>
      </c>
      <c r="Y13" s="250"/>
      <c r="Z13" s="250">
        <f t="shared" si="13"/>
        <v>1451</v>
      </c>
      <c r="AA13" s="250">
        <f t="shared" si="13"/>
        <v>685</v>
      </c>
      <c r="AB13" s="250">
        <f t="shared" si="13"/>
        <v>766</v>
      </c>
    </row>
    <row r="14" spans="1:29" x14ac:dyDescent="0.2">
      <c r="A14" s="129" t="s">
        <v>247</v>
      </c>
      <c r="B14" s="251">
        <f t="shared" si="6"/>
        <v>11156</v>
      </c>
      <c r="C14" s="251">
        <f t="shared" si="6"/>
        <v>5735</v>
      </c>
      <c r="D14" s="251">
        <f t="shared" si="7"/>
        <v>5421</v>
      </c>
      <c r="E14" s="250"/>
      <c r="F14" s="250">
        <f t="shared" si="8"/>
        <v>2269</v>
      </c>
      <c r="G14" s="250">
        <f t="shared" si="8"/>
        <v>1191</v>
      </c>
      <c r="H14" s="250">
        <f t="shared" si="8"/>
        <v>1078</v>
      </c>
      <c r="I14" s="250"/>
      <c r="J14" s="250">
        <f t="shared" si="9"/>
        <v>2155</v>
      </c>
      <c r="K14" s="250">
        <f t="shared" si="9"/>
        <v>1129</v>
      </c>
      <c r="L14" s="250">
        <f t="shared" si="9"/>
        <v>1026</v>
      </c>
      <c r="M14" s="250"/>
      <c r="N14" s="250">
        <f t="shared" si="10"/>
        <v>2109</v>
      </c>
      <c r="O14" s="250">
        <f t="shared" si="10"/>
        <v>1081</v>
      </c>
      <c r="P14" s="250">
        <f t="shared" si="10"/>
        <v>1028</v>
      </c>
      <c r="Q14" s="250"/>
      <c r="R14" s="250">
        <f t="shared" si="11"/>
        <v>1824</v>
      </c>
      <c r="S14" s="250">
        <f t="shared" si="11"/>
        <v>936</v>
      </c>
      <c r="T14" s="250">
        <f t="shared" si="11"/>
        <v>888</v>
      </c>
      <c r="U14" s="250"/>
      <c r="V14" s="250">
        <f t="shared" si="12"/>
        <v>1504</v>
      </c>
      <c r="W14" s="250">
        <f t="shared" si="12"/>
        <v>747</v>
      </c>
      <c r="X14" s="250">
        <f t="shared" si="12"/>
        <v>757</v>
      </c>
      <c r="Y14" s="250"/>
      <c r="Z14" s="250">
        <f t="shared" si="13"/>
        <v>1295</v>
      </c>
      <c r="AA14" s="250">
        <f t="shared" si="13"/>
        <v>651</v>
      </c>
      <c r="AB14" s="250">
        <f t="shared" si="13"/>
        <v>644</v>
      </c>
    </row>
    <row r="15" spans="1:29" x14ac:dyDescent="0.2">
      <c r="A15" s="129" t="s">
        <v>55</v>
      </c>
      <c r="B15" s="251">
        <f t="shared" si="6"/>
        <v>14816</v>
      </c>
      <c r="C15" s="251">
        <f t="shared" si="6"/>
        <v>7544</v>
      </c>
      <c r="D15" s="251">
        <f t="shared" si="7"/>
        <v>7272</v>
      </c>
      <c r="E15" s="250"/>
      <c r="F15" s="250">
        <f t="shared" si="8"/>
        <v>3099</v>
      </c>
      <c r="G15" s="250">
        <f t="shared" si="8"/>
        <v>1615</v>
      </c>
      <c r="H15" s="250">
        <f t="shared" si="8"/>
        <v>1484</v>
      </c>
      <c r="I15" s="250"/>
      <c r="J15" s="250">
        <f t="shared" si="9"/>
        <v>2999</v>
      </c>
      <c r="K15" s="250">
        <f t="shared" si="9"/>
        <v>1548</v>
      </c>
      <c r="L15" s="250">
        <f t="shared" si="9"/>
        <v>1451</v>
      </c>
      <c r="M15" s="250"/>
      <c r="N15" s="250">
        <f t="shared" si="10"/>
        <v>2785</v>
      </c>
      <c r="O15" s="250">
        <f t="shared" si="10"/>
        <v>1411</v>
      </c>
      <c r="P15" s="250">
        <f t="shared" si="10"/>
        <v>1374</v>
      </c>
      <c r="Q15" s="250"/>
      <c r="R15" s="250">
        <f t="shared" si="11"/>
        <v>2437</v>
      </c>
      <c r="S15" s="250">
        <f t="shared" si="11"/>
        <v>1196</v>
      </c>
      <c r="T15" s="250">
        <f t="shared" si="11"/>
        <v>1241</v>
      </c>
      <c r="U15" s="250"/>
      <c r="V15" s="250">
        <f t="shared" si="12"/>
        <v>1944</v>
      </c>
      <c r="W15" s="250">
        <f t="shared" si="12"/>
        <v>1002</v>
      </c>
      <c r="X15" s="250">
        <f t="shared" si="12"/>
        <v>942</v>
      </c>
      <c r="Y15" s="250"/>
      <c r="Z15" s="250">
        <f t="shared" si="13"/>
        <v>1552</v>
      </c>
      <c r="AA15" s="250">
        <f t="shared" si="13"/>
        <v>772</v>
      </c>
      <c r="AB15" s="250">
        <f t="shared" si="13"/>
        <v>780</v>
      </c>
    </row>
    <row r="16" spans="1:29" x14ac:dyDescent="0.2">
      <c r="A16" s="129" t="s">
        <v>71</v>
      </c>
      <c r="B16" s="251">
        <f t="shared" si="6"/>
        <v>12321</v>
      </c>
      <c r="C16" s="251">
        <f t="shared" si="6"/>
        <v>6090</v>
      </c>
      <c r="D16" s="251">
        <f t="shared" si="7"/>
        <v>6231</v>
      </c>
      <c r="E16" s="250"/>
      <c r="F16" s="250">
        <f t="shared" si="8"/>
        <v>2591</v>
      </c>
      <c r="G16" s="250">
        <f t="shared" si="8"/>
        <v>1305</v>
      </c>
      <c r="H16" s="250">
        <f t="shared" si="8"/>
        <v>1286</v>
      </c>
      <c r="I16" s="250"/>
      <c r="J16" s="250">
        <f t="shared" si="9"/>
        <v>2363</v>
      </c>
      <c r="K16" s="250">
        <f t="shared" si="9"/>
        <v>1189</v>
      </c>
      <c r="L16" s="250">
        <f t="shared" si="9"/>
        <v>1174</v>
      </c>
      <c r="M16" s="252"/>
      <c r="N16" s="250">
        <f t="shared" si="10"/>
        <v>2330</v>
      </c>
      <c r="O16" s="250">
        <f t="shared" si="10"/>
        <v>1172</v>
      </c>
      <c r="P16" s="250">
        <f t="shared" si="10"/>
        <v>1158</v>
      </c>
      <c r="Q16" s="252"/>
      <c r="R16" s="250">
        <f t="shared" si="11"/>
        <v>1994</v>
      </c>
      <c r="S16" s="250">
        <f t="shared" si="11"/>
        <v>983</v>
      </c>
      <c r="T16" s="250">
        <f t="shared" si="11"/>
        <v>1011</v>
      </c>
      <c r="U16" s="252"/>
      <c r="V16" s="250">
        <f t="shared" si="12"/>
        <v>1561</v>
      </c>
      <c r="W16" s="250">
        <f t="shared" si="12"/>
        <v>728</v>
      </c>
      <c r="X16" s="250">
        <f t="shared" si="12"/>
        <v>833</v>
      </c>
      <c r="Y16" s="252"/>
      <c r="Z16" s="250">
        <f t="shared" si="13"/>
        <v>1482</v>
      </c>
      <c r="AA16" s="250">
        <f t="shared" si="13"/>
        <v>713</v>
      </c>
      <c r="AB16" s="250">
        <f t="shared" si="13"/>
        <v>769</v>
      </c>
    </row>
    <row r="17" spans="1:28" x14ac:dyDescent="0.2"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269" customFormat="1" x14ac:dyDescent="0.2">
      <c r="A18" s="122" t="s">
        <v>206</v>
      </c>
      <c r="B18" s="268">
        <f>SUM(B19:B25)</f>
        <v>70574</v>
      </c>
      <c r="C18" s="268">
        <f>SUM(C19:C25)</f>
        <v>35200</v>
      </c>
      <c r="D18" s="268">
        <f>SUM(D19:D25)</f>
        <v>35374</v>
      </c>
      <c r="E18" s="273"/>
      <c r="F18" s="268">
        <f>SUM(F19:F25)</f>
        <v>11843</v>
      </c>
      <c r="G18" s="268">
        <f>SUM(G19:G25)</f>
        <v>6182</v>
      </c>
      <c r="H18" s="268">
        <f>SUM(H19:H25)</f>
        <v>5661</v>
      </c>
      <c r="I18" s="273"/>
      <c r="J18" s="268">
        <f>SUM(J19:J25)</f>
        <v>11038</v>
      </c>
      <c r="K18" s="268">
        <f>SUM(K19:K25)</f>
        <v>5693</v>
      </c>
      <c r="L18" s="268">
        <f>SUM(L19:L25)</f>
        <v>5345</v>
      </c>
      <c r="M18" s="273"/>
      <c r="N18" s="268">
        <f>SUM(N19:N25)</f>
        <v>10744</v>
      </c>
      <c r="O18" s="268">
        <f>SUM(O19:O25)</f>
        <v>5416</v>
      </c>
      <c r="P18" s="268">
        <f>SUM(P19:P25)</f>
        <v>5328</v>
      </c>
      <c r="Q18" s="273"/>
      <c r="R18" s="268">
        <f>SUM(R19:R25)</f>
        <v>13815</v>
      </c>
      <c r="S18" s="268">
        <f>SUM(S19:S25)</f>
        <v>6847</v>
      </c>
      <c r="T18" s="268">
        <f>SUM(T19:T25)</f>
        <v>6968</v>
      </c>
      <c r="U18" s="273"/>
      <c r="V18" s="268">
        <f>SUM(V19:V25)</f>
        <v>11956</v>
      </c>
      <c r="W18" s="268">
        <f>SUM(W19:W25)</f>
        <v>5755</v>
      </c>
      <c r="X18" s="268">
        <f>SUM(X19:X25)</f>
        <v>6201</v>
      </c>
      <c r="Y18" s="273"/>
      <c r="Z18" s="268">
        <f>SUM(Z19:Z25)</f>
        <v>11178</v>
      </c>
      <c r="AA18" s="268">
        <f>SUM(AA19:AA25)</f>
        <v>5307</v>
      </c>
      <c r="AB18" s="268">
        <f>SUM(AB19:AB25)</f>
        <v>5871</v>
      </c>
    </row>
    <row r="19" spans="1:28" x14ac:dyDescent="0.2">
      <c r="A19" s="129" t="s">
        <v>246</v>
      </c>
      <c r="B19" s="251">
        <f>+F19+J19+N19+R19+V19+Z19</f>
        <v>22013</v>
      </c>
      <c r="C19" s="251">
        <f>+G19+K19+O19+S19+W19+AA19</f>
        <v>10635</v>
      </c>
      <c r="D19" s="251">
        <f>+B19-C19</f>
        <v>11378</v>
      </c>
      <c r="E19" s="250"/>
      <c r="F19" s="250">
        <v>3023</v>
      </c>
      <c r="G19" s="250">
        <v>1564</v>
      </c>
      <c r="H19" s="250">
        <v>1459</v>
      </c>
      <c r="I19" s="250"/>
      <c r="J19" s="250">
        <v>2945</v>
      </c>
      <c r="K19" s="250">
        <v>1475</v>
      </c>
      <c r="L19" s="250">
        <v>1470</v>
      </c>
      <c r="M19" s="250"/>
      <c r="N19" s="250">
        <v>2888</v>
      </c>
      <c r="O19" s="250">
        <v>1411</v>
      </c>
      <c r="P19" s="250">
        <v>1477</v>
      </c>
      <c r="Q19" s="250"/>
      <c r="R19" s="250">
        <v>4724</v>
      </c>
      <c r="S19" s="250">
        <v>2290</v>
      </c>
      <c r="T19" s="250">
        <v>2434</v>
      </c>
      <c r="U19" s="250"/>
      <c r="V19" s="250">
        <v>4284</v>
      </c>
      <c r="W19" s="250">
        <v>2001</v>
      </c>
      <c r="X19" s="250">
        <v>2283</v>
      </c>
      <c r="Y19" s="250"/>
      <c r="Z19" s="250">
        <v>4149</v>
      </c>
      <c r="AA19" s="250">
        <v>1894</v>
      </c>
      <c r="AB19" s="250">
        <v>2255</v>
      </c>
    </row>
    <row r="20" spans="1:28" x14ac:dyDescent="0.2">
      <c r="A20" s="129" t="s">
        <v>52</v>
      </c>
      <c r="B20" s="251">
        <f t="shared" ref="B20:C25" si="14">+F20+J20+N20+R20+V20+Z20</f>
        <v>9474</v>
      </c>
      <c r="C20" s="251">
        <f t="shared" si="14"/>
        <v>4787</v>
      </c>
      <c r="D20" s="251">
        <f t="shared" ref="D20:D25" si="15">+B20-C20</f>
        <v>4687</v>
      </c>
      <c r="E20" s="252"/>
      <c r="F20" s="252">
        <v>1706</v>
      </c>
      <c r="G20" s="252">
        <v>905</v>
      </c>
      <c r="H20" s="252">
        <v>801</v>
      </c>
      <c r="I20" s="252"/>
      <c r="J20" s="252">
        <v>1512</v>
      </c>
      <c r="K20" s="252">
        <v>779</v>
      </c>
      <c r="L20" s="252">
        <v>733</v>
      </c>
      <c r="M20" s="252"/>
      <c r="N20" s="252">
        <v>1404</v>
      </c>
      <c r="O20" s="252">
        <v>717</v>
      </c>
      <c r="P20" s="252">
        <v>687</v>
      </c>
      <c r="Q20" s="252"/>
      <c r="R20" s="252">
        <v>1852</v>
      </c>
      <c r="S20" s="252">
        <v>915</v>
      </c>
      <c r="T20" s="252">
        <v>937</v>
      </c>
      <c r="U20" s="252"/>
      <c r="V20" s="252">
        <v>1530</v>
      </c>
      <c r="W20" s="252">
        <v>743</v>
      </c>
      <c r="X20" s="252">
        <v>787</v>
      </c>
      <c r="Y20" s="252"/>
      <c r="Z20" s="252">
        <v>1470</v>
      </c>
      <c r="AA20" s="252">
        <v>728</v>
      </c>
      <c r="AB20" s="252">
        <v>742</v>
      </c>
    </row>
    <row r="21" spans="1:28" x14ac:dyDescent="0.2">
      <c r="A21" s="129" t="s">
        <v>30</v>
      </c>
      <c r="B21" s="251">
        <f t="shared" si="14"/>
        <v>8525</v>
      </c>
      <c r="C21" s="251">
        <f t="shared" si="14"/>
        <v>4495</v>
      </c>
      <c r="D21" s="251">
        <f t="shared" si="15"/>
        <v>4030</v>
      </c>
      <c r="E21" s="252"/>
      <c r="F21" s="252">
        <v>1378</v>
      </c>
      <c r="G21" s="252">
        <v>740</v>
      </c>
      <c r="H21" s="252">
        <v>638</v>
      </c>
      <c r="I21" s="252"/>
      <c r="J21" s="252">
        <v>1289</v>
      </c>
      <c r="K21" s="252">
        <v>689</v>
      </c>
      <c r="L21" s="252">
        <v>600</v>
      </c>
      <c r="M21" s="252"/>
      <c r="N21" s="252">
        <v>1226</v>
      </c>
      <c r="O21" s="252">
        <v>661</v>
      </c>
      <c r="P21" s="252">
        <v>565</v>
      </c>
      <c r="Q21" s="252"/>
      <c r="R21" s="252">
        <v>1706</v>
      </c>
      <c r="S21" s="252">
        <v>907</v>
      </c>
      <c r="T21" s="252">
        <v>799</v>
      </c>
      <c r="U21" s="252"/>
      <c r="V21" s="252">
        <v>1515</v>
      </c>
      <c r="W21" s="252">
        <v>801</v>
      </c>
      <c r="X21" s="252">
        <v>714</v>
      </c>
      <c r="Y21" s="252"/>
      <c r="Z21" s="252">
        <v>1411</v>
      </c>
      <c r="AA21" s="252">
        <v>697</v>
      </c>
      <c r="AB21" s="252">
        <v>714</v>
      </c>
    </row>
    <row r="22" spans="1:28" x14ac:dyDescent="0.2">
      <c r="A22" s="129" t="s">
        <v>31</v>
      </c>
      <c r="B22" s="251">
        <f t="shared" si="14"/>
        <v>6266</v>
      </c>
      <c r="C22" s="251">
        <f t="shared" si="14"/>
        <v>3089</v>
      </c>
      <c r="D22" s="251">
        <f t="shared" si="15"/>
        <v>3177</v>
      </c>
      <c r="F22" s="250">
        <v>672</v>
      </c>
      <c r="G22" s="250">
        <v>364</v>
      </c>
      <c r="H22" s="250">
        <v>308</v>
      </c>
      <c r="J22" s="250">
        <v>583</v>
      </c>
      <c r="K22" s="250">
        <v>325</v>
      </c>
      <c r="L22" s="250">
        <v>258</v>
      </c>
      <c r="N22" s="250">
        <v>589</v>
      </c>
      <c r="O22" s="250">
        <v>291</v>
      </c>
      <c r="P22" s="250">
        <v>298</v>
      </c>
      <c r="R22" s="250">
        <v>1569</v>
      </c>
      <c r="S22" s="250">
        <v>763</v>
      </c>
      <c r="T22" s="250">
        <v>806</v>
      </c>
      <c r="V22" s="250">
        <v>1474</v>
      </c>
      <c r="W22" s="250">
        <v>697</v>
      </c>
      <c r="X22" s="250">
        <v>777</v>
      </c>
      <c r="Z22" s="250">
        <v>1379</v>
      </c>
      <c r="AA22" s="250">
        <v>649</v>
      </c>
      <c r="AB22" s="250">
        <v>730</v>
      </c>
    </row>
    <row r="23" spans="1:28" x14ac:dyDescent="0.2">
      <c r="A23" s="129" t="s">
        <v>247</v>
      </c>
      <c r="B23" s="251">
        <f t="shared" si="14"/>
        <v>7345</v>
      </c>
      <c r="C23" s="251">
        <f t="shared" si="14"/>
        <v>3716</v>
      </c>
      <c r="D23" s="251">
        <f t="shared" si="15"/>
        <v>3629</v>
      </c>
      <c r="F23" s="251">
        <v>1528</v>
      </c>
      <c r="G23" s="251">
        <v>807</v>
      </c>
      <c r="H23" s="251">
        <v>721</v>
      </c>
      <c r="J23" s="251">
        <v>1405</v>
      </c>
      <c r="K23" s="251">
        <v>739</v>
      </c>
      <c r="L23" s="251">
        <v>666</v>
      </c>
      <c r="N23" s="251">
        <v>1414</v>
      </c>
      <c r="O23" s="251">
        <v>712</v>
      </c>
      <c r="P23" s="251">
        <v>702</v>
      </c>
      <c r="R23" s="251">
        <v>1184</v>
      </c>
      <c r="S23" s="251">
        <v>597</v>
      </c>
      <c r="T23" s="251">
        <v>587</v>
      </c>
      <c r="V23" s="251">
        <v>1004</v>
      </c>
      <c r="W23" s="251">
        <v>479</v>
      </c>
      <c r="X23" s="251">
        <v>525</v>
      </c>
      <c r="Z23" s="251">
        <v>810</v>
      </c>
      <c r="AA23" s="251">
        <v>382</v>
      </c>
      <c r="AB23" s="251">
        <v>428</v>
      </c>
    </row>
    <row r="24" spans="1:28" x14ac:dyDescent="0.2">
      <c r="A24" s="129" t="s">
        <v>55</v>
      </c>
      <c r="B24" s="251">
        <f t="shared" si="14"/>
        <v>8255</v>
      </c>
      <c r="C24" s="251">
        <f t="shared" si="14"/>
        <v>4167</v>
      </c>
      <c r="D24" s="251">
        <f t="shared" si="15"/>
        <v>4088</v>
      </c>
      <c r="F24" s="251">
        <v>1763</v>
      </c>
      <c r="G24" s="251">
        <v>905</v>
      </c>
      <c r="H24" s="251">
        <v>858</v>
      </c>
      <c r="J24" s="251">
        <v>1694</v>
      </c>
      <c r="K24" s="251">
        <v>874</v>
      </c>
      <c r="L24" s="251">
        <v>820</v>
      </c>
      <c r="N24" s="251">
        <v>1560</v>
      </c>
      <c r="O24" s="251">
        <v>784</v>
      </c>
      <c r="P24" s="251">
        <v>776</v>
      </c>
      <c r="R24" s="251">
        <v>1363</v>
      </c>
      <c r="S24" s="251">
        <v>679</v>
      </c>
      <c r="T24" s="251">
        <v>684</v>
      </c>
      <c r="V24" s="251">
        <v>997</v>
      </c>
      <c r="W24" s="251">
        <v>499</v>
      </c>
      <c r="X24" s="251">
        <v>498</v>
      </c>
      <c r="Z24" s="251">
        <v>878</v>
      </c>
      <c r="AA24" s="251">
        <v>426</v>
      </c>
      <c r="AB24" s="251">
        <v>452</v>
      </c>
    </row>
    <row r="25" spans="1:28" x14ac:dyDescent="0.2">
      <c r="A25" s="129" t="s">
        <v>71</v>
      </c>
      <c r="B25" s="251">
        <f t="shared" si="14"/>
        <v>8696</v>
      </c>
      <c r="C25" s="251">
        <f t="shared" si="14"/>
        <v>4311</v>
      </c>
      <c r="D25" s="251">
        <f t="shared" si="15"/>
        <v>4385</v>
      </c>
      <c r="F25" s="251">
        <v>1773</v>
      </c>
      <c r="G25" s="251">
        <v>897</v>
      </c>
      <c r="H25" s="251">
        <v>876</v>
      </c>
      <c r="J25" s="251">
        <v>1610</v>
      </c>
      <c r="K25" s="251">
        <v>812</v>
      </c>
      <c r="L25" s="251">
        <v>798</v>
      </c>
      <c r="N25" s="251">
        <v>1663</v>
      </c>
      <c r="O25" s="251">
        <v>840</v>
      </c>
      <c r="P25" s="251">
        <v>823</v>
      </c>
      <c r="R25" s="251">
        <v>1417</v>
      </c>
      <c r="S25" s="251">
        <v>696</v>
      </c>
      <c r="T25" s="251">
        <v>721</v>
      </c>
      <c r="V25" s="251">
        <v>1152</v>
      </c>
      <c r="W25" s="251">
        <v>535</v>
      </c>
      <c r="X25" s="251">
        <v>617</v>
      </c>
      <c r="Z25" s="251">
        <v>1081</v>
      </c>
      <c r="AA25" s="251">
        <v>531</v>
      </c>
      <c r="AB25" s="251">
        <v>550</v>
      </c>
    </row>
    <row r="26" spans="1:28" x14ac:dyDescent="0.2">
      <c r="B26" s="252"/>
      <c r="C26" s="252"/>
      <c r="D26" s="252"/>
    </row>
    <row r="27" spans="1:28" s="269" customFormat="1" x14ac:dyDescent="0.2">
      <c r="A27" s="124" t="s">
        <v>205</v>
      </c>
      <c r="B27" s="268">
        <f>SUM(B28:B34)</f>
        <v>35006</v>
      </c>
      <c r="C27" s="268">
        <f>SUM(C28:C34)</f>
        <v>17767</v>
      </c>
      <c r="D27" s="268">
        <f>SUM(D28:D34)</f>
        <v>17239</v>
      </c>
      <c r="E27" s="273"/>
      <c r="F27" s="268">
        <f>SUM(F28:F34)</f>
        <v>7303</v>
      </c>
      <c r="G27" s="268">
        <f>SUM(G28:G34)</f>
        <v>3780</v>
      </c>
      <c r="H27" s="268">
        <f>SUM(H28:H34)</f>
        <v>3523</v>
      </c>
      <c r="I27" s="273"/>
      <c r="J27" s="268">
        <f>SUM(J28:J34)</f>
        <v>6835</v>
      </c>
      <c r="K27" s="268">
        <f>SUM(K28:K34)</f>
        <v>3480</v>
      </c>
      <c r="L27" s="268">
        <f>SUM(L28:L34)</f>
        <v>3355</v>
      </c>
      <c r="M27" s="273"/>
      <c r="N27" s="268">
        <f>SUM(N28:N34)</f>
        <v>6450</v>
      </c>
      <c r="O27" s="268">
        <f>SUM(O28:O34)</f>
        <v>3280</v>
      </c>
      <c r="P27" s="268">
        <f>SUM(P28:P34)</f>
        <v>3170</v>
      </c>
      <c r="Q27" s="273"/>
      <c r="R27" s="268">
        <f>SUM(R28:R34)</f>
        <v>5724</v>
      </c>
      <c r="S27" s="268">
        <f>SUM(S28:S34)</f>
        <v>2874</v>
      </c>
      <c r="T27" s="268">
        <f>SUM(T28:T34)</f>
        <v>2850</v>
      </c>
      <c r="U27" s="273"/>
      <c r="V27" s="268">
        <f>SUM(V28:V34)</f>
        <v>4598</v>
      </c>
      <c r="W27" s="268">
        <f>SUM(W28:W34)</f>
        <v>2332</v>
      </c>
      <c r="X27" s="268">
        <f>SUM(X28:X34)</f>
        <v>2266</v>
      </c>
      <c r="Y27" s="273"/>
      <c r="Z27" s="268">
        <f>SUM(Z28:Z34)</f>
        <v>4096</v>
      </c>
      <c r="AA27" s="268">
        <f>SUM(AA28:AA34)</f>
        <v>2021</v>
      </c>
      <c r="AB27" s="268">
        <f>SUM(AB28:AB34)</f>
        <v>2075</v>
      </c>
    </row>
    <row r="28" spans="1:28" x14ac:dyDescent="0.2">
      <c r="A28" s="129" t="s">
        <v>246</v>
      </c>
      <c r="B28" s="251">
        <f>+F28+J28+N28+R28+V28+Z28</f>
        <v>5224</v>
      </c>
      <c r="C28" s="251">
        <f>+G28+K28+O28+S28+W28+AA28</f>
        <v>2635</v>
      </c>
      <c r="D28" s="251">
        <f>+B28-C28</f>
        <v>2589</v>
      </c>
      <c r="F28" s="251">
        <v>1003</v>
      </c>
      <c r="G28" s="251">
        <v>524</v>
      </c>
      <c r="H28" s="251">
        <v>479</v>
      </c>
      <c r="J28" s="251">
        <v>970</v>
      </c>
      <c r="K28" s="251">
        <v>493</v>
      </c>
      <c r="L28" s="251">
        <v>477</v>
      </c>
      <c r="N28" s="251">
        <v>947</v>
      </c>
      <c r="O28" s="251">
        <v>479</v>
      </c>
      <c r="P28" s="251">
        <v>468</v>
      </c>
      <c r="R28" s="251">
        <v>813</v>
      </c>
      <c r="S28" s="251">
        <v>415</v>
      </c>
      <c r="T28" s="251">
        <v>398</v>
      </c>
      <c r="V28" s="251">
        <v>736</v>
      </c>
      <c r="W28" s="251">
        <v>352</v>
      </c>
      <c r="X28" s="251">
        <v>384</v>
      </c>
      <c r="Z28" s="251">
        <v>755</v>
      </c>
      <c r="AA28" s="251">
        <v>372</v>
      </c>
      <c r="AB28" s="251">
        <v>383</v>
      </c>
    </row>
    <row r="29" spans="1:28" x14ac:dyDescent="0.2">
      <c r="A29" s="129" t="s">
        <v>52</v>
      </c>
      <c r="B29" s="251">
        <f t="shared" ref="B29:C34" si="16">+F29+J29+N29+R29+V29+Z29</f>
        <v>13825</v>
      </c>
      <c r="C29" s="251">
        <f t="shared" si="16"/>
        <v>6943</v>
      </c>
      <c r="D29" s="251">
        <f t="shared" ref="D29:D34" si="17">+B29-C29</f>
        <v>6882</v>
      </c>
      <c r="F29" s="251">
        <v>2955</v>
      </c>
      <c r="G29" s="251">
        <v>1533</v>
      </c>
      <c r="H29" s="251">
        <v>1422</v>
      </c>
      <c r="J29" s="251">
        <v>2695</v>
      </c>
      <c r="K29" s="251">
        <v>1375</v>
      </c>
      <c r="L29" s="251">
        <v>1320</v>
      </c>
      <c r="N29" s="251">
        <v>2557</v>
      </c>
      <c r="O29" s="251">
        <v>1286</v>
      </c>
      <c r="P29" s="251">
        <v>1271</v>
      </c>
      <c r="R29" s="251">
        <v>2316</v>
      </c>
      <c r="S29" s="251">
        <v>1143</v>
      </c>
      <c r="T29" s="251">
        <v>1173</v>
      </c>
      <c r="V29" s="251">
        <v>1720</v>
      </c>
      <c r="W29" s="251">
        <v>850</v>
      </c>
      <c r="X29" s="251">
        <v>870</v>
      </c>
      <c r="Z29" s="251">
        <v>1582</v>
      </c>
      <c r="AA29" s="251">
        <v>756</v>
      </c>
      <c r="AB29" s="251">
        <v>826</v>
      </c>
    </row>
    <row r="30" spans="1:28" x14ac:dyDescent="0.2">
      <c r="A30" s="129" t="s">
        <v>30</v>
      </c>
      <c r="B30" s="251">
        <f t="shared" si="16"/>
        <v>872</v>
      </c>
      <c r="C30" s="251">
        <f t="shared" si="16"/>
        <v>470</v>
      </c>
      <c r="D30" s="251">
        <f t="shared" si="17"/>
        <v>402</v>
      </c>
      <c r="F30" s="251">
        <v>154</v>
      </c>
      <c r="G30" s="251">
        <v>75</v>
      </c>
      <c r="H30" s="251">
        <v>79</v>
      </c>
      <c r="J30" s="251">
        <v>137</v>
      </c>
      <c r="K30" s="251">
        <v>72</v>
      </c>
      <c r="L30" s="251">
        <v>65</v>
      </c>
      <c r="N30" s="251">
        <v>154</v>
      </c>
      <c r="O30" s="251">
        <v>90</v>
      </c>
      <c r="P30" s="251">
        <v>64</v>
      </c>
      <c r="R30" s="251">
        <v>150</v>
      </c>
      <c r="S30" s="251">
        <v>88</v>
      </c>
      <c r="T30" s="251">
        <v>62</v>
      </c>
      <c r="V30" s="251">
        <v>150</v>
      </c>
      <c r="W30" s="251">
        <v>85</v>
      </c>
      <c r="X30" s="251">
        <v>65</v>
      </c>
      <c r="Z30" s="251">
        <v>127</v>
      </c>
      <c r="AA30" s="251">
        <v>60</v>
      </c>
      <c r="AB30" s="251">
        <v>67</v>
      </c>
    </row>
    <row r="31" spans="1:28" x14ac:dyDescent="0.2">
      <c r="A31" s="129" t="s">
        <v>31</v>
      </c>
      <c r="B31" s="251">
        <f t="shared" si="16"/>
        <v>1088</v>
      </c>
      <c r="C31" s="251">
        <f t="shared" si="16"/>
        <v>544</v>
      </c>
      <c r="D31" s="251">
        <f t="shared" si="17"/>
        <v>544</v>
      </c>
      <c r="F31" s="251">
        <v>296</v>
      </c>
      <c r="G31" s="251">
        <v>146</v>
      </c>
      <c r="H31" s="251">
        <v>150</v>
      </c>
      <c r="J31" s="251">
        <v>225</v>
      </c>
      <c r="K31" s="251">
        <v>99</v>
      </c>
      <c r="L31" s="251">
        <v>126</v>
      </c>
      <c r="N31" s="251">
        <v>205</v>
      </c>
      <c r="O31" s="251">
        <v>97</v>
      </c>
      <c r="P31" s="251">
        <v>108</v>
      </c>
      <c r="R31" s="251">
        <v>154</v>
      </c>
      <c r="S31" s="251">
        <v>85</v>
      </c>
      <c r="T31" s="251">
        <v>69</v>
      </c>
      <c r="V31" s="251">
        <v>136</v>
      </c>
      <c r="W31" s="251">
        <v>81</v>
      </c>
      <c r="X31" s="251">
        <v>55</v>
      </c>
      <c r="Z31" s="251">
        <v>72</v>
      </c>
      <c r="AA31" s="251">
        <v>36</v>
      </c>
      <c r="AB31" s="251">
        <v>36</v>
      </c>
    </row>
    <row r="32" spans="1:28" x14ac:dyDescent="0.2">
      <c r="A32" s="129" t="s">
        <v>247</v>
      </c>
      <c r="B32" s="251">
        <f t="shared" si="16"/>
        <v>3811</v>
      </c>
      <c r="C32" s="251">
        <f t="shared" si="16"/>
        <v>2019</v>
      </c>
      <c r="D32" s="251">
        <f t="shared" si="17"/>
        <v>1792</v>
      </c>
      <c r="F32" s="251">
        <v>741</v>
      </c>
      <c r="G32" s="251">
        <v>384</v>
      </c>
      <c r="H32" s="251">
        <v>357</v>
      </c>
      <c r="J32" s="251">
        <v>750</v>
      </c>
      <c r="K32" s="251">
        <v>390</v>
      </c>
      <c r="L32" s="251">
        <v>360</v>
      </c>
      <c r="N32" s="251">
        <v>695</v>
      </c>
      <c r="O32" s="251">
        <v>369</v>
      </c>
      <c r="P32" s="251">
        <v>326</v>
      </c>
      <c r="R32" s="251">
        <v>640</v>
      </c>
      <c r="S32" s="251">
        <v>339</v>
      </c>
      <c r="T32" s="251">
        <v>301</v>
      </c>
      <c r="V32" s="251">
        <v>500</v>
      </c>
      <c r="W32" s="251">
        <v>268</v>
      </c>
      <c r="X32" s="251">
        <v>232</v>
      </c>
      <c r="Z32" s="251">
        <v>485</v>
      </c>
      <c r="AA32" s="251">
        <v>269</v>
      </c>
      <c r="AB32" s="251">
        <v>216</v>
      </c>
    </row>
    <row r="33" spans="1:28" x14ac:dyDescent="0.2">
      <c r="A33" s="129" t="s">
        <v>55</v>
      </c>
      <c r="B33" s="251">
        <f t="shared" si="16"/>
        <v>6561</v>
      </c>
      <c r="C33" s="251">
        <f t="shared" si="16"/>
        <v>3377</v>
      </c>
      <c r="D33" s="251">
        <f t="shared" si="17"/>
        <v>3184</v>
      </c>
      <c r="F33" s="251">
        <v>1336</v>
      </c>
      <c r="G33" s="251">
        <v>710</v>
      </c>
      <c r="H33" s="251">
        <v>626</v>
      </c>
      <c r="J33" s="251">
        <v>1305</v>
      </c>
      <c r="K33" s="251">
        <v>674</v>
      </c>
      <c r="L33" s="251">
        <v>631</v>
      </c>
      <c r="N33" s="251">
        <v>1225</v>
      </c>
      <c r="O33" s="251">
        <v>627</v>
      </c>
      <c r="P33" s="251">
        <v>598</v>
      </c>
      <c r="R33" s="251">
        <v>1074</v>
      </c>
      <c r="S33" s="251">
        <v>517</v>
      </c>
      <c r="T33" s="251">
        <v>557</v>
      </c>
      <c r="V33" s="251">
        <v>947</v>
      </c>
      <c r="W33" s="251">
        <v>503</v>
      </c>
      <c r="X33" s="251">
        <v>444</v>
      </c>
      <c r="Z33" s="251">
        <v>674</v>
      </c>
      <c r="AA33" s="251">
        <v>346</v>
      </c>
      <c r="AB33" s="251">
        <v>328</v>
      </c>
    </row>
    <row r="34" spans="1:28" ht="13.5" thickBot="1" x14ac:dyDescent="0.25">
      <c r="A34" s="130" t="s">
        <v>71</v>
      </c>
      <c r="B34" s="254">
        <f t="shared" si="16"/>
        <v>3625</v>
      </c>
      <c r="C34" s="254">
        <f t="shared" si="16"/>
        <v>1779</v>
      </c>
      <c r="D34" s="254">
        <f t="shared" si="17"/>
        <v>1846</v>
      </c>
      <c r="E34" s="254"/>
      <c r="F34" s="254">
        <v>818</v>
      </c>
      <c r="G34" s="254">
        <v>408</v>
      </c>
      <c r="H34" s="254">
        <v>410</v>
      </c>
      <c r="I34" s="254"/>
      <c r="J34" s="254">
        <v>753</v>
      </c>
      <c r="K34" s="254">
        <v>377</v>
      </c>
      <c r="L34" s="254">
        <v>376</v>
      </c>
      <c r="M34" s="254"/>
      <c r="N34" s="254">
        <v>667</v>
      </c>
      <c r="O34" s="254">
        <v>332</v>
      </c>
      <c r="P34" s="254">
        <v>335</v>
      </c>
      <c r="Q34" s="254"/>
      <c r="R34" s="254">
        <v>577</v>
      </c>
      <c r="S34" s="254">
        <v>287</v>
      </c>
      <c r="T34" s="254">
        <v>290</v>
      </c>
      <c r="U34" s="254"/>
      <c r="V34" s="254">
        <v>409</v>
      </c>
      <c r="W34" s="254">
        <v>193</v>
      </c>
      <c r="X34" s="254">
        <v>216</v>
      </c>
      <c r="Y34" s="254"/>
      <c r="Z34" s="254">
        <v>401</v>
      </c>
      <c r="AA34" s="254">
        <v>182</v>
      </c>
      <c r="AB34" s="254">
        <v>219</v>
      </c>
    </row>
    <row r="35" spans="1:28" ht="15" customHeight="1" x14ac:dyDescent="0.2">
      <c r="A35" s="28" t="s">
        <v>929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17:D34">
    <cfRule type="cellIs" dxfId="236" priority="1" operator="equal">
      <formula>0</formula>
    </cfRule>
  </conditionalFormatting>
  <conditionalFormatting sqref="B9:P16">
    <cfRule type="cellIs" dxfId="235" priority="23" operator="equal">
      <formula>0</formula>
    </cfRule>
  </conditionalFormatting>
  <conditionalFormatting sqref="E18:P22">
    <cfRule type="cellIs" dxfId="234" priority="14" operator="equal">
      <formula>0</formula>
    </cfRule>
  </conditionalFormatting>
  <conditionalFormatting sqref="E17:AB17">
    <cfRule type="cellIs" dxfId="233" priority="29" operator="equal">
      <formula>0</formula>
    </cfRule>
  </conditionalFormatting>
  <conditionalFormatting sqref="E27:AB27">
    <cfRule type="cellIs" dxfId="232" priority="2" operator="equal">
      <formula>0</formula>
    </cfRule>
  </conditionalFormatting>
  <conditionalFormatting sqref="Q9:Q18">
    <cfRule type="cellIs" dxfId="231" priority="28" operator="equal">
      <formula>0</formula>
    </cfRule>
  </conditionalFormatting>
  <conditionalFormatting sqref="Q19:AB22">
    <cfRule type="cellIs" dxfId="230" priority="27" operator="equal">
      <formula>0</formula>
    </cfRule>
  </conditionalFormatting>
  <conditionalFormatting sqref="R9:AB16">
    <cfRule type="cellIs" dxfId="229" priority="20" operator="equal">
      <formula>0</formula>
    </cfRule>
  </conditionalFormatting>
  <conditionalFormatting sqref="R18:AB18">
    <cfRule type="cellIs" dxfId="228" priority="11" operator="equal">
      <formula>0</formula>
    </cfRule>
  </conditionalFormatting>
  <hyperlinks>
    <hyperlink ref="AC2" location="Contenido!A1" display="Contenido" xr:uid="{00000000-0004-0000-4800-000000000000}"/>
  </hyperlinks>
  <printOptions horizontalCentered="1"/>
  <pageMargins left="0.59055118110236227" right="0.59055118110236227" top="0.59055118110236227" bottom="0.19685039370078741" header="0" footer="0"/>
  <pageSetup scale="93" fitToHeight="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oja74">
    <tabColor theme="5" tint="0.59999389629810485"/>
    <pageSetUpPr fitToPage="1"/>
  </sheetPr>
  <dimension ref="A1:AC34"/>
  <sheetViews>
    <sheetView showGridLines="0" topLeftCell="A3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0.125" style="118" customWidth="1"/>
    <col min="2" max="4" width="6.375" style="251" customWidth="1"/>
    <col min="5" max="5" width="1.25" style="251" customWidth="1"/>
    <col min="6" max="8" width="5.75" style="251" customWidth="1"/>
    <col min="9" max="9" width="1.25" style="251" customWidth="1"/>
    <col min="10" max="10" width="5.625" style="251" customWidth="1"/>
    <col min="11" max="12" width="5.25" style="251" customWidth="1"/>
    <col min="13" max="13" width="1.25" style="251" customWidth="1"/>
    <col min="14" max="14" width="5.375" style="251" customWidth="1"/>
    <col min="15" max="16" width="5.25" style="251" customWidth="1"/>
    <col min="17" max="17" width="1.25" style="251" customWidth="1"/>
    <col min="18" max="18" width="5.75" style="251" customWidth="1"/>
    <col min="19" max="20" width="5.25" style="251" customWidth="1"/>
    <col min="21" max="21" width="1.25" style="251" customWidth="1"/>
    <col min="22" max="22" width="5.75" style="251" customWidth="1"/>
    <col min="23" max="24" width="5.25" style="251" customWidth="1"/>
    <col min="25" max="25" width="1.25" style="251" customWidth="1"/>
    <col min="26" max="26" width="5.625" style="251" customWidth="1"/>
    <col min="27" max="28" width="5.25" style="251" customWidth="1"/>
    <col min="29" max="16384" width="11" style="102"/>
  </cols>
  <sheetData>
    <row r="1" spans="1:29" ht="15" customHeight="1" x14ac:dyDescent="0.25">
      <c r="A1" s="600" t="s">
        <v>841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199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105580</v>
      </c>
      <c r="C9" s="268">
        <f>SUM(C10:C29)</f>
        <v>52967</v>
      </c>
      <c r="D9" s="268">
        <f>SUM(D10:D29)</f>
        <v>52613</v>
      </c>
      <c r="E9" s="268"/>
      <c r="F9" s="268">
        <f>SUM(F10:F29)</f>
        <v>19146</v>
      </c>
      <c r="G9" s="268">
        <f>SUM(G10:G29)</f>
        <v>9962</v>
      </c>
      <c r="H9" s="268">
        <f>SUM(H10:H29)</f>
        <v>9184</v>
      </c>
      <c r="I9" s="268"/>
      <c r="J9" s="268">
        <f>SUM(J10:J29)</f>
        <v>17873</v>
      </c>
      <c r="K9" s="268">
        <f>SUM(K10:K29)</f>
        <v>9173</v>
      </c>
      <c r="L9" s="268">
        <f>SUM(L10:L29)</f>
        <v>8700</v>
      </c>
      <c r="M9" s="268"/>
      <c r="N9" s="268">
        <f>SUM(N10:N29)</f>
        <v>17194</v>
      </c>
      <c r="O9" s="268">
        <f>SUM(O10:O29)</f>
        <v>8696</v>
      </c>
      <c r="P9" s="268">
        <f>SUM(P10:P29)</f>
        <v>8498</v>
      </c>
      <c r="Q9" s="268"/>
      <c r="R9" s="268">
        <f>SUM(R10:R29)</f>
        <v>19539</v>
      </c>
      <c r="S9" s="268">
        <f>SUM(S10:S29)</f>
        <v>9721</v>
      </c>
      <c r="T9" s="268">
        <f>SUM(T10:T29)</f>
        <v>9818</v>
      </c>
      <c r="U9" s="268"/>
      <c r="V9" s="268">
        <f>SUM(V10:V29)</f>
        <v>16554</v>
      </c>
      <c r="W9" s="268">
        <f>SUM(W10:W29)</f>
        <v>8087</v>
      </c>
      <c r="X9" s="268">
        <f>SUM(X10:X29)</f>
        <v>8467</v>
      </c>
      <c r="Y9" s="268"/>
      <c r="Z9" s="268">
        <f>SUM(Z10:Z29)</f>
        <v>15274</v>
      </c>
      <c r="AA9" s="268">
        <f>SUM(AA10:AA29)</f>
        <v>7328</v>
      </c>
      <c r="AB9" s="268">
        <f>SUM(AB10:AB29)</f>
        <v>7946</v>
      </c>
    </row>
    <row r="10" spans="1:29" x14ac:dyDescent="0.2">
      <c r="A10" s="120">
        <v>11</v>
      </c>
      <c r="B10" s="251">
        <f t="shared" ref="B10:C29" si="0">+F10+J10+N10+R10+V10+Z10</f>
        <v>47</v>
      </c>
      <c r="C10" s="251">
        <f t="shared" si="0"/>
        <v>16</v>
      </c>
      <c r="D10" s="251">
        <f t="shared" ref="D10:D29" si="1">+B10-C10</f>
        <v>31</v>
      </c>
      <c r="E10" s="250"/>
      <c r="F10" s="250">
        <v>47</v>
      </c>
      <c r="G10" s="250">
        <v>16</v>
      </c>
      <c r="H10" s="250">
        <v>31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11631</v>
      </c>
      <c r="C11" s="251">
        <f t="shared" si="0"/>
        <v>5876</v>
      </c>
      <c r="D11" s="251">
        <f t="shared" si="1"/>
        <v>5755</v>
      </c>
      <c r="E11" s="252"/>
      <c r="F11" s="252">
        <v>11578</v>
      </c>
      <c r="G11" s="252">
        <v>5858</v>
      </c>
      <c r="H11" s="252">
        <v>5720</v>
      </c>
      <c r="I11" s="252"/>
      <c r="J11" s="252">
        <v>53</v>
      </c>
      <c r="K11" s="252">
        <v>18</v>
      </c>
      <c r="L11" s="252">
        <v>35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17005</v>
      </c>
      <c r="C12" s="251">
        <f t="shared" si="0"/>
        <v>8662</v>
      </c>
      <c r="D12" s="251">
        <f t="shared" si="1"/>
        <v>8343</v>
      </c>
      <c r="E12" s="252"/>
      <c r="F12" s="250">
        <v>6078</v>
      </c>
      <c r="G12" s="250">
        <v>3236</v>
      </c>
      <c r="H12" s="250">
        <v>2842</v>
      </c>
      <c r="I12" s="252"/>
      <c r="J12" s="250">
        <v>10869</v>
      </c>
      <c r="K12" s="250">
        <v>5400</v>
      </c>
      <c r="L12" s="250">
        <v>5469</v>
      </c>
      <c r="M12" s="252"/>
      <c r="N12" s="250">
        <v>58</v>
      </c>
      <c r="O12" s="250">
        <v>26</v>
      </c>
      <c r="P12" s="250">
        <v>32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17155</v>
      </c>
      <c r="C13" s="251">
        <f t="shared" si="0"/>
        <v>8721</v>
      </c>
      <c r="D13" s="251">
        <f t="shared" si="1"/>
        <v>8434</v>
      </c>
      <c r="E13" s="250"/>
      <c r="F13" s="250">
        <v>1173</v>
      </c>
      <c r="G13" s="250">
        <v>686</v>
      </c>
      <c r="H13" s="250">
        <v>487</v>
      </c>
      <c r="I13" s="250"/>
      <c r="J13" s="250">
        <v>5636</v>
      </c>
      <c r="K13" s="250">
        <v>2965</v>
      </c>
      <c r="L13" s="250">
        <v>2671</v>
      </c>
      <c r="M13" s="250"/>
      <c r="N13" s="250">
        <v>10283</v>
      </c>
      <c r="O13" s="250">
        <v>5049</v>
      </c>
      <c r="P13" s="250">
        <v>5234</v>
      </c>
      <c r="Q13" s="250"/>
      <c r="R13" s="250">
        <v>63</v>
      </c>
      <c r="S13" s="250">
        <v>21</v>
      </c>
      <c r="T13" s="250">
        <v>42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18259</v>
      </c>
      <c r="C14" s="251">
        <f t="shared" si="0"/>
        <v>9009</v>
      </c>
      <c r="D14" s="251">
        <f t="shared" si="1"/>
        <v>9250</v>
      </c>
      <c r="E14" s="252"/>
      <c r="F14" s="252">
        <v>226</v>
      </c>
      <c r="G14" s="252">
        <v>138</v>
      </c>
      <c r="H14" s="252">
        <v>88</v>
      </c>
      <c r="I14" s="252"/>
      <c r="J14" s="252">
        <v>1031</v>
      </c>
      <c r="K14" s="252">
        <v>617</v>
      </c>
      <c r="L14" s="252">
        <v>414</v>
      </c>
      <c r="M14" s="252"/>
      <c r="N14" s="252">
        <v>5422</v>
      </c>
      <c r="O14" s="252">
        <v>2745</v>
      </c>
      <c r="P14" s="252">
        <v>2677</v>
      </c>
      <c r="Q14" s="252"/>
      <c r="R14" s="252">
        <v>11532</v>
      </c>
      <c r="S14" s="252">
        <v>5489</v>
      </c>
      <c r="T14" s="252">
        <v>6043</v>
      </c>
      <c r="U14" s="252"/>
      <c r="V14" s="252">
        <v>48</v>
      </c>
      <c r="W14" s="252">
        <v>20</v>
      </c>
      <c r="X14" s="252">
        <v>28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17584</v>
      </c>
      <c r="C15" s="251">
        <f t="shared" si="0"/>
        <v>8720</v>
      </c>
      <c r="D15" s="251">
        <f t="shared" si="1"/>
        <v>8864</v>
      </c>
      <c r="E15" s="252"/>
      <c r="F15" s="252">
        <v>37</v>
      </c>
      <c r="G15" s="252">
        <v>24</v>
      </c>
      <c r="H15" s="252">
        <v>13</v>
      </c>
      <c r="I15" s="252"/>
      <c r="J15" s="252">
        <v>240</v>
      </c>
      <c r="K15" s="252">
        <v>148</v>
      </c>
      <c r="L15" s="252">
        <v>92</v>
      </c>
      <c r="M15" s="252"/>
      <c r="N15" s="252">
        <v>1102</v>
      </c>
      <c r="O15" s="252">
        <v>665</v>
      </c>
      <c r="P15" s="252">
        <v>437</v>
      </c>
      <c r="Q15" s="252"/>
      <c r="R15" s="252">
        <v>6122</v>
      </c>
      <c r="S15" s="252">
        <v>3093</v>
      </c>
      <c r="T15" s="252">
        <v>3029</v>
      </c>
      <c r="U15" s="252"/>
      <c r="V15" s="252">
        <v>10047</v>
      </c>
      <c r="W15" s="252">
        <v>4776</v>
      </c>
      <c r="X15" s="252">
        <v>5271</v>
      </c>
      <c r="Y15" s="252"/>
      <c r="Z15" s="252">
        <v>36</v>
      </c>
      <c r="AA15" s="252">
        <v>14</v>
      </c>
      <c r="AB15" s="252">
        <v>22</v>
      </c>
    </row>
    <row r="16" spans="1:29" x14ac:dyDescent="0.2">
      <c r="A16" s="120">
        <v>17</v>
      </c>
      <c r="B16" s="251">
        <f t="shared" si="0"/>
        <v>15954</v>
      </c>
      <c r="C16" s="251">
        <f t="shared" si="0"/>
        <v>7742</v>
      </c>
      <c r="D16" s="251">
        <f t="shared" si="1"/>
        <v>8212</v>
      </c>
      <c r="F16" s="250">
        <v>4</v>
      </c>
      <c r="G16" s="250">
        <v>2</v>
      </c>
      <c r="H16" s="250">
        <v>2</v>
      </c>
      <c r="J16" s="250">
        <v>40</v>
      </c>
      <c r="K16" s="250">
        <v>24</v>
      </c>
      <c r="L16" s="250">
        <v>16</v>
      </c>
      <c r="N16" s="250">
        <v>279</v>
      </c>
      <c r="O16" s="250">
        <v>178</v>
      </c>
      <c r="P16" s="250">
        <v>101</v>
      </c>
      <c r="R16" s="250">
        <v>1339</v>
      </c>
      <c r="S16" s="250">
        <v>801</v>
      </c>
      <c r="T16" s="250">
        <v>538</v>
      </c>
      <c r="V16" s="250">
        <v>5146</v>
      </c>
      <c r="W16" s="250">
        <v>2520</v>
      </c>
      <c r="X16" s="250">
        <v>2626</v>
      </c>
      <c r="Z16" s="250">
        <v>9146</v>
      </c>
      <c r="AA16" s="250">
        <v>4217</v>
      </c>
      <c r="AB16" s="250">
        <v>4929</v>
      </c>
    </row>
    <row r="17" spans="1:28" x14ac:dyDescent="0.2">
      <c r="A17" s="120">
        <v>18</v>
      </c>
      <c r="B17" s="251">
        <f t="shared" si="0"/>
        <v>6011</v>
      </c>
      <c r="C17" s="251">
        <f t="shared" si="0"/>
        <v>3100</v>
      </c>
      <c r="D17" s="251">
        <f t="shared" si="1"/>
        <v>2911</v>
      </c>
      <c r="F17" s="251">
        <v>1</v>
      </c>
      <c r="G17" s="251">
        <v>1</v>
      </c>
      <c r="H17" s="251">
        <v>0</v>
      </c>
      <c r="J17" s="251">
        <v>1</v>
      </c>
      <c r="K17" s="251">
        <v>1</v>
      </c>
      <c r="L17" s="251">
        <v>0</v>
      </c>
      <c r="N17" s="251">
        <v>41</v>
      </c>
      <c r="O17" s="251">
        <v>30</v>
      </c>
      <c r="P17" s="251">
        <v>11</v>
      </c>
      <c r="R17" s="251">
        <v>312</v>
      </c>
      <c r="S17" s="251">
        <v>225</v>
      </c>
      <c r="T17" s="251">
        <v>87</v>
      </c>
      <c r="V17" s="251">
        <v>993</v>
      </c>
      <c r="W17" s="251">
        <v>586</v>
      </c>
      <c r="X17" s="251">
        <v>407</v>
      </c>
      <c r="Z17" s="251">
        <v>4663</v>
      </c>
      <c r="AA17" s="251">
        <v>2257</v>
      </c>
      <c r="AB17" s="251">
        <v>2406</v>
      </c>
    </row>
    <row r="18" spans="1:28" x14ac:dyDescent="0.2">
      <c r="A18" s="120">
        <v>19</v>
      </c>
      <c r="B18" s="251">
        <f t="shared" si="0"/>
        <v>1395</v>
      </c>
      <c r="C18" s="251">
        <f t="shared" si="0"/>
        <v>820</v>
      </c>
      <c r="D18" s="251">
        <f t="shared" si="1"/>
        <v>575</v>
      </c>
      <c r="F18" s="251">
        <v>0</v>
      </c>
      <c r="G18" s="251">
        <v>0</v>
      </c>
      <c r="H18" s="251">
        <v>0</v>
      </c>
      <c r="J18" s="251">
        <v>2</v>
      </c>
      <c r="K18" s="251">
        <v>0</v>
      </c>
      <c r="L18" s="251">
        <v>2</v>
      </c>
      <c r="N18" s="251">
        <v>4</v>
      </c>
      <c r="O18" s="251">
        <v>3</v>
      </c>
      <c r="P18" s="251">
        <v>1</v>
      </c>
      <c r="R18" s="251">
        <v>58</v>
      </c>
      <c r="S18" s="251">
        <v>38</v>
      </c>
      <c r="T18" s="251">
        <v>20</v>
      </c>
      <c r="V18" s="251">
        <v>223</v>
      </c>
      <c r="W18" s="251">
        <v>135</v>
      </c>
      <c r="X18" s="251">
        <v>88</v>
      </c>
      <c r="Z18" s="251">
        <v>1108</v>
      </c>
      <c r="AA18" s="251">
        <v>644</v>
      </c>
      <c r="AB18" s="251">
        <v>464</v>
      </c>
    </row>
    <row r="19" spans="1:28" x14ac:dyDescent="0.2">
      <c r="A19" s="120">
        <v>20</v>
      </c>
      <c r="B19" s="251">
        <f t="shared" si="0"/>
        <v>337</v>
      </c>
      <c r="C19" s="251">
        <f t="shared" si="0"/>
        <v>198</v>
      </c>
      <c r="D19" s="251">
        <f t="shared" si="1"/>
        <v>139</v>
      </c>
      <c r="F19" s="251">
        <v>1</v>
      </c>
      <c r="G19" s="251">
        <v>0</v>
      </c>
      <c r="H19" s="251">
        <v>1</v>
      </c>
      <c r="J19" s="251">
        <v>0</v>
      </c>
      <c r="K19" s="251">
        <v>0</v>
      </c>
      <c r="L19" s="251">
        <v>0</v>
      </c>
      <c r="N19" s="251">
        <v>1</v>
      </c>
      <c r="O19" s="251">
        <v>0</v>
      </c>
      <c r="P19" s="251">
        <v>1</v>
      </c>
      <c r="R19" s="251">
        <v>28</v>
      </c>
      <c r="S19" s="251">
        <v>11</v>
      </c>
      <c r="T19" s="251">
        <v>17</v>
      </c>
      <c r="V19" s="251">
        <v>63</v>
      </c>
      <c r="W19" s="251">
        <v>39</v>
      </c>
      <c r="X19" s="251">
        <v>24</v>
      </c>
      <c r="Z19" s="251">
        <v>244</v>
      </c>
      <c r="AA19" s="251">
        <v>148</v>
      </c>
      <c r="AB19" s="251">
        <v>96</v>
      </c>
    </row>
    <row r="20" spans="1:28" x14ac:dyDescent="0.2">
      <c r="A20" s="120">
        <v>21</v>
      </c>
      <c r="B20" s="251">
        <f t="shared" si="0"/>
        <v>96</v>
      </c>
      <c r="C20" s="251">
        <f t="shared" si="0"/>
        <v>56</v>
      </c>
      <c r="D20" s="251">
        <f t="shared" si="1"/>
        <v>40</v>
      </c>
      <c r="F20" s="251">
        <v>0</v>
      </c>
      <c r="G20" s="251">
        <v>0</v>
      </c>
      <c r="H20" s="251">
        <v>0</v>
      </c>
      <c r="J20" s="251">
        <v>0</v>
      </c>
      <c r="K20" s="251">
        <v>0</v>
      </c>
      <c r="L20" s="251">
        <v>0</v>
      </c>
      <c r="N20" s="251">
        <v>2</v>
      </c>
      <c r="O20" s="251">
        <v>0</v>
      </c>
      <c r="P20" s="251">
        <v>2</v>
      </c>
      <c r="R20" s="251">
        <v>22</v>
      </c>
      <c r="S20" s="251">
        <v>14</v>
      </c>
      <c r="T20" s="251">
        <v>8</v>
      </c>
      <c r="V20" s="251">
        <v>10</v>
      </c>
      <c r="W20" s="251">
        <v>4</v>
      </c>
      <c r="X20" s="251">
        <v>6</v>
      </c>
      <c r="Z20" s="251">
        <v>62</v>
      </c>
      <c r="AA20" s="251">
        <v>38</v>
      </c>
      <c r="AB20" s="251">
        <v>24</v>
      </c>
    </row>
    <row r="21" spans="1:28" x14ac:dyDescent="0.2">
      <c r="A21" s="120">
        <v>22</v>
      </c>
      <c r="B21" s="251">
        <f t="shared" si="0"/>
        <v>22</v>
      </c>
      <c r="C21" s="251">
        <f t="shared" si="0"/>
        <v>14</v>
      </c>
      <c r="D21" s="251">
        <f t="shared" si="1"/>
        <v>8</v>
      </c>
      <c r="E21" s="252"/>
      <c r="F21" s="250">
        <v>0</v>
      </c>
      <c r="G21" s="250">
        <v>0</v>
      </c>
      <c r="H21" s="250">
        <v>0</v>
      </c>
      <c r="I21" s="252"/>
      <c r="J21" s="250">
        <v>0</v>
      </c>
      <c r="K21" s="250">
        <v>0</v>
      </c>
      <c r="L21" s="250">
        <v>0</v>
      </c>
      <c r="M21" s="252"/>
      <c r="N21" s="250">
        <v>0</v>
      </c>
      <c r="O21" s="250">
        <v>0</v>
      </c>
      <c r="P21" s="250">
        <v>0</v>
      </c>
      <c r="Q21" s="252"/>
      <c r="R21" s="250">
        <v>9</v>
      </c>
      <c r="S21" s="250">
        <v>8</v>
      </c>
      <c r="T21" s="250">
        <v>1</v>
      </c>
      <c r="U21" s="252"/>
      <c r="V21" s="250">
        <v>3</v>
      </c>
      <c r="W21" s="250">
        <v>0</v>
      </c>
      <c r="X21" s="250">
        <v>3</v>
      </c>
      <c r="Y21" s="252"/>
      <c r="Z21" s="250">
        <v>10</v>
      </c>
      <c r="AA21" s="250">
        <v>6</v>
      </c>
      <c r="AB21" s="250">
        <v>4</v>
      </c>
    </row>
    <row r="22" spans="1:28" x14ac:dyDescent="0.2">
      <c r="A22" s="120">
        <v>23</v>
      </c>
      <c r="B22" s="251">
        <f t="shared" si="0"/>
        <v>10</v>
      </c>
      <c r="C22" s="251">
        <f t="shared" si="0"/>
        <v>8</v>
      </c>
      <c r="D22" s="251">
        <f t="shared" si="1"/>
        <v>2</v>
      </c>
      <c r="F22" s="251">
        <v>0</v>
      </c>
      <c r="G22" s="251">
        <v>0</v>
      </c>
      <c r="H22" s="251">
        <v>0</v>
      </c>
      <c r="J22" s="251">
        <v>0</v>
      </c>
      <c r="K22" s="251">
        <v>0</v>
      </c>
      <c r="L22" s="251">
        <v>0</v>
      </c>
      <c r="N22" s="251">
        <v>0</v>
      </c>
      <c r="O22" s="251">
        <v>0</v>
      </c>
      <c r="P22" s="251">
        <v>0</v>
      </c>
      <c r="R22" s="251">
        <v>5</v>
      </c>
      <c r="S22" s="251">
        <v>4</v>
      </c>
      <c r="T22" s="251">
        <v>1</v>
      </c>
      <c r="V22" s="251">
        <v>2</v>
      </c>
      <c r="W22" s="251">
        <v>1</v>
      </c>
      <c r="X22" s="251">
        <v>1</v>
      </c>
      <c r="Z22" s="251">
        <v>3</v>
      </c>
      <c r="AA22" s="251">
        <v>3</v>
      </c>
      <c r="AB22" s="251">
        <v>0</v>
      </c>
    </row>
    <row r="23" spans="1:28" x14ac:dyDescent="0.2">
      <c r="A23" s="120">
        <v>24</v>
      </c>
      <c r="B23" s="251">
        <f t="shared" si="0"/>
        <v>13</v>
      </c>
      <c r="C23" s="251">
        <f t="shared" si="0"/>
        <v>9</v>
      </c>
      <c r="D23" s="251">
        <f t="shared" si="1"/>
        <v>4</v>
      </c>
      <c r="F23" s="251">
        <v>0</v>
      </c>
      <c r="G23" s="251">
        <v>0</v>
      </c>
      <c r="H23" s="251">
        <v>0</v>
      </c>
      <c r="J23" s="251">
        <v>0</v>
      </c>
      <c r="K23" s="251">
        <v>0</v>
      </c>
      <c r="L23" s="251">
        <v>0</v>
      </c>
      <c r="N23" s="251">
        <v>0</v>
      </c>
      <c r="O23" s="251">
        <v>0</v>
      </c>
      <c r="P23" s="251">
        <v>0</v>
      </c>
      <c r="R23" s="251">
        <v>8</v>
      </c>
      <c r="S23" s="251">
        <v>6</v>
      </c>
      <c r="T23" s="251">
        <v>2</v>
      </c>
      <c r="V23" s="251">
        <v>3</v>
      </c>
      <c r="W23" s="251">
        <v>2</v>
      </c>
      <c r="X23" s="251">
        <v>1</v>
      </c>
      <c r="Z23" s="251">
        <v>2</v>
      </c>
      <c r="AA23" s="251">
        <v>1</v>
      </c>
      <c r="AB23" s="251">
        <v>1</v>
      </c>
    </row>
    <row r="24" spans="1:28" x14ac:dyDescent="0.2">
      <c r="A24" s="116" t="s">
        <v>228</v>
      </c>
      <c r="B24" s="251">
        <f t="shared" si="0"/>
        <v>24</v>
      </c>
      <c r="C24" s="251">
        <f t="shared" si="0"/>
        <v>9</v>
      </c>
      <c r="D24" s="251">
        <f t="shared" si="1"/>
        <v>15</v>
      </c>
      <c r="F24" s="251">
        <v>0</v>
      </c>
      <c r="G24" s="251">
        <v>0</v>
      </c>
      <c r="H24" s="251">
        <v>0</v>
      </c>
      <c r="J24" s="251">
        <v>0</v>
      </c>
      <c r="K24" s="251">
        <v>0</v>
      </c>
      <c r="L24" s="251">
        <v>0</v>
      </c>
      <c r="N24" s="251">
        <v>0</v>
      </c>
      <c r="O24" s="251">
        <v>0</v>
      </c>
      <c r="P24" s="251">
        <v>0</v>
      </c>
      <c r="R24" s="251">
        <v>18</v>
      </c>
      <c r="S24" s="251">
        <v>7</v>
      </c>
      <c r="T24" s="251">
        <v>11</v>
      </c>
      <c r="V24" s="251">
        <v>6</v>
      </c>
      <c r="W24" s="251">
        <v>2</v>
      </c>
      <c r="X24" s="251">
        <v>4</v>
      </c>
      <c r="Z24" s="251">
        <v>0</v>
      </c>
      <c r="AA24" s="251">
        <v>0</v>
      </c>
      <c r="AB24" s="251">
        <v>0</v>
      </c>
    </row>
    <row r="25" spans="1:28" x14ac:dyDescent="0.2">
      <c r="A25" s="116" t="s">
        <v>229</v>
      </c>
      <c r="B25" s="251">
        <f t="shared" si="0"/>
        <v>13</v>
      </c>
      <c r="C25" s="251">
        <f t="shared" si="0"/>
        <v>2</v>
      </c>
      <c r="D25" s="251">
        <f t="shared" si="1"/>
        <v>11</v>
      </c>
      <c r="F25" s="251">
        <v>0</v>
      </c>
      <c r="G25" s="251">
        <v>0</v>
      </c>
      <c r="H25" s="251">
        <v>0</v>
      </c>
      <c r="J25" s="251">
        <v>0</v>
      </c>
      <c r="K25" s="251">
        <v>0</v>
      </c>
      <c r="L25" s="251">
        <v>0</v>
      </c>
      <c r="N25" s="251">
        <v>0</v>
      </c>
      <c r="O25" s="251">
        <v>0</v>
      </c>
      <c r="P25" s="251">
        <v>0</v>
      </c>
      <c r="R25" s="251">
        <v>8</v>
      </c>
      <c r="S25" s="251">
        <v>0</v>
      </c>
      <c r="T25" s="251">
        <v>8</v>
      </c>
      <c r="V25" s="251">
        <v>5</v>
      </c>
      <c r="W25" s="251">
        <v>2</v>
      </c>
      <c r="X25" s="251">
        <v>3</v>
      </c>
      <c r="Z25" s="251">
        <v>0</v>
      </c>
      <c r="AA25" s="251">
        <v>0</v>
      </c>
      <c r="AB25" s="251">
        <v>0</v>
      </c>
    </row>
    <row r="26" spans="1:28" x14ac:dyDescent="0.2">
      <c r="A26" s="116" t="s">
        <v>230</v>
      </c>
      <c r="B26" s="251">
        <f t="shared" si="0"/>
        <v>14</v>
      </c>
      <c r="C26" s="251">
        <f t="shared" si="0"/>
        <v>2</v>
      </c>
      <c r="D26" s="251">
        <f t="shared" si="1"/>
        <v>12</v>
      </c>
      <c r="F26" s="251">
        <v>1</v>
      </c>
      <c r="G26" s="251">
        <v>1</v>
      </c>
      <c r="H26" s="251">
        <v>0</v>
      </c>
      <c r="J26" s="251">
        <v>1</v>
      </c>
      <c r="K26" s="251">
        <v>0</v>
      </c>
      <c r="L26" s="251">
        <v>1</v>
      </c>
      <c r="N26" s="251">
        <v>1</v>
      </c>
      <c r="O26" s="251">
        <v>0</v>
      </c>
      <c r="P26" s="251">
        <v>1</v>
      </c>
      <c r="R26" s="251">
        <v>7</v>
      </c>
      <c r="S26" s="251">
        <v>1</v>
      </c>
      <c r="T26" s="251">
        <v>6</v>
      </c>
      <c r="V26" s="251">
        <v>4</v>
      </c>
      <c r="W26" s="251">
        <v>0</v>
      </c>
      <c r="X26" s="251">
        <v>4</v>
      </c>
      <c r="Z26" s="251">
        <v>0</v>
      </c>
      <c r="AA26" s="251">
        <v>0</v>
      </c>
      <c r="AB26" s="251">
        <v>0</v>
      </c>
    </row>
    <row r="27" spans="1:28" x14ac:dyDescent="0.2">
      <c r="A27" s="116" t="s">
        <v>231</v>
      </c>
      <c r="B27" s="251">
        <f t="shared" si="0"/>
        <v>3</v>
      </c>
      <c r="C27" s="251">
        <f t="shared" si="0"/>
        <v>1</v>
      </c>
      <c r="D27" s="251">
        <f t="shared" si="1"/>
        <v>2</v>
      </c>
      <c r="F27" s="251">
        <v>0</v>
      </c>
      <c r="G27" s="251">
        <v>0</v>
      </c>
      <c r="H27" s="251">
        <v>0</v>
      </c>
      <c r="J27" s="251">
        <v>0</v>
      </c>
      <c r="K27" s="251">
        <v>0</v>
      </c>
      <c r="L27" s="251">
        <v>0</v>
      </c>
      <c r="N27" s="251">
        <v>1</v>
      </c>
      <c r="O27" s="251">
        <v>0</v>
      </c>
      <c r="P27" s="251">
        <v>1</v>
      </c>
      <c r="R27" s="251">
        <v>2</v>
      </c>
      <c r="S27" s="251">
        <v>1</v>
      </c>
      <c r="T27" s="251">
        <v>1</v>
      </c>
      <c r="V27" s="251">
        <v>0</v>
      </c>
      <c r="W27" s="251">
        <v>0</v>
      </c>
      <c r="X27" s="251">
        <v>0</v>
      </c>
      <c r="Z27" s="251">
        <v>0</v>
      </c>
      <c r="AA27" s="251">
        <v>0</v>
      </c>
      <c r="AB27" s="251">
        <v>0</v>
      </c>
    </row>
    <row r="28" spans="1:28" x14ac:dyDescent="0.2">
      <c r="A28" s="116" t="s">
        <v>232</v>
      </c>
      <c r="B28" s="251">
        <f t="shared" si="0"/>
        <v>3</v>
      </c>
      <c r="C28" s="251">
        <f t="shared" si="0"/>
        <v>0</v>
      </c>
      <c r="D28" s="251">
        <f t="shared" si="1"/>
        <v>3</v>
      </c>
      <c r="F28" s="251">
        <v>0</v>
      </c>
      <c r="G28" s="251">
        <v>0</v>
      </c>
      <c r="H28" s="251">
        <v>0</v>
      </c>
      <c r="J28" s="251">
        <v>0</v>
      </c>
      <c r="K28" s="251">
        <v>0</v>
      </c>
      <c r="L28" s="251">
        <v>0</v>
      </c>
      <c r="N28" s="251">
        <v>0</v>
      </c>
      <c r="O28" s="251">
        <v>0</v>
      </c>
      <c r="P28" s="251">
        <v>0</v>
      </c>
      <c r="R28" s="251">
        <v>2</v>
      </c>
      <c r="S28" s="251">
        <v>0</v>
      </c>
      <c r="T28" s="251">
        <v>2</v>
      </c>
      <c r="V28" s="251">
        <v>1</v>
      </c>
      <c r="W28" s="251">
        <v>0</v>
      </c>
      <c r="X28" s="251">
        <v>1</v>
      </c>
      <c r="Z28" s="251">
        <v>0</v>
      </c>
      <c r="AA28" s="251">
        <v>0</v>
      </c>
      <c r="AB28" s="251">
        <v>0</v>
      </c>
    </row>
    <row r="29" spans="1:28" ht="13.5" thickBot="1" x14ac:dyDescent="0.25">
      <c r="A29" s="117" t="s">
        <v>233</v>
      </c>
      <c r="B29" s="254">
        <f t="shared" si="0"/>
        <v>4</v>
      </c>
      <c r="C29" s="254">
        <f t="shared" si="0"/>
        <v>2</v>
      </c>
      <c r="D29" s="254">
        <f t="shared" si="1"/>
        <v>2</v>
      </c>
      <c r="E29" s="254"/>
      <c r="F29" s="254">
        <v>0</v>
      </c>
      <c r="G29" s="254">
        <v>0</v>
      </c>
      <c r="H29" s="254">
        <v>0</v>
      </c>
      <c r="I29" s="254"/>
      <c r="J29" s="254">
        <v>0</v>
      </c>
      <c r="K29" s="254">
        <v>0</v>
      </c>
      <c r="L29" s="254">
        <v>0</v>
      </c>
      <c r="M29" s="254"/>
      <c r="N29" s="254">
        <v>0</v>
      </c>
      <c r="O29" s="254">
        <v>0</v>
      </c>
      <c r="P29" s="254">
        <v>0</v>
      </c>
      <c r="Q29" s="254"/>
      <c r="R29" s="254">
        <v>4</v>
      </c>
      <c r="S29" s="254">
        <v>2</v>
      </c>
      <c r="T29" s="254">
        <v>2</v>
      </c>
      <c r="U29" s="254"/>
      <c r="V29" s="254">
        <v>0</v>
      </c>
      <c r="W29" s="254">
        <v>0</v>
      </c>
      <c r="X29" s="254">
        <v>0</v>
      </c>
      <c r="Y29" s="254"/>
      <c r="Z29" s="254">
        <v>0</v>
      </c>
      <c r="AA29" s="254">
        <v>0</v>
      </c>
      <c r="AB29" s="254">
        <v>0</v>
      </c>
    </row>
    <row r="30" spans="1:28" ht="15" customHeight="1" x14ac:dyDescent="0.2">
      <c r="A30" s="606" t="s">
        <v>985</v>
      </c>
      <c r="B30" s="606"/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606"/>
      <c r="Q30" s="606"/>
      <c r="R30" s="606"/>
      <c r="S30" s="606"/>
      <c r="T30" s="606"/>
      <c r="U30" s="606"/>
      <c r="V30" s="606"/>
      <c r="W30" s="606"/>
      <c r="X30" s="606"/>
      <c r="Y30" s="606"/>
      <c r="Z30" s="606"/>
      <c r="AA30" s="606"/>
      <c r="AB30" s="606"/>
    </row>
    <row r="31" spans="1:28" ht="15" customHeight="1" x14ac:dyDescent="0.2">
      <c r="A31" s="607"/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7"/>
      <c r="W31" s="607"/>
      <c r="X31" s="607"/>
      <c r="Y31" s="607"/>
      <c r="Z31" s="607"/>
      <c r="AA31" s="607"/>
      <c r="AB31" s="607"/>
    </row>
    <row r="32" spans="1:28" ht="15" customHeight="1" x14ac:dyDescent="0.2">
      <c r="A32" s="28" t="s">
        <v>929</v>
      </c>
    </row>
    <row r="34" spans="6:28" x14ac:dyDescent="0.2"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</sheetData>
  <mergeCells count="14">
    <mergeCell ref="A30:AB31"/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227" priority="1" operator="equal">
      <formula>0</formula>
    </cfRule>
  </conditionalFormatting>
  <hyperlinks>
    <hyperlink ref="AC2" location="Contenido!A1" display="Contenido" xr:uid="{00000000-0004-0000-49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Hoja75">
    <tabColor theme="5" tint="0.59999389629810485"/>
    <pageSetUpPr fitToPage="1"/>
  </sheetPr>
  <dimension ref="A1:AC34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0.125" style="118" customWidth="1"/>
    <col min="2" max="4" width="6.375" style="251" customWidth="1"/>
    <col min="5" max="5" width="1.25" style="251" customWidth="1"/>
    <col min="6" max="8" width="5.75" style="251" customWidth="1"/>
    <col min="9" max="9" width="1.25" style="251" customWidth="1"/>
    <col min="10" max="10" width="5.625" style="251" customWidth="1"/>
    <col min="11" max="12" width="5.25" style="251" customWidth="1"/>
    <col min="13" max="13" width="1.25" style="251" customWidth="1"/>
    <col min="14" max="14" width="5.375" style="251" customWidth="1"/>
    <col min="15" max="16" width="5.25" style="251" customWidth="1"/>
    <col min="17" max="17" width="1.25" style="251" customWidth="1"/>
    <col min="18" max="18" width="5.75" style="251" customWidth="1"/>
    <col min="19" max="20" width="5.25" style="251" customWidth="1"/>
    <col min="21" max="21" width="1.25" style="251" customWidth="1"/>
    <col min="22" max="22" width="5.75" style="251" customWidth="1"/>
    <col min="23" max="24" width="5.25" style="251" customWidth="1"/>
    <col min="25" max="25" width="1.25" style="251" customWidth="1"/>
    <col min="26" max="26" width="5.625" style="251" customWidth="1"/>
    <col min="27" max="28" width="5.25" style="251" customWidth="1"/>
    <col min="29" max="16384" width="11" style="102"/>
  </cols>
  <sheetData>
    <row r="1" spans="1:29" ht="15" customHeight="1" x14ac:dyDescent="0.25">
      <c r="A1" s="600" t="s">
        <v>840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SUM(B10:B29)</f>
        <v>102124</v>
      </c>
      <c r="C9" s="268">
        <f>SUM(C10:C29)</f>
        <v>50883</v>
      </c>
      <c r="D9" s="268">
        <f>SUM(D10:D29)</f>
        <v>51241</v>
      </c>
      <c r="E9" s="268"/>
      <c r="F9" s="268">
        <f>SUM(F10:F29)</f>
        <v>18613</v>
      </c>
      <c r="G9" s="268">
        <f>SUM(G10:G29)</f>
        <v>9621</v>
      </c>
      <c r="H9" s="268">
        <f>SUM(H10:H29)</f>
        <v>8992</v>
      </c>
      <c r="I9" s="268"/>
      <c r="J9" s="268">
        <f>SUM(J10:J29)</f>
        <v>17380</v>
      </c>
      <c r="K9" s="268">
        <f>SUM(K10:K29)</f>
        <v>8863</v>
      </c>
      <c r="L9" s="268">
        <f>SUM(L10:L29)</f>
        <v>8517</v>
      </c>
      <c r="M9" s="268"/>
      <c r="N9" s="268">
        <f>SUM(N10:N29)</f>
        <v>16767</v>
      </c>
      <c r="O9" s="268">
        <f>SUM(O10:O29)</f>
        <v>8434</v>
      </c>
      <c r="P9" s="268">
        <f>SUM(P10:P29)</f>
        <v>8333</v>
      </c>
      <c r="Q9" s="268"/>
      <c r="R9" s="268">
        <f>SUM(R10:R29)</f>
        <v>18798</v>
      </c>
      <c r="S9" s="268">
        <f>SUM(S10:S29)</f>
        <v>9268</v>
      </c>
      <c r="T9" s="268">
        <f>SUM(T10:T29)</f>
        <v>9530</v>
      </c>
      <c r="U9" s="268"/>
      <c r="V9" s="268">
        <f>SUM(V10:V29)</f>
        <v>15885</v>
      </c>
      <c r="W9" s="268">
        <f>SUM(W10:W29)</f>
        <v>7717</v>
      </c>
      <c r="X9" s="268">
        <f>SUM(X10:X29)</f>
        <v>8168</v>
      </c>
      <c r="Y9" s="268"/>
      <c r="Z9" s="268">
        <f>SUM(Z10:Z29)</f>
        <v>14681</v>
      </c>
      <c r="AA9" s="268">
        <f>SUM(AA10:AA29)</f>
        <v>6980</v>
      </c>
      <c r="AB9" s="268">
        <f>SUM(AB10:AB29)</f>
        <v>7701</v>
      </c>
    </row>
    <row r="10" spans="1:29" x14ac:dyDescent="0.2">
      <c r="A10" s="120">
        <v>11</v>
      </c>
      <c r="B10" s="251">
        <f t="shared" ref="B10:C29" si="0">+F10+J10+N10+R10+V10+Z10</f>
        <v>45</v>
      </c>
      <c r="C10" s="251">
        <f t="shared" si="0"/>
        <v>16</v>
      </c>
      <c r="D10" s="251">
        <f t="shared" ref="D10:D29" si="1">+B10-C10</f>
        <v>29</v>
      </c>
      <c r="E10" s="250"/>
      <c r="F10" s="250">
        <v>45</v>
      </c>
      <c r="G10" s="250">
        <v>16</v>
      </c>
      <c r="H10" s="250">
        <v>29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11285</v>
      </c>
      <c r="C11" s="251">
        <f t="shared" si="0"/>
        <v>5669</v>
      </c>
      <c r="D11" s="251">
        <f t="shared" si="1"/>
        <v>5616</v>
      </c>
      <c r="E11" s="252"/>
      <c r="F11" s="252">
        <v>11236</v>
      </c>
      <c r="G11" s="252">
        <v>5652</v>
      </c>
      <c r="H11" s="252">
        <v>5584</v>
      </c>
      <c r="I11" s="252"/>
      <c r="J11" s="252">
        <v>49</v>
      </c>
      <c r="K11" s="252">
        <v>17</v>
      </c>
      <c r="L11" s="252">
        <v>32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16543</v>
      </c>
      <c r="C12" s="251">
        <f t="shared" si="0"/>
        <v>8374</v>
      </c>
      <c r="D12" s="251">
        <f t="shared" si="1"/>
        <v>8169</v>
      </c>
      <c r="E12" s="252"/>
      <c r="F12" s="250">
        <v>5918</v>
      </c>
      <c r="G12" s="250">
        <v>3129</v>
      </c>
      <c r="H12" s="250">
        <v>2789</v>
      </c>
      <c r="I12" s="252"/>
      <c r="J12" s="250">
        <v>10568</v>
      </c>
      <c r="K12" s="250">
        <v>5220</v>
      </c>
      <c r="L12" s="250">
        <v>5348</v>
      </c>
      <c r="M12" s="252"/>
      <c r="N12" s="250">
        <v>57</v>
      </c>
      <c r="O12" s="250">
        <v>25</v>
      </c>
      <c r="P12" s="250">
        <v>32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16714</v>
      </c>
      <c r="C13" s="251">
        <f t="shared" si="0"/>
        <v>8465</v>
      </c>
      <c r="D13" s="251">
        <f t="shared" si="1"/>
        <v>8249</v>
      </c>
      <c r="E13" s="250"/>
      <c r="F13" s="250">
        <v>1148</v>
      </c>
      <c r="G13" s="250">
        <v>662</v>
      </c>
      <c r="H13" s="250">
        <v>486</v>
      </c>
      <c r="I13" s="250"/>
      <c r="J13" s="250">
        <v>5483</v>
      </c>
      <c r="K13" s="250">
        <v>2871</v>
      </c>
      <c r="L13" s="250">
        <v>2612</v>
      </c>
      <c r="M13" s="250"/>
      <c r="N13" s="250">
        <v>10020</v>
      </c>
      <c r="O13" s="250">
        <v>4911</v>
      </c>
      <c r="P13" s="250">
        <v>5109</v>
      </c>
      <c r="Q13" s="250"/>
      <c r="R13" s="250">
        <v>63</v>
      </c>
      <c r="S13" s="250">
        <v>21</v>
      </c>
      <c r="T13" s="250">
        <v>42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17618</v>
      </c>
      <c r="C14" s="251">
        <f t="shared" si="0"/>
        <v>8602</v>
      </c>
      <c r="D14" s="251">
        <f t="shared" si="1"/>
        <v>9016</v>
      </c>
      <c r="E14" s="252"/>
      <c r="F14" s="252">
        <v>223</v>
      </c>
      <c r="G14" s="252">
        <v>135</v>
      </c>
      <c r="H14" s="252">
        <v>88</v>
      </c>
      <c r="I14" s="252"/>
      <c r="J14" s="252">
        <v>1005</v>
      </c>
      <c r="K14" s="252">
        <v>591</v>
      </c>
      <c r="L14" s="252">
        <v>414</v>
      </c>
      <c r="M14" s="252"/>
      <c r="N14" s="252">
        <v>5288</v>
      </c>
      <c r="O14" s="252">
        <v>2650</v>
      </c>
      <c r="P14" s="252">
        <v>2638</v>
      </c>
      <c r="Q14" s="252"/>
      <c r="R14" s="252">
        <v>11055</v>
      </c>
      <c r="S14" s="252">
        <v>5207</v>
      </c>
      <c r="T14" s="252">
        <v>5848</v>
      </c>
      <c r="U14" s="252"/>
      <c r="V14" s="252">
        <v>47</v>
      </c>
      <c r="W14" s="252">
        <v>19</v>
      </c>
      <c r="X14" s="252">
        <v>28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16940</v>
      </c>
      <c r="C15" s="251">
        <f t="shared" si="0"/>
        <v>8347</v>
      </c>
      <c r="D15" s="251">
        <f t="shared" si="1"/>
        <v>8593</v>
      </c>
      <c r="E15" s="252"/>
      <c r="F15" s="252">
        <v>37</v>
      </c>
      <c r="G15" s="252">
        <v>24</v>
      </c>
      <c r="H15" s="252">
        <v>13</v>
      </c>
      <c r="I15" s="252"/>
      <c r="J15" s="252">
        <v>234</v>
      </c>
      <c r="K15" s="252">
        <v>142</v>
      </c>
      <c r="L15" s="252">
        <v>92</v>
      </c>
      <c r="M15" s="252"/>
      <c r="N15" s="252">
        <v>1085</v>
      </c>
      <c r="O15" s="252">
        <v>648</v>
      </c>
      <c r="P15" s="252">
        <v>437</v>
      </c>
      <c r="Q15" s="252"/>
      <c r="R15" s="252">
        <v>5904</v>
      </c>
      <c r="S15" s="252">
        <v>2961</v>
      </c>
      <c r="T15" s="252">
        <v>2943</v>
      </c>
      <c r="U15" s="252"/>
      <c r="V15" s="252">
        <v>9644</v>
      </c>
      <c r="W15" s="252">
        <v>4558</v>
      </c>
      <c r="X15" s="252">
        <v>5086</v>
      </c>
      <c r="Y15" s="252"/>
      <c r="Z15" s="252">
        <v>36</v>
      </c>
      <c r="AA15" s="252">
        <v>14</v>
      </c>
      <c r="AB15" s="252">
        <v>22</v>
      </c>
    </row>
    <row r="16" spans="1:29" x14ac:dyDescent="0.2">
      <c r="A16" s="120">
        <v>17</v>
      </c>
      <c r="B16" s="251">
        <f t="shared" si="0"/>
        <v>15347</v>
      </c>
      <c r="C16" s="251">
        <f t="shared" si="0"/>
        <v>7398</v>
      </c>
      <c r="D16" s="251">
        <f t="shared" si="1"/>
        <v>7949</v>
      </c>
      <c r="F16" s="250">
        <v>3</v>
      </c>
      <c r="G16" s="250">
        <v>1</v>
      </c>
      <c r="H16" s="250">
        <v>2</v>
      </c>
      <c r="J16" s="250">
        <v>38</v>
      </c>
      <c r="K16" s="250">
        <v>22</v>
      </c>
      <c r="L16" s="250">
        <v>16</v>
      </c>
      <c r="N16" s="250">
        <v>268</v>
      </c>
      <c r="O16" s="250">
        <v>168</v>
      </c>
      <c r="P16" s="250">
        <v>100</v>
      </c>
      <c r="R16" s="250">
        <v>1305</v>
      </c>
      <c r="S16" s="250">
        <v>774</v>
      </c>
      <c r="T16" s="250">
        <v>531</v>
      </c>
      <c r="V16" s="250">
        <v>4927</v>
      </c>
      <c r="W16" s="250">
        <v>2411</v>
      </c>
      <c r="X16" s="250">
        <v>2516</v>
      </c>
      <c r="Z16" s="250">
        <v>8806</v>
      </c>
      <c r="AA16" s="250">
        <v>4022</v>
      </c>
      <c r="AB16" s="250">
        <v>4784</v>
      </c>
    </row>
    <row r="17" spans="1:28" x14ac:dyDescent="0.2">
      <c r="A17" s="120">
        <v>18</v>
      </c>
      <c r="B17" s="251">
        <f t="shared" si="0"/>
        <v>5771</v>
      </c>
      <c r="C17" s="251">
        <f t="shared" si="0"/>
        <v>2956</v>
      </c>
      <c r="D17" s="251">
        <f t="shared" si="1"/>
        <v>2815</v>
      </c>
      <c r="F17" s="251">
        <v>1</v>
      </c>
      <c r="G17" s="251">
        <v>1</v>
      </c>
      <c r="H17" s="251">
        <v>0</v>
      </c>
      <c r="J17" s="251">
        <v>0</v>
      </c>
      <c r="K17" s="251">
        <v>0</v>
      </c>
      <c r="L17" s="251">
        <v>0</v>
      </c>
      <c r="N17" s="251">
        <v>40</v>
      </c>
      <c r="O17" s="251">
        <v>29</v>
      </c>
      <c r="P17" s="251">
        <v>11</v>
      </c>
      <c r="R17" s="251">
        <v>303</v>
      </c>
      <c r="S17" s="251">
        <v>216</v>
      </c>
      <c r="T17" s="251">
        <v>87</v>
      </c>
      <c r="V17" s="251">
        <v>965</v>
      </c>
      <c r="W17" s="251">
        <v>562</v>
      </c>
      <c r="X17" s="251">
        <v>403</v>
      </c>
      <c r="Z17" s="251">
        <v>4462</v>
      </c>
      <c r="AA17" s="251">
        <v>2148</v>
      </c>
      <c r="AB17" s="251">
        <v>2314</v>
      </c>
    </row>
    <row r="18" spans="1:28" x14ac:dyDescent="0.2">
      <c r="A18" s="120">
        <v>19</v>
      </c>
      <c r="B18" s="251">
        <f t="shared" si="0"/>
        <v>1339</v>
      </c>
      <c r="C18" s="251">
        <f t="shared" si="0"/>
        <v>771</v>
      </c>
      <c r="D18" s="251">
        <f t="shared" si="1"/>
        <v>568</v>
      </c>
      <c r="F18" s="251">
        <v>0</v>
      </c>
      <c r="G18" s="251">
        <v>0</v>
      </c>
      <c r="H18" s="251">
        <v>0</v>
      </c>
      <c r="J18" s="251">
        <v>2</v>
      </c>
      <c r="K18" s="251">
        <v>0</v>
      </c>
      <c r="L18" s="251">
        <v>2</v>
      </c>
      <c r="N18" s="251">
        <v>4</v>
      </c>
      <c r="O18" s="251">
        <v>3</v>
      </c>
      <c r="P18" s="251">
        <v>1</v>
      </c>
      <c r="R18" s="251">
        <v>55</v>
      </c>
      <c r="S18" s="251">
        <v>35</v>
      </c>
      <c r="T18" s="251">
        <v>20</v>
      </c>
      <c r="V18" s="251">
        <v>209</v>
      </c>
      <c r="W18" s="251">
        <v>121</v>
      </c>
      <c r="X18" s="251">
        <v>88</v>
      </c>
      <c r="Z18" s="251">
        <v>1069</v>
      </c>
      <c r="AA18" s="251">
        <v>612</v>
      </c>
      <c r="AB18" s="251">
        <v>457</v>
      </c>
    </row>
    <row r="19" spans="1:28" x14ac:dyDescent="0.2">
      <c r="A19" s="120">
        <v>20</v>
      </c>
      <c r="B19" s="251">
        <f t="shared" si="0"/>
        <v>325</v>
      </c>
      <c r="C19" s="251">
        <f t="shared" si="0"/>
        <v>187</v>
      </c>
      <c r="D19" s="251">
        <f t="shared" si="1"/>
        <v>138</v>
      </c>
      <c r="F19" s="251">
        <v>1</v>
      </c>
      <c r="G19" s="251">
        <v>0</v>
      </c>
      <c r="H19" s="251">
        <v>1</v>
      </c>
      <c r="J19" s="251">
        <v>0</v>
      </c>
      <c r="K19" s="251">
        <v>0</v>
      </c>
      <c r="L19" s="251">
        <v>0</v>
      </c>
      <c r="N19" s="251">
        <v>1</v>
      </c>
      <c r="O19" s="251">
        <v>0</v>
      </c>
      <c r="P19" s="251">
        <v>1</v>
      </c>
      <c r="R19" s="251">
        <v>28</v>
      </c>
      <c r="S19" s="251">
        <v>11</v>
      </c>
      <c r="T19" s="251">
        <v>17</v>
      </c>
      <c r="V19" s="251">
        <v>59</v>
      </c>
      <c r="W19" s="251">
        <v>35</v>
      </c>
      <c r="X19" s="251">
        <v>24</v>
      </c>
      <c r="Z19" s="251">
        <v>236</v>
      </c>
      <c r="AA19" s="251">
        <v>141</v>
      </c>
      <c r="AB19" s="251">
        <v>95</v>
      </c>
    </row>
    <row r="20" spans="1:28" x14ac:dyDescent="0.2">
      <c r="A20" s="120">
        <v>21</v>
      </c>
      <c r="B20" s="251">
        <f t="shared" si="0"/>
        <v>91</v>
      </c>
      <c r="C20" s="251">
        <f t="shared" si="0"/>
        <v>51</v>
      </c>
      <c r="D20" s="251">
        <f t="shared" si="1"/>
        <v>40</v>
      </c>
      <c r="F20" s="251">
        <v>0</v>
      </c>
      <c r="G20" s="251">
        <v>0</v>
      </c>
      <c r="H20" s="251">
        <v>0</v>
      </c>
      <c r="J20" s="251">
        <v>0</v>
      </c>
      <c r="K20" s="251">
        <v>0</v>
      </c>
      <c r="L20" s="251">
        <v>0</v>
      </c>
      <c r="N20" s="251">
        <v>2</v>
      </c>
      <c r="O20" s="251">
        <v>0</v>
      </c>
      <c r="P20" s="251">
        <v>2</v>
      </c>
      <c r="R20" s="251">
        <v>22</v>
      </c>
      <c r="S20" s="251">
        <v>14</v>
      </c>
      <c r="T20" s="251">
        <v>8</v>
      </c>
      <c r="V20" s="251">
        <v>10</v>
      </c>
      <c r="W20" s="251">
        <v>4</v>
      </c>
      <c r="X20" s="251">
        <v>6</v>
      </c>
      <c r="Z20" s="251">
        <v>57</v>
      </c>
      <c r="AA20" s="251">
        <v>33</v>
      </c>
      <c r="AB20" s="251">
        <v>24</v>
      </c>
    </row>
    <row r="21" spans="1:28" x14ac:dyDescent="0.2">
      <c r="A21" s="120">
        <v>22</v>
      </c>
      <c r="B21" s="251">
        <f t="shared" si="0"/>
        <v>22</v>
      </c>
      <c r="C21" s="251">
        <f t="shared" si="0"/>
        <v>14</v>
      </c>
      <c r="D21" s="251">
        <f t="shared" si="1"/>
        <v>8</v>
      </c>
      <c r="E21" s="252"/>
      <c r="F21" s="250">
        <v>0</v>
      </c>
      <c r="G21" s="250">
        <v>0</v>
      </c>
      <c r="H21" s="250">
        <v>0</v>
      </c>
      <c r="I21" s="252"/>
      <c r="J21" s="250">
        <v>0</v>
      </c>
      <c r="K21" s="250">
        <v>0</v>
      </c>
      <c r="L21" s="250">
        <v>0</v>
      </c>
      <c r="M21" s="252"/>
      <c r="N21" s="250">
        <v>0</v>
      </c>
      <c r="O21" s="250">
        <v>0</v>
      </c>
      <c r="P21" s="250">
        <v>0</v>
      </c>
      <c r="Q21" s="252"/>
      <c r="R21" s="250">
        <v>9</v>
      </c>
      <c r="S21" s="250">
        <v>8</v>
      </c>
      <c r="T21" s="250">
        <v>1</v>
      </c>
      <c r="U21" s="252"/>
      <c r="V21" s="250">
        <v>3</v>
      </c>
      <c r="W21" s="250">
        <v>0</v>
      </c>
      <c r="X21" s="250">
        <v>3</v>
      </c>
      <c r="Y21" s="252"/>
      <c r="Z21" s="250">
        <v>10</v>
      </c>
      <c r="AA21" s="250">
        <v>6</v>
      </c>
      <c r="AB21" s="250">
        <v>4</v>
      </c>
    </row>
    <row r="22" spans="1:28" x14ac:dyDescent="0.2">
      <c r="A22" s="120">
        <v>23</v>
      </c>
      <c r="B22" s="251">
        <f t="shared" si="0"/>
        <v>10</v>
      </c>
      <c r="C22" s="251">
        <f t="shared" si="0"/>
        <v>8</v>
      </c>
      <c r="D22" s="251">
        <f t="shared" si="1"/>
        <v>2</v>
      </c>
      <c r="F22" s="251">
        <v>0</v>
      </c>
      <c r="G22" s="251">
        <v>0</v>
      </c>
      <c r="H22" s="251">
        <v>0</v>
      </c>
      <c r="J22" s="251">
        <v>0</v>
      </c>
      <c r="K22" s="251">
        <v>0</v>
      </c>
      <c r="L22" s="251">
        <v>0</v>
      </c>
      <c r="N22" s="251">
        <v>0</v>
      </c>
      <c r="O22" s="251">
        <v>0</v>
      </c>
      <c r="P22" s="251">
        <v>0</v>
      </c>
      <c r="R22" s="251">
        <v>5</v>
      </c>
      <c r="S22" s="251">
        <v>4</v>
      </c>
      <c r="T22" s="251">
        <v>1</v>
      </c>
      <c r="V22" s="251">
        <v>2</v>
      </c>
      <c r="W22" s="251">
        <v>1</v>
      </c>
      <c r="X22" s="251">
        <v>1</v>
      </c>
      <c r="Z22" s="251">
        <v>3</v>
      </c>
      <c r="AA22" s="251">
        <v>3</v>
      </c>
      <c r="AB22" s="251">
        <v>0</v>
      </c>
    </row>
    <row r="23" spans="1:28" x14ac:dyDescent="0.2">
      <c r="A23" s="120">
        <v>24</v>
      </c>
      <c r="B23" s="251">
        <f t="shared" si="0"/>
        <v>13</v>
      </c>
      <c r="C23" s="251">
        <f t="shared" si="0"/>
        <v>9</v>
      </c>
      <c r="D23" s="251">
        <f t="shared" si="1"/>
        <v>4</v>
      </c>
      <c r="F23" s="251">
        <v>0</v>
      </c>
      <c r="G23" s="251">
        <v>0</v>
      </c>
      <c r="H23" s="251">
        <v>0</v>
      </c>
      <c r="J23" s="251">
        <v>0</v>
      </c>
      <c r="K23" s="251">
        <v>0</v>
      </c>
      <c r="L23" s="251">
        <v>0</v>
      </c>
      <c r="N23" s="251">
        <v>0</v>
      </c>
      <c r="O23" s="251">
        <v>0</v>
      </c>
      <c r="P23" s="251">
        <v>0</v>
      </c>
      <c r="R23" s="251">
        <v>8</v>
      </c>
      <c r="S23" s="251">
        <v>6</v>
      </c>
      <c r="T23" s="251">
        <v>2</v>
      </c>
      <c r="V23" s="251">
        <v>3</v>
      </c>
      <c r="W23" s="251">
        <v>2</v>
      </c>
      <c r="X23" s="251">
        <v>1</v>
      </c>
      <c r="Z23" s="251">
        <v>2</v>
      </c>
      <c r="AA23" s="251">
        <v>1</v>
      </c>
      <c r="AB23" s="251">
        <v>1</v>
      </c>
    </row>
    <row r="24" spans="1:28" x14ac:dyDescent="0.2">
      <c r="A24" s="116" t="s">
        <v>228</v>
      </c>
      <c r="B24" s="251">
        <f t="shared" si="0"/>
        <v>24</v>
      </c>
      <c r="C24" s="251">
        <f t="shared" si="0"/>
        <v>9</v>
      </c>
      <c r="D24" s="251">
        <f t="shared" si="1"/>
        <v>15</v>
      </c>
      <c r="F24" s="251">
        <v>0</v>
      </c>
      <c r="G24" s="251">
        <v>0</v>
      </c>
      <c r="H24" s="251">
        <v>0</v>
      </c>
      <c r="J24" s="251">
        <v>0</v>
      </c>
      <c r="K24" s="251">
        <v>0</v>
      </c>
      <c r="L24" s="251">
        <v>0</v>
      </c>
      <c r="N24" s="251">
        <v>0</v>
      </c>
      <c r="O24" s="251">
        <v>0</v>
      </c>
      <c r="P24" s="251">
        <v>0</v>
      </c>
      <c r="R24" s="251">
        <v>18</v>
      </c>
      <c r="S24" s="251">
        <v>7</v>
      </c>
      <c r="T24" s="251">
        <v>11</v>
      </c>
      <c r="V24" s="251">
        <v>6</v>
      </c>
      <c r="W24" s="251">
        <v>2</v>
      </c>
      <c r="X24" s="251">
        <v>4</v>
      </c>
      <c r="Z24" s="251">
        <v>0</v>
      </c>
      <c r="AA24" s="251">
        <v>0</v>
      </c>
      <c r="AB24" s="251">
        <v>0</v>
      </c>
    </row>
    <row r="25" spans="1:28" x14ac:dyDescent="0.2">
      <c r="A25" s="116" t="s">
        <v>229</v>
      </c>
      <c r="B25" s="251">
        <f t="shared" si="0"/>
        <v>13</v>
      </c>
      <c r="C25" s="251">
        <f t="shared" si="0"/>
        <v>2</v>
      </c>
      <c r="D25" s="251">
        <f t="shared" si="1"/>
        <v>11</v>
      </c>
      <c r="F25" s="251">
        <v>0</v>
      </c>
      <c r="G25" s="251">
        <v>0</v>
      </c>
      <c r="H25" s="251">
        <v>0</v>
      </c>
      <c r="J25" s="251">
        <v>0</v>
      </c>
      <c r="K25" s="251">
        <v>0</v>
      </c>
      <c r="L25" s="251">
        <v>0</v>
      </c>
      <c r="N25" s="251">
        <v>0</v>
      </c>
      <c r="O25" s="251">
        <v>0</v>
      </c>
      <c r="P25" s="251">
        <v>0</v>
      </c>
      <c r="R25" s="251">
        <v>8</v>
      </c>
      <c r="S25" s="251">
        <v>0</v>
      </c>
      <c r="T25" s="251">
        <v>8</v>
      </c>
      <c r="V25" s="251">
        <v>5</v>
      </c>
      <c r="W25" s="251">
        <v>2</v>
      </c>
      <c r="X25" s="251">
        <v>3</v>
      </c>
      <c r="Z25" s="251">
        <v>0</v>
      </c>
      <c r="AA25" s="251">
        <v>0</v>
      </c>
      <c r="AB25" s="251">
        <v>0</v>
      </c>
    </row>
    <row r="26" spans="1:28" x14ac:dyDescent="0.2">
      <c r="A26" s="116" t="s">
        <v>230</v>
      </c>
      <c r="B26" s="251">
        <f t="shared" si="0"/>
        <v>14</v>
      </c>
      <c r="C26" s="251">
        <f t="shared" si="0"/>
        <v>2</v>
      </c>
      <c r="D26" s="251">
        <f t="shared" si="1"/>
        <v>12</v>
      </c>
      <c r="F26" s="251">
        <v>1</v>
      </c>
      <c r="G26" s="251">
        <v>1</v>
      </c>
      <c r="H26" s="251">
        <v>0</v>
      </c>
      <c r="J26" s="251">
        <v>1</v>
      </c>
      <c r="K26" s="251">
        <v>0</v>
      </c>
      <c r="L26" s="251">
        <v>1</v>
      </c>
      <c r="N26" s="251">
        <v>1</v>
      </c>
      <c r="O26" s="251">
        <v>0</v>
      </c>
      <c r="P26" s="251">
        <v>1</v>
      </c>
      <c r="R26" s="251">
        <v>7</v>
      </c>
      <c r="S26" s="251">
        <v>1</v>
      </c>
      <c r="T26" s="251">
        <v>6</v>
      </c>
      <c r="V26" s="251">
        <v>4</v>
      </c>
      <c r="W26" s="251">
        <v>0</v>
      </c>
      <c r="X26" s="251">
        <v>4</v>
      </c>
      <c r="Z26" s="251">
        <v>0</v>
      </c>
      <c r="AA26" s="251">
        <v>0</v>
      </c>
      <c r="AB26" s="251">
        <v>0</v>
      </c>
    </row>
    <row r="27" spans="1:28" x14ac:dyDescent="0.2">
      <c r="A27" s="116" t="s">
        <v>231</v>
      </c>
      <c r="B27" s="251">
        <f t="shared" si="0"/>
        <v>3</v>
      </c>
      <c r="C27" s="251">
        <f t="shared" si="0"/>
        <v>1</v>
      </c>
      <c r="D27" s="251">
        <f t="shared" si="1"/>
        <v>2</v>
      </c>
      <c r="F27" s="251">
        <v>0</v>
      </c>
      <c r="G27" s="251">
        <v>0</v>
      </c>
      <c r="H27" s="251">
        <v>0</v>
      </c>
      <c r="J27" s="251">
        <v>0</v>
      </c>
      <c r="K27" s="251">
        <v>0</v>
      </c>
      <c r="L27" s="251">
        <v>0</v>
      </c>
      <c r="N27" s="251">
        <v>1</v>
      </c>
      <c r="O27" s="251">
        <v>0</v>
      </c>
      <c r="P27" s="251">
        <v>1</v>
      </c>
      <c r="R27" s="251">
        <v>2</v>
      </c>
      <c r="S27" s="251">
        <v>1</v>
      </c>
      <c r="T27" s="251">
        <v>1</v>
      </c>
      <c r="V27" s="251">
        <v>0</v>
      </c>
      <c r="W27" s="251">
        <v>0</v>
      </c>
      <c r="X27" s="251">
        <v>0</v>
      </c>
      <c r="Z27" s="251">
        <v>0</v>
      </c>
      <c r="AA27" s="251">
        <v>0</v>
      </c>
      <c r="AB27" s="251">
        <v>0</v>
      </c>
    </row>
    <row r="28" spans="1:28" x14ac:dyDescent="0.2">
      <c r="A28" s="116" t="s">
        <v>232</v>
      </c>
      <c r="B28" s="251">
        <f t="shared" si="0"/>
        <v>3</v>
      </c>
      <c r="C28" s="251">
        <f t="shared" si="0"/>
        <v>0</v>
      </c>
      <c r="D28" s="251">
        <f t="shared" si="1"/>
        <v>3</v>
      </c>
      <c r="F28" s="251">
        <v>0</v>
      </c>
      <c r="G28" s="251">
        <v>0</v>
      </c>
      <c r="H28" s="251">
        <v>0</v>
      </c>
      <c r="J28" s="251">
        <v>0</v>
      </c>
      <c r="K28" s="251">
        <v>0</v>
      </c>
      <c r="L28" s="251">
        <v>0</v>
      </c>
      <c r="N28" s="251">
        <v>0</v>
      </c>
      <c r="O28" s="251">
        <v>0</v>
      </c>
      <c r="P28" s="251">
        <v>0</v>
      </c>
      <c r="R28" s="251">
        <v>2</v>
      </c>
      <c r="S28" s="251">
        <v>0</v>
      </c>
      <c r="T28" s="251">
        <v>2</v>
      </c>
      <c r="V28" s="251">
        <v>1</v>
      </c>
      <c r="W28" s="251">
        <v>0</v>
      </c>
      <c r="X28" s="251">
        <v>1</v>
      </c>
      <c r="Z28" s="251">
        <v>0</v>
      </c>
      <c r="AA28" s="251">
        <v>0</v>
      </c>
      <c r="AB28" s="251">
        <v>0</v>
      </c>
    </row>
    <row r="29" spans="1:28" ht="13.5" thickBot="1" x14ac:dyDescent="0.25">
      <c r="A29" s="117" t="s">
        <v>233</v>
      </c>
      <c r="B29" s="254">
        <f t="shared" si="0"/>
        <v>4</v>
      </c>
      <c r="C29" s="254">
        <f t="shared" si="0"/>
        <v>2</v>
      </c>
      <c r="D29" s="254">
        <f t="shared" si="1"/>
        <v>2</v>
      </c>
      <c r="E29" s="254"/>
      <c r="F29" s="254">
        <v>0</v>
      </c>
      <c r="G29" s="254">
        <v>0</v>
      </c>
      <c r="H29" s="254">
        <v>0</v>
      </c>
      <c r="I29" s="254"/>
      <c r="J29" s="254">
        <v>0</v>
      </c>
      <c r="K29" s="254">
        <v>0</v>
      </c>
      <c r="L29" s="254">
        <v>0</v>
      </c>
      <c r="M29" s="254"/>
      <c r="N29" s="254">
        <v>0</v>
      </c>
      <c r="O29" s="254">
        <v>0</v>
      </c>
      <c r="P29" s="254">
        <v>0</v>
      </c>
      <c r="Q29" s="254"/>
      <c r="R29" s="254">
        <v>4</v>
      </c>
      <c r="S29" s="254">
        <v>2</v>
      </c>
      <c r="T29" s="254">
        <v>2</v>
      </c>
      <c r="U29" s="254"/>
      <c r="V29" s="254">
        <v>0</v>
      </c>
      <c r="W29" s="254">
        <v>0</v>
      </c>
      <c r="X29" s="254">
        <v>0</v>
      </c>
      <c r="Y29" s="254"/>
      <c r="Z29" s="254">
        <v>0</v>
      </c>
      <c r="AA29" s="254">
        <v>0</v>
      </c>
      <c r="AB29" s="254">
        <v>0</v>
      </c>
    </row>
    <row r="30" spans="1:28" ht="15" customHeight="1" x14ac:dyDescent="0.2">
      <c r="A30" s="606" t="s">
        <v>929</v>
      </c>
      <c r="B30" s="606"/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606"/>
      <c r="Q30" s="606"/>
      <c r="R30" s="606"/>
      <c r="S30" s="606"/>
      <c r="T30" s="606"/>
      <c r="U30" s="606"/>
      <c r="V30" s="606"/>
      <c r="W30" s="606"/>
      <c r="X30" s="606"/>
      <c r="Y30" s="606"/>
      <c r="Z30" s="606"/>
      <c r="AA30" s="606"/>
      <c r="AB30" s="606"/>
    </row>
    <row r="31" spans="1:28" ht="15" customHeight="1" x14ac:dyDescent="0.2">
      <c r="A31" s="546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6"/>
      <c r="X31" s="546"/>
      <c r="Y31" s="546"/>
      <c r="Z31" s="546"/>
      <c r="AA31" s="546"/>
      <c r="AB31" s="546"/>
    </row>
    <row r="32" spans="1:28" ht="15" customHeight="1" x14ac:dyDescent="0.2">
      <c r="A32" s="28"/>
    </row>
    <row r="34" spans="6:28" x14ac:dyDescent="0.2"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</sheetData>
  <mergeCells count="14">
    <mergeCell ref="A30:AB30"/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226" priority="1" operator="equal">
      <formula>0</formula>
    </cfRule>
  </conditionalFormatting>
  <hyperlinks>
    <hyperlink ref="AC2" location="Contenido!A1" display="Contenido" xr:uid="{00000000-0004-0000-4A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76">
    <tabColor theme="5" tint="0.59999389629810485"/>
    <pageSetUpPr fitToPage="1"/>
  </sheetPr>
  <dimension ref="A1:AC25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0.125" style="118" customWidth="1"/>
    <col min="2" max="4" width="6.375" style="251" customWidth="1"/>
    <col min="5" max="5" width="1.25" style="251" customWidth="1"/>
    <col min="6" max="8" width="5.75" style="251" customWidth="1"/>
    <col min="9" max="9" width="1.25" style="251" customWidth="1"/>
    <col min="10" max="10" width="5.625" style="251" customWidth="1"/>
    <col min="11" max="12" width="5.25" style="251" customWidth="1"/>
    <col min="13" max="13" width="1.25" style="251" customWidth="1"/>
    <col min="14" max="14" width="5.375" style="251" customWidth="1"/>
    <col min="15" max="16" width="5.25" style="251" customWidth="1"/>
    <col min="17" max="17" width="1.25" style="251" customWidth="1"/>
    <col min="18" max="18" width="5.75" style="251" customWidth="1"/>
    <col min="19" max="20" width="5.25" style="251" customWidth="1"/>
    <col min="21" max="21" width="1.25" style="251" customWidth="1"/>
    <col min="22" max="22" width="5.75" style="251" customWidth="1"/>
    <col min="23" max="24" width="5.25" style="251" customWidth="1"/>
    <col min="25" max="25" width="1.25" style="251" customWidth="1"/>
    <col min="26" max="26" width="5.625" style="251" customWidth="1"/>
    <col min="27" max="28" width="5.25" style="251" customWidth="1"/>
    <col min="29" max="16384" width="11" style="102"/>
  </cols>
  <sheetData>
    <row r="1" spans="1:29" ht="15" customHeight="1" x14ac:dyDescent="0.25">
      <c r="A1" s="600" t="s">
        <v>839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29" ht="15" customHeight="1" x14ac:dyDescent="0.25">
      <c r="A2" s="601" t="s">
        <v>260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506" t="s">
        <v>573</v>
      </c>
    </row>
    <row r="3" spans="1:29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</row>
    <row r="4" spans="1:29" ht="15" x14ac:dyDescent="0.25">
      <c r="A4" s="601" t="s">
        <v>249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</row>
    <row r="5" spans="1:29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9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  <c r="Y6" s="394"/>
      <c r="Z6" s="599" t="s">
        <v>563</v>
      </c>
      <c r="AA6" s="599"/>
      <c r="AB6" s="599"/>
    </row>
    <row r="7" spans="1:29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  <c r="Y7" s="396"/>
      <c r="Z7" s="395" t="s">
        <v>0</v>
      </c>
      <c r="AA7" s="395" t="s">
        <v>15</v>
      </c>
      <c r="AB7" s="395" t="s">
        <v>16</v>
      </c>
    </row>
    <row r="8" spans="1:29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</row>
    <row r="9" spans="1:29" s="269" customFormat="1" x14ac:dyDescent="0.2">
      <c r="A9" s="122" t="s">
        <v>0</v>
      </c>
      <c r="B9" s="268">
        <f>SUM(B10:B20)</f>
        <v>3456</v>
      </c>
      <c r="C9" s="268">
        <f>SUM(C10:C20)</f>
        <v>2084</v>
      </c>
      <c r="D9" s="268">
        <f>SUM(D10:D20)</f>
        <v>1372</v>
      </c>
      <c r="E9" s="268"/>
      <c r="F9" s="268">
        <f>SUM(F10:F20)</f>
        <v>533</v>
      </c>
      <c r="G9" s="268">
        <f>SUM(G10:G20)</f>
        <v>341</v>
      </c>
      <c r="H9" s="268">
        <f>SUM(H10:H20)</f>
        <v>192</v>
      </c>
      <c r="I9" s="268"/>
      <c r="J9" s="268">
        <f>SUM(J10:J20)</f>
        <v>493</v>
      </c>
      <c r="K9" s="268">
        <f>SUM(K10:K20)</f>
        <v>310</v>
      </c>
      <c r="L9" s="268">
        <f>SUM(L10:L20)</f>
        <v>183</v>
      </c>
      <c r="M9" s="268"/>
      <c r="N9" s="268">
        <f>SUM(N10:N20)</f>
        <v>427</v>
      </c>
      <c r="O9" s="268">
        <f>SUM(O10:O20)</f>
        <v>262</v>
      </c>
      <c r="P9" s="268">
        <f>SUM(P10:P20)</f>
        <v>165</v>
      </c>
      <c r="Q9" s="268"/>
      <c r="R9" s="268">
        <f>SUM(R10:R20)</f>
        <v>741</v>
      </c>
      <c r="S9" s="268">
        <f>SUM(S10:S20)</f>
        <v>453</v>
      </c>
      <c r="T9" s="268">
        <f>SUM(T10:T20)</f>
        <v>288</v>
      </c>
      <c r="U9" s="268"/>
      <c r="V9" s="268">
        <f>SUM(V10:V20)</f>
        <v>669</v>
      </c>
      <c r="W9" s="268">
        <f>SUM(W10:W20)</f>
        <v>370</v>
      </c>
      <c r="X9" s="268">
        <f>SUM(X10:X20)</f>
        <v>299</v>
      </c>
      <c r="Y9" s="268"/>
      <c r="Z9" s="268">
        <f>SUM(Z10:Z20)</f>
        <v>593</v>
      </c>
      <c r="AA9" s="268">
        <f>SUM(AA10:AA20)</f>
        <v>348</v>
      </c>
      <c r="AB9" s="268">
        <f>SUM(AB10:AB20)</f>
        <v>245</v>
      </c>
    </row>
    <row r="10" spans="1:29" x14ac:dyDescent="0.2">
      <c r="A10" s="120">
        <v>11</v>
      </c>
      <c r="B10" s="251">
        <f t="shared" ref="B10:C20" si="0">+F10+J10+N10+R10+V10+Z10</f>
        <v>2</v>
      </c>
      <c r="C10" s="251">
        <f t="shared" si="0"/>
        <v>0</v>
      </c>
      <c r="D10" s="251">
        <f t="shared" ref="D10:D20" si="1">+B10-C10</f>
        <v>2</v>
      </c>
      <c r="E10" s="250"/>
      <c r="F10" s="250">
        <v>2</v>
      </c>
      <c r="G10" s="250">
        <v>0</v>
      </c>
      <c r="H10" s="250">
        <v>2</v>
      </c>
      <c r="I10" s="250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  <c r="Y10" s="252"/>
      <c r="Z10" s="250">
        <v>0</v>
      </c>
      <c r="AA10" s="250">
        <v>0</v>
      </c>
      <c r="AB10" s="250">
        <v>0</v>
      </c>
    </row>
    <row r="11" spans="1:29" x14ac:dyDescent="0.2">
      <c r="A11" s="120">
        <v>12</v>
      </c>
      <c r="B11" s="251">
        <f t="shared" si="0"/>
        <v>346</v>
      </c>
      <c r="C11" s="251">
        <f t="shared" si="0"/>
        <v>207</v>
      </c>
      <c r="D11" s="251">
        <f t="shared" si="1"/>
        <v>139</v>
      </c>
      <c r="E11" s="252"/>
      <c r="F11" s="252">
        <v>342</v>
      </c>
      <c r="G11" s="252">
        <v>206</v>
      </c>
      <c r="H11" s="252">
        <v>136</v>
      </c>
      <c r="I11" s="252"/>
      <c r="J11" s="252">
        <v>4</v>
      </c>
      <c r="K11" s="252">
        <v>1</v>
      </c>
      <c r="L11" s="252">
        <v>3</v>
      </c>
      <c r="M11" s="252"/>
      <c r="N11" s="252">
        <v>0</v>
      </c>
      <c r="O11" s="252">
        <v>0</v>
      </c>
      <c r="P11" s="252">
        <v>0</v>
      </c>
      <c r="Q11" s="252"/>
      <c r="R11" s="252">
        <v>0</v>
      </c>
      <c r="S11" s="252">
        <v>0</v>
      </c>
      <c r="T11" s="252">
        <v>0</v>
      </c>
      <c r="U11" s="252"/>
      <c r="V11" s="252">
        <v>0</v>
      </c>
      <c r="W11" s="252">
        <v>0</v>
      </c>
      <c r="X11" s="252">
        <v>0</v>
      </c>
      <c r="Y11" s="252"/>
      <c r="Z11" s="252">
        <v>0</v>
      </c>
      <c r="AA11" s="252">
        <v>0</v>
      </c>
      <c r="AB11" s="252">
        <v>0</v>
      </c>
    </row>
    <row r="12" spans="1:29" x14ac:dyDescent="0.2">
      <c r="A12" s="120">
        <v>13</v>
      </c>
      <c r="B12" s="251">
        <f t="shared" si="0"/>
        <v>462</v>
      </c>
      <c r="C12" s="251">
        <f t="shared" si="0"/>
        <v>288</v>
      </c>
      <c r="D12" s="251">
        <f t="shared" si="1"/>
        <v>174</v>
      </c>
      <c r="E12" s="252"/>
      <c r="F12" s="250">
        <v>160</v>
      </c>
      <c r="G12" s="250">
        <v>107</v>
      </c>
      <c r="H12" s="250">
        <v>53</v>
      </c>
      <c r="I12" s="252"/>
      <c r="J12" s="250">
        <v>301</v>
      </c>
      <c r="K12" s="250">
        <v>180</v>
      </c>
      <c r="L12" s="250">
        <v>121</v>
      </c>
      <c r="M12" s="252"/>
      <c r="N12" s="250">
        <v>1</v>
      </c>
      <c r="O12" s="250">
        <v>1</v>
      </c>
      <c r="P12" s="250">
        <v>0</v>
      </c>
      <c r="Q12" s="252"/>
      <c r="R12" s="250">
        <v>0</v>
      </c>
      <c r="S12" s="250">
        <v>0</v>
      </c>
      <c r="T12" s="250">
        <v>0</v>
      </c>
      <c r="U12" s="252"/>
      <c r="V12" s="250">
        <v>0</v>
      </c>
      <c r="W12" s="250">
        <v>0</v>
      </c>
      <c r="X12" s="250">
        <v>0</v>
      </c>
      <c r="Y12" s="252"/>
      <c r="Z12" s="250">
        <v>0</v>
      </c>
      <c r="AA12" s="250">
        <v>0</v>
      </c>
      <c r="AB12" s="250">
        <v>0</v>
      </c>
    </row>
    <row r="13" spans="1:29" x14ac:dyDescent="0.2">
      <c r="A13" s="120">
        <v>14</v>
      </c>
      <c r="B13" s="251">
        <f t="shared" si="0"/>
        <v>441</v>
      </c>
      <c r="C13" s="251">
        <f t="shared" si="0"/>
        <v>256</v>
      </c>
      <c r="D13" s="251">
        <f t="shared" si="1"/>
        <v>185</v>
      </c>
      <c r="E13" s="250"/>
      <c r="F13" s="250">
        <v>25</v>
      </c>
      <c r="G13" s="250">
        <v>24</v>
      </c>
      <c r="H13" s="250">
        <v>1</v>
      </c>
      <c r="I13" s="250"/>
      <c r="J13" s="250">
        <v>153</v>
      </c>
      <c r="K13" s="250">
        <v>94</v>
      </c>
      <c r="L13" s="250">
        <v>59</v>
      </c>
      <c r="M13" s="250"/>
      <c r="N13" s="250">
        <v>263</v>
      </c>
      <c r="O13" s="250">
        <v>138</v>
      </c>
      <c r="P13" s="250">
        <v>125</v>
      </c>
      <c r="Q13" s="250"/>
      <c r="R13" s="250">
        <v>0</v>
      </c>
      <c r="S13" s="250">
        <v>0</v>
      </c>
      <c r="T13" s="250">
        <v>0</v>
      </c>
      <c r="U13" s="250"/>
      <c r="V13" s="250">
        <v>0</v>
      </c>
      <c r="W13" s="250">
        <v>0</v>
      </c>
      <c r="X13" s="250">
        <v>0</v>
      </c>
      <c r="Y13" s="250"/>
      <c r="Z13" s="250">
        <v>0</v>
      </c>
      <c r="AA13" s="250">
        <v>0</v>
      </c>
      <c r="AB13" s="250">
        <v>0</v>
      </c>
    </row>
    <row r="14" spans="1:29" x14ac:dyDescent="0.2">
      <c r="A14" s="120">
        <v>15</v>
      </c>
      <c r="B14" s="251">
        <f t="shared" si="0"/>
        <v>641</v>
      </c>
      <c r="C14" s="251">
        <f t="shared" si="0"/>
        <v>407</v>
      </c>
      <c r="D14" s="251">
        <f t="shared" si="1"/>
        <v>234</v>
      </c>
      <c r="E14" s="252"/>
      <c r="F14" s="252">
        <v>3</v>
      </c>
      <c r="G14" s="252">
        <v>3</v>
      </c>
      <c r="H14" s="252">
        <v>0</v>
      </c>
      <c r="I14" s="252"/>
      <c r="J14" s="252">
        <v>26</v>
      </c>
      <c r="K14" s="252">
        <v>26</v>
      </c>
      <c r="L14" s="252">
        <v>0</v>
      </c>
      <c r="M14" s="252"/>
      <c r="N14" s="252">
        <v>134</v>
      </c>
      <c r="O14" s="252">
        <v>95</v>
      </c>
      <c r="P14" s="252">
        <v>39</v>
      </c>
      <c r="Q14" s="252"/>
      <c r="R14" s="252">
        <v>477</v>
      </c>
      <c r="S14" s="252">
        <v>282</v>
      </c>
      <c r="T14" s="252">
        <v>195</v>
      </c>
      <c r="U14" s="252"/>
      <c r="V14" s="252">
        <v>1</v>
      </c>
      <c r="W14" s="252">
        <v>1</v>
      </c>
      <c r="X14" s="252">
        <v>0</v>
      </c>
      <c r="Y14" s="252"/>
      <c r="Z14" s="252">
        <v>0</v>
      </c>
      <c r="AA14" s="252">
        <v>0</v>
      </c>
      <c r="AB14" s="252">
        <v>0</v>
      </c>
    </row>
    <row r="15" spans="1:29" x14ac:dyDescent="0.2">
      <c r="A15" s="120">
        <v>16</v>
      </c>
      <c r="B15" s="251">
        <f t="shared" si="0"/>
        <v>644</v>
      </c>
      <c r="C15" s="251">
        <f t="shared" si="0"/>
        <v>373</v>
      </c>
      <c r="D15" s="251">
        <f t="shared" si="1"/>
        <v>271</v>
      </c>
      <c r="E15" s="252"/>
      <c r="F15" s="252">
        <v>0</v>
      </c>
      <c r="G15" s="252">
        <v>0</v>
      </c>
      <c r="H15" s="252">
        <v>0</v>
      </c>
      <c r="I15" s="252"/>
      <c r="J15" s="252">
        <v>6</v>
      </c>
      <c r="K15" s="252">
        <v>6</v>
      </c>
      <c r="L15" s="252">
        <v>0</v>
      </c>
      <c r="M15" s="252"/>
      <c r="N15" s="252">
        <v>17</v>
      </c>
      <c r="O15" s="252">
        <v>17</v>
      </c>
      <c r="P15" s="252">
        <v>0</v>
      </c>
      <c r="Q15" s="252"/>
      <c r="R15" s="252">
        <v>218</v>
      </c>
      <c r="S15" s="252">
        <v>132</v>
      </c>
      <c r="T15" s="252">
        <v>86</v>
      </c>
      <c r="U15" s="252"/>
      <c r="V15" s="252">
        <v>403</v>
      </c>
      <c r="W15" s="252">
        <v>218</v>
      </c>
      <c r="X15" s="252">
        <v>185</v>
      </c>
      <c r="Y15" s="252"/>
      <c r="Z15" s="252">
        <v>0</v>
      </c>
      <c r="AA15" s="252">
        <v>0</v>
      </c>
      <c r="AB15" s="252">
        <v>0</v>
      </c>
    </row>
    <row r="16" spans="1:29" x14ac:dyDescent="0.2">
      <c r="A16" s="120">
        <v>17</v>
      </c>
      <c r="B16" s="251">
        <f t="shared" si="0"/>
        <v>607</v>
      </c>
      <c r="C16" s="251">
        <f t="shared" si="0"/>
        <v>344</v>
      </c>
      <c r="D16" s="251">
        <f t="shared" si="1"/>
        <v>263</v>
      </c>
      <c r="F16" s="250">
        <v>1</v>
      </c>
      <c r="G16" s="250">
        <v>1</v>
      </c>
      <c r="H16" s="250">
        <v>0</v>
      </c>
      <c r="J16" s="250">
        <v>2</v>
      </c>
      <c r="K16" s="250">
        <v>2</v>
      </c>
      <c r="L16" s="250">
        <v>0</v>
      </c>
      <c r="N16" s="250">
        <v>11</v>
      </c>
      <c r="O16" s="250">
        <v>10</v>
      </c>
      <c r="P16" s="250">
        <v>1</v>
      </c>
      <c r="R16" s="250">
        <v>34</v>
      </c>
      <c r="S16" s="250">
        <v>27</v>
      </c>
      <c r="T16" s="250">
        <v>7</v>
      </c>
      <c r="V16" s="250">
        <v>219</v>
      </c>
      <c r="W16" s="250">
        <v>109</v>
      </c>
      <c r="X16" s="250">
        <v>110</v>
      </c>
      <c r="Z16" s="250">
        <v>340</v>
      </c>
      <c r="AA16" s="250">
        <v>195</v>
      </c>
      <c r="AB16" s="250">
        <v>145</v>
      </c>
    </row>
    <row r="17" spans="1:28" x14ac:dyDescent="0.2">
      <c r="A17" s="120">
        <v>18</v>
      </c>
      <c r="B17" s="251">
        <f t="shared" si="0"/>
        <v>240</v>
      </c>
      <c r="C17" s="251">
        <f t="shared" si="0"/>
        <v>144</v>
      </c>
      <c r="D17" s="251">
        <f t="shared" si="1"/>
        <v>96</v>
      </c>
      <c r="F17" s="251">
        <v>0</v>
      </c>
      <c r="G17" s="251">
        <v>0</v>
      </c>
      <c r="H17" s="251">
        <v>0</v>
      </c>
      <c r="J17" s="251">
        <v>1</v>
      </c>
      <c r="K17" s="251">
        <v>1</v>
      </c>
      <c r="L17" s="251">
        <v>0</v>
      </c>
      <c r="N17" s="251">
        <v>1</v>
      </c>
      <c r="O17" s="251">
        <v>1</v>
      </c>
      <c r="P17" s="251">
        <v>0</v>
      </c>
      <c r="R17" s="251">
        <v>9</v>
      </c>
      <c r="S17" s="251">
        <v>9</v>
      </c>
      <c r="T17" s="251">
        <v>0</v>
      </c>
      <c r="V17" s="251">
        <v>28</v>
      </c>
      <c r="W17" s="251">
        <v>24</v>
      </c>
      <c r="X17" s="251">
        <v>4</v>
      </c>
      <c r="Z17" s="251">
        <v>201</v>
      </c>
      <c r="AA17" s="251">
        <v>109</v>
      </c>
      <c r="AB17" s="251">
        <v>92</v>
      </c>
    </row>
    <row r="18" spans="1:28" x14ac:dyDescent="0.2">
      <c r="A18" s="120">
        <v>19</v>
      </c>
      <c r="B18" s="251">
        <f t="shared" si="0"/>
        <v>56</v>
      </c>
      <c r="C18" s="251">
        <f t="shared" si="0"/>
        <v>49</v>
      </c>
      <c r="D18" s="251">
        <f t="shared" si="1"/>
        <v>7</v>
      </c>
      <c r="F18" s="251">
        <v>0</v>
      </c>
      <c r="G18" s="251">
        <v>0</v>
      </c>
      <c r="H18" s="251">
        <v>0</v>
      </c>
      <c r="J18" s="251">
        <v>0</v>
      </c>
      <c r="K18" s="251">
        <v>0</v>
      </c>
      <c r="L18" s="251">
        <v>0</v>
      </c>
      <c r="N18" s="251">
        <v>0</v>
      </c>
      <c r="O18" s="251">
        <v>0</v>
      </c>
      <c r="P18" s="251">
        <v>0</v>
      </c>
      <c r="R18" s="251">
        <v>3</v>
      </c>
      <c r="S18" s="251">
        <v>3</v>
      </c>
      <c r="T18" s="251">
        <v>0</v>
      </c>
      <c r="V18" s="251">
        <v>14</v>
      </c>
      <c r="W18" s="251">
        <v>14</v>
      </c>
      <c r="X18" s="251">
        <v>0</v>
      </c>
      <c r="Z18" s="251">
        <v>39</v>
      </c>
      <c r="AA18" s="251">
        <v>32</v>
      </c>
      <c r="AB18" s="251">
        <v>7</v>
      </c>
    </row>
    <row r="19" spans="1:28" x14ac:dyDescent="0.2">
      <c r="A19" s="120">
        <v>20</v>
      </c>
      <c r="B19" s="251">
        <f t="shared" si="0"/>
        <v>12</v>
      </c>
      <c r="C19" s="251">
        <f t="shared" si="0"/>
        <v>11</v>
      </c>
      <c r="D19" s="251">
        <f t="shared" si="1"/>
        <v>1</v>
      </c>
      <c r="F19" s="251">
        <v>0</v>
      </c>
      <c r="G19" s="251">
        <v>0</v>
      </c>
      <c r="H19" s="251">
        <v>0</v>
      </c>
      <c r="J19" s="251">
        <v>0</v>
      </c>
      <c r="K19" s="251">
        <v>0</v>
      </c>
      <c r="L19" s="251">
        <v>0</v>
      </c>
      <c r="N19" s="251">
        <v>0</v>
      </c>
      <c r="O19" s="251">
        <v>0</v>
      </c>
      <c r="P19" s="251">
        <v>0</v>
      </c>
      <c r="R19" s="251">
        <v>0</v>
      </c>
      <c r="S19" s="251">
        <v>0</v>
      </c>
      <c r="T19" s="251">
        <v>0</v>
      </c>
      <c r="V19" s="251">
        <v>4</v>
      </c>
      <c r="W19" s="251">
        <v>4</v>
      </c>
      <c r="X19" s="251">
        <v>0</v>
      </c>
      <c r="Z19" s="251">
        <v>8</v>
      </c>
      <c r="AA19" s="251">
        <v>7</v>
      </c>
      <c r="AB19" s="251">
        <v>1</v>
      </c>
    </row>
    <row r="20" spans="1:28" ht="13.5" thickBot="1" x14ac:dyDescent="0.25">
      <c r="A20" s="117">
        <v>21</v>
      </c>
      <c r="B20" s="254">
        <f t="shared" si="0"/>
        <v>5</v>
      </c>
      <c r="C20" s="254">
        <f t="shared" si="0"/>
        <v>5</v>
      </c>
      <c r="D20" s="254">
        <f t="shared" si="1"/>
        <v>0</v>
      </c>
      <c r="E20" s="254"/>
      <c r="F20" s="254">
        <v>0</v>
      </c>
      <c r="G20" s="254">
        <v>0</v>
      </c>
      <c r="H20" s="254">
        <v>0</v>
      </c>
      <c r="I20" s="254"/>
      <c r="J20" s="254">
        <v>0</v>
      </c>
      <c r="K20" s="254">
        <v>0</v>
      </c>
      <c r="L20" s="254">
        <v>0</v>
      </c>
      <c r="M20" s="254"/>
      <c r="N20" s="254">
        <v>0</v>
      </c>
      <c r="O20" s="254">
        <v>0</v>
      </c>
      <c r="P20" s="254">
        <v>0</v>
      </c>
      <c r="Q20" s="254"/>
      <c r="R20" s="254">
        <v>0</v>
      </c>
      <c r="S20" s="254">
        <v>0</v>
      </c>
      <c r="T20" s="254">
        <v>0</v>
      </c>
      <c r="U20" s="254"/>
      <c r="V20" s="254">
        <v>0</v>
      </c>
      <c r="W20" s="254">
        <v>0</v>
      </c>
      <c r="X20" s="254">
        <v>0</v>
      </c>
      <c r="Y20" s="254"/>
      <c r="Z20" s="254">
        <v>5</v>
      </c>
      <c r="AA20" s="254">
        <v>5</v>
      </c>
      <c r="AB20" s="254">
        <v>0</v>
      </c>
    </row>
    <row r="21" spans="1:28" ht="15" customHeight="1" x14ac:dyDescent="0.2">
      <c r="A21" s="606" t="s">
        <v>929</v>
      </c>
      <c r="B21" s="606"/>
      <c r="C21" s="606"/>
      <c r="D21" s="606"/>
      <c r="E21" s="606"/>
      <c r="F21" s="606"/>
      <c r="G21" s="606"/>
      <c r="H21" s="606"/>
      <c r="I21" s="606"/>
      <c r="J21" s="606"/>
      <c r="K21" s="606"/>
      <c r="L21" s="606"/>
      <c r="M21" s="606"/>
      <c r="N21" s="606"/>
      <c r="O21" s="606"/>
      <c r="P21" s="606"/>
      <c r="Q21" s="606"/>
      <c r="R21" s="606"/>
      <c r="S21" s="606"/>
      <c r="T21" s="606"/>
      <c r="U21" s="606"/>
      <c r="V21" s="606"/>
      <c r="W21" s="606"/>
      <c r="X21" s="606"/>
      <c r="Y21" s="606"/>
      <c r="Z21" s="606"/>
      <c r="AA21" s="606"/>
      <c r="AB21" s="606"/>
    </row>
    <row r="22" spans="1:28" ht="15" customHeight="1" x14ac:dyDescent="0.2">
      <c r="A22" s="546"/>
      <c r="B22" s="546"/>
      <c r="C22" s="546"/>
      <c r="D22" s="546"/>
      <c r="E22" s="546"/>
      <c r="F22" s="546"/>
      <c r="G22" s="546"/>
      <c r="H22" s="546"/>
      <c r="I22" s="546"/>
      <c r="J22" s="546"/>
      <c r="K22" s="546"/>
      <c r="L22" s="546"/>
      <c r="M22" s="546"/>
      <c r="N22" s="546"/>
      <c r="O22" s="546"/>
      <c r="P22" s="546"/>
      <c r="Q22" s="546"/>
      <c r="R22" s="546"/>
      <c r="S22" s="546"/>
      <c r="T22" s="546"/>
      <c r="U22" s="546"/>
      <c r="V22" s="546"/>
      <c r="W22" s="546"/>
      <c r="X22" s="546"/>
      <c r="Y22" s="546"/>
      <c r="Z22" s="546"/>
      <c r="AA22" s="546"/>
      <c r="AB22" s="546"/>
    </row>
    <row r="23" spans="1:28" ht="15" customHeight="1" x14ac:dyDescent="0.2">
      <c r="A23" s="28"/>
    </row>
    <row r="25" spans="1:28" x14ac:dyDescent="0.2"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</sheetData>
  <mergeCells count="14">
    <mergeCell ref="A21:AB21"/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0">
    <cfRule type="cellIs" dxfId="225" priority="1" operator="equal">
      <formula>0</formula>
    </cfRule>
  </conditionalFormatting>
  <hyperlinks>
    <hyperlink ref="AC2" location="Contenido!A1" display="Contenido" xr:uid="{00000000-0004-0000-4B00-000000000000}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77">
    <tabColor theme="5" tint="-0.249977111117893"/>
  </sheetPr>
  <dimension ref="A2:I17"/>
  <sheetViews>
    <sheetView showGridLines="0" zoomScaleNormal="100" zoomScaleSheetLayoutView="80" workbookViewId="0">
      <selection activeCell="K15" sqref="K15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5.75" customHeight="1" x14ac:dyDescent="0.2">
      <c r="A7" s="616" t="s">
        <v>954</v>
      </c>
      <c r="B7" s="616"/>
      <c r="C7" s="616"/>
      <c r="D7" s="616"/>
      <c r="E7" s="616"/>
      <c r="F7" s="616"/>
      <c r="G7" s="616"/>
      <c r="H7" s="616"/>
    </row>
    <row r="8" spans="1:9" ht="15.7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.7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.7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.7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.7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.7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.7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.7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.7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.7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4C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Hoja78">
    <tabColor theme="5" tint="0.59999389629810485"/>
    <pageSetUpPr fitToPage="1"/>
  </sheetPr>
  <dimension ref="A1:Y25"/>
  <sheetViews>
    <sheetView showGridLines="0" zoomScaleNormal="100" zoomScaleSheetLayoutView="100" workbookViewId="0">
      <selection activeCell="O15" sqref="O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18" width="5.375" style="251" bestFit="1" customWidth="1"/>
    <col min="19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838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271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</row>
    <row r="5" spans="1:25" s="247" customFormat="1" ht="17.25" customHeight="1" x14ac:dyDescent="0.15">
      <c r="A5" s="603" t="s">
        <v>241</v>
      </c>
      <c r="B5" s="599" t="s">
        <v>0</v>
      </c>
      <c r="C5" s="599"/>
      <c r="D5" s="599"/>
      <c r="E5" s="394"/>
      <c r="F5" s="599" t="s">
        <v>558</v>
      </c>
      <c r="G5" s="599"/>
      <c r="H5" s="599"/>
      <c r="I5" s="394"/>
      <c r="J5" s="599" t="s">
        <v>559</v>
      </c>
      <c r="K5" s="599"/>
      <c r="L5" s="599"/>
      <c r="M5" s="394"/>
      <c r="N5" s="599" t="s">
        <v>560</v>
      </c>
      <c r="O5" s="599"/>
      <c r="P5" s="599"/>
      <c r="Q5" s="394"/>
      <c r="R5" s="599" t="s">
        <v>561</v>
      </c>
      <c r="S5" s="599"/>
      <c r="T5" s="599"/>
      <c r="U5" s="394"/>
      <c r="V5" s="599" t="s">
        <v>562</v>
      </c>
      <c r="W5" s="599"/>
      <c r="X5" s="599"/>
    </row>
    <row r="6" spans="1:25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  <c r="Q6" s="396"/>
      <c r="R6" s="395" t="s">
        <v>0</v>
      </c>
      <c r="S6" s="395" t="s">
        <v>15</v>
      </c>
      <c r="T6" s="395" t="s">
        <v>16</v>
      </c>
      <c r="U6" s="396"/>
      <c r="V6" s="395" t="s">
        <v>0</v>
      </c>
      <c r="W6" s="395" t="s">
        <v>15</v>
      </c>
      <c r="X6" s="395" t="s">
        <v>16</v>
      </c>
    </row>
    <row r="7" spans="1:25" s="119" customFormat="1" x14ac:dyDescent="0.2">
      <c r="A7" s="11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</row>
    <row r="8" spans="1:25" s="269" customFormat="1" x14ac:dyDescent="0.2">
      <c r="A8" s="122" t="s">
        <v>0</v>
      </c>
      <c r="B8" s="268">
        <f>SUM(B9:B10)</f>
        <v>31926</v>
      </c>
      <c r="C8" s="268">
        <f>SUM(C9:C10)</f>
        <v>14436</v>
      </c>
      <c r="D8" s="268">
        <f>SUM(D9:D10)</f>
        <v>17490</v>
      </c>
      <c r="E8" s="268"/>
      <c r="F8" s="268">
        <f>SUM(F9:F10)</f>
        <v>3894</v>
      </c>
      <c r="G8" s="268">
        <f>SUM(G9:G10)</f>
        <v>1904</v>
      </c>
      <c r="H8" s="268">
        <f>SUM(H9:H10)</f>
        <v>1990</v>
      </c>
      <c r="I8" s="268"/>
      <c r="J8" s="268">
        <f>SUM(J9:J10)</f>
        <v>4833</v>
      </c>
      <c r="K8" s="268">
        <f>SUM(K9:K10)</f>
        <v>2222</v>
      </c>
      <c r="L8" s="268">
        <f>SUM(L9:L10)</f>
        <v>2611</v>
      </c>
      <c r="M8" s="268"/>
      <c r="N8" s="268">
        <f>SUM(N9:N10)</f>
        <v>5868</v>
      </c>
      <c r="O8" s="268">
        <f>SUM(O9:O10)</f>
        <v>2651</v>
      </c>
      <c r="P8" s="268">
        <f>SUM(P9:P10)</f>
        <v>3217</v>
      </c>
      <c r="Q8" s="268"/>
      <c r="R8" s="268">
        <f>SUM(R9:R10)</f>
        <v>9192</v>
      </c>
      <c r="S8" s="268">
        <f>SUM(S9:S10)</f>
        <v>4247</v>
      </c>
      <c r="T8" s="268">
        <f>SUM(T9:T10)</f>
        <v>4945</v>
      </c>
      <c r="U8" s="268"/>
      <c r="V8" s="268">
        <f>SUM(V9:V10)</f>
        <v>8139</v>
      </c>
      <c r="W8" s="268">
        <f>SUM(W9:W10)</f>
        <v>3412</v>
      </c>
      <c r="X8" s="268">
        <f>SUM(X9:X10)</f>
        <v>4727</v>
      </c>
    </row>
    <row r="9" spans="1:25" x14ac:dyDescent="0.2">
      <c r="A9" s="129" t="s">
        <v>1</v>
      </c>
      <c r="B9" s="251">
        <f>+F9+J9+N9+R9+V9</f>
        <v>31782</v>
      </c>
      <c r="C9" s="251">
        <f>+G9+K9+O9+S9+W9</f>
        <v>14313</v>
      </c>
      <c r="D9" s="251">
        <f>+B9-C9</f>
        <v>17469</v>
      </c>
      <c r="E9" s="250"/>
      <c r="F9" s="250">
        <f>+F13+F17</f>
        <v>3861</v>
      </c>
      <c r="G9" s="250">
        <f>+G13+G17</f>
        <v>1873</v>
      </c>
      <c r="H9" s="250">
        <f>+H13+H17</f>
        <v>1988</v>
      </c>
      <c r="I9" s="250"/>
      <c r="J9" s="250">
        <f>+J13+J17</f>
        <v>4809</v>
      </c>
      <c r="K9" s="250">
        <f>+K13+K17</f>
        <v>2200</v>
      </c>
      <c r="L9" s="250">
        <f>+L13+L17</f>
        <v>2609</v>
      </c>
      <c r="M9" s="250"/>
      <c r="N9" s="250">
        <f>+N13+N17</f>
        <v>5831</v>
      </c>
      <c r="O9" s="250">
        <f>+O13+O17</f>
        <v>2618</v>
      </c>
      <c r="P9" s="250">
        <f>+P13+P17</f>
        <v>3213</v>
      </c>
      <c r="Q9" s="250"/>
      <c r="R9" s="250">
        <f>+R13+R17</f>
        <v>9165</v>
      </c>
      <c r="S9" s="250">
        <f>+S13+S17</f>
        <v>4225</v>
      </c>
      <c r="T9" s="250">
        <f>+T13+T17</f>
        <v>4940</v>
      </c>
      <c r="U9" s="250"/>
      <c r="V9" s="250">
        <f>+V13+V17</f>
        <v>8116</v>
      </c>
      <c r="W9" s="250">
        <f>+W13+W17</f>
        <v>3397</v>
      </c>
      <c r="X9" s="250">
        <f>+X13+X17</f>
        <v>4719</v>
      </c>
    </row>
    <row r="10" spans="1:25" x14ac:dyDescent="0.2">
      <c r="A10" s="129" t="s">
        <v>2</v>
      </c>
      <c r="B10" s="251">
        <f>+F10+J10+N10+R10+V10</f>
        <v>144</v>
      </c>
      <c r="C10" s="251">
        <f>+G10+K10+O10+S10+W10</f>
        <v>123</v>
      </c>
      <c r="D10" s="251">
        <f t="shared" ref="D10" si="0">+B10-C10</f>
        <v>21</v>
      </c>
      <c r="E10" s="250"/>
      <c r="F10" s="250">
        <f>+F14</f>
        <v>33</v>
      </c>
      <c r="G10" s="250">
        <f t="shared" ref="G10:H10" si="1">+G14</f>
        <v>31</v>
      </c>
      <c r="H10" s="250">
        <f t="shared" si="1"/>
        <v>2</v>
      </c>
      <c r="I10" s="250"/>
      <c r="J10" s="250">
        <f>+J14</f>
        <v>24</v>
      </c>
      <c r="K10" s="250">
        <f t="shared" ref="K10:L10" si="2">+K14</f>
        <v>22</v>
      </c>
      <c r="L10" s="250">
        <f t="shared" si="2"/>
        <v>2</v>
      </c>
      <c r="M10" s="250"/>
      <c r="N10" s="250">
        <f>+N14</f>
        <v>37</v>
      </c>
      <c r="O10" s="250">
        <f t="shared" ref="O10:P10" si="3">+O14</f>
        <v>33</v>
      </c>
      <c r="P10" s="250">
        <f t="shared" si="3"/>
        <v>4</v>
      </c>
      <c r="Q10" s="250"/>
      <c r="R10" s="250">
        <f>+R14</f>
        <v>27</v>
      </c>
      <c r="S10" s="250">
        <f t="shared" ref="S10:T10" si="4">+S14</f>
        <v>22</v>
      </c>
      <c r="T10" s="250">
        <f t="shared" si="4"/>
        <v>5</v>
      </c>
      <c r="U10" s="250"/>
      <c r="V10" s="250">
        <f>+V14</f>
        <v>23</v>
      </c>
      <c r="W10" s="250">
        <f t="shared" ref="W10:X10" si="5">+W14</f>
        <v>15</v>
      </c>
      <c r="X10" s="250">
        <f t="shared" si="5"/>
        <v>8</v>
      </c>
    </row>
    <row r="11" spans="1:25" x14ac:dyDescent="0.2"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</row>
    <row r="12" spans="1:25" s="269" customFormat="1" x14ac:dyDescent="0.2">
      <c r="A12" s="122" t="s">
        <v>206</v>
      </c>
      <c r="B12" s="268">
        <f>SUM(B13:B14)</f>
        <v>27332</v>
      </c>
      <c r="C12" s="268">
        <f>SUM(C13:C14)</f>
        <v>12238</v>
      </c>
      <c r="D12" s="268">
        <f>SUM(D13:D14)</f>
        <v>15094</v>
      </c>
      <c r="E12" s="268"/>
      <c r="F12" s="268">
        <f>SUM(F13:F14)</f>
        <v>3333</v>
      </c>
      <c r="G12" s="268">
        <f>SUM(G13:G14)</f>
        <v>1608</v>
      </c>
      <c r="H12" s="268">
        <f>SUM(H13:H14)</f>
        <v>1725</v>
      </c>
      <c r="I12" s="268"/>
      <c r="J12" s="268">
        <f>SUM(J13:J14)</f>
        <v>4189</v>
      </c>
      <c r="K12" s="268">
        <f>SUM(K13:K14)</f>
        <v>1906</v>
      </c>
      <c r="L12" s="268">
        <f>SUM(L13:L14)</f>
        <v>2283</v>
      </c>
      <c r="M12" s="268"/>
      <c r="N12" s="268">
        <f>SUM(N13:N14)</f>
        <v>5051</v>
      </c>
      <c r="O12" s="268">
        <f>SUM(O13:O14)</f>
        <v>2262</v>
      </c>
      <c r="P12" s="268">
        <f>SUM(P13:P14)</f>
        <v>2789</v>
      </c>
      <c r="Q12" s="268"/>
      <c r="R12" s="268">
        <f>SUM(R13:R14)</f>
        <v>7835</v>
      </c>
      <c r="S12" s="268">
        <f>SUM(S13:S14)</f>
        <v>3579</v>
      </c>
      <c r="T12" s="268">
        <f>SUM(T13:T14)</f>
        <v>4256</v>
      </c>
      <c r="U12" s="268"/>
      <c r="V12" s="268">
        <f>SUM(V13:V14)</f>
        <v>6924</v>
      </c>
      <c r="W12" s="268">
        <f>SUM(W13:W14)</f>
        <v>2883</v>
      </c>
      <c r="X12" s="268">
        <f>SUM(X13:X14)</f>
        <v>4041</v>
      </c>
    </row>
    <row r="13" spans="1:25" x14ac:dyDescent="0.2">
      <c r="A13" s="129" t="s">
        <v>1</v>
      </c>
      <c r="B13" s="251">
        <f>+F13+J13+N13+R13+V13</f>
        <v>27188</v>
      </c>
      <c r="C13" s="251">
        <f>+G13+K13+O13+S13+W13</f>
        <v>12115</v>
      </c>
      <c r="D13" s="251">
        <f t="shared" ref="D13:D14" si="6">+B13-C13</f>
        <v>15073</v>
      </c>
      <c r="E13" s="252"/>
      <c r="F13" s="252">
        <v>3300</v>
      </c>
      <c r="G13" s="252">
        <v>1577</v>
      </c>
      <c r="H13" s="252">
        <v>1723</v>
      </c>
      <c r="I13" s="252"/>
      <c r="J13" s="250">
        <v>4165</v>
      </c>
      <c r="K13" s="250">
        <v>1884</v>
      </c>
      <c r="L13" s="250">
        <v>2281</v>
      </c>
      <c r="M13" s="250"/>
      <c r="N13" s="250">
        <v>5014</v>
      </c>
      <c r="O13" s="250">
        <v>2229</v>
      </c>
      <c r="P13" s="250">
        <v>2785</v>
      </c>
      <c r="Q13" s="250"/>
      <c r="R13" s="250">
        <v>7808</v>
      </c>
      <c r="S13" s="250">
        <v>3557</v>
      </c>
      <c r="T13" s="250">
        <v>4251</v>
      </c>
      <c r="U13" s="250"/>
      <c r="V13" s="250">
        <v>6901</v>
      </c>
      <c r="W13" s="250">
        <v>2868</v>
      </c>
      <c r="X13" s="250">
        <v>4033</v>
      </c>
    </row>
    <row r="14" spans="1:25" x14ac:dyDescent="0.2">
      <c r="A14" s="129" t="s">
        <v>2</v>
      </c>
      <c r="B14" s="251">
        <f>+F14+J14+N14+R14+V14</f>
        <v>144</v>
      </c>
      <c r="C14" s="251">
        <f>+G14+K14+O14+S14+W14</f>
        <v>123</v>
      </c>
      <c r="D14" s="251">
        <f t="shared" si="6"/>
        <v>21</v>
      </c>
      <c r="E14" s="252"/>
      <c r="F14" s="252">
        <v>33</v>
      </c>
      <c r="G14" s="252">
        <v>31</v>
      </c>
      <c r="H14" s="252">
        <v>2</v>
      </c>
      <c r="I14" s="252"/>
      <c r="J14" s="252">
        <v>24</v>
      </c>
      <c r="K14" s="252">
        <v>22</v>
      </c>
      <c r="L14" s="252">
        <v>2</v>
      </c>
      <c r="M14" s="252"/>
      <c r="N14" s="252">
        <v>37</v>
      </c>
      <c r="O14" s="252">
        <v>33</v>
      </c>
      <c r="P14" s="252">
        <v>4</v>
      </c>
      <c r="Q14" s="252"/>
      <c r="R14" s="251">
        <v>27</v>
      </c>
      <c r="S14" s="251">
        <v>22</v>
      </c>
      <c r="T14" s="251">
        <v>5</v>
      </c>
      <c r="U14" s="252"/>
      <c r="V14" s="251">
        <v>23</v>
      </c>
      <c r="W14" s="251">
        <v>15</v>
      </c>
      <c r="X14" s="251">
        <v>8</v>
      </c>
    </row>
    <row r="15" spans="1:25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5" s="269" customFormat="1" x14ac:dyDescent="0.2">
      <c r="A16" s="124" t="s">
        <v>205</v>
      </c>
      <c r="B16" s="268">
        <f>SUM(B17:B18)</f>
        <v>4594</v>
      </c>
      <c r="C16" s="268">
        <f>SUM(C17:C18)</f>
        <v>2198</v>
      </c>
      <c r="D16" s="268">
        <f>SUM(D17:D18)</f>
        <v>2396</v>
      </c>
      <c r="E16" s="268"/>
      <c r="F16" s="268">
        <f>SUM(F17:F18)</f>
        <v>561</v>
      </c>
      <c r="G16" s="268">
        <f>SUM(G17:G18)</f>
        <v>296</v>
      </c>
      <c r="H16" s="268">
        <f>SUM(H17:H18)</f>
        <v>265</v>
      </c>
      <c r="I16" s="268"/>
      <c r="J16" s="268">
        <f>SUM(J17:J18)</f>
        <v>644</v>
      </c>
      <c r="K16" s="268">
        <f>SUM(K17:K18)</f>
        <v>316</v>
      </c>
      <c r="L16" s="268">
        <f>SUM(L17:L18)</f>
        <v>328</v>
      </c>
      <c r="M16" s="268"/>
      <c r="N16" s="268">
        <f>SUM(N17:N18)</f>
        <v>817</v>
      </c>
      <c r="O16" s="268">
        <f>SUM(O17:O18)</f>
        <v>389</v>
      </c>
      <c r="P16" s="268">
        <f>SUM(P17:P18)</f>
        <v>428</v>
      </c>
      <c r="Q16" s="268"/>
      <c r="R16" s="268">
        <f>SUM(R17:R18)</f>
        <v>1357</v>
      </c>
      <c r="S16" s="268">
        <f>SUM(S17:S18)</f>
        <v>668</v>
      </c>
      <c r="T16" s="268">
        <f>SUM(T17:T18)</f>
        <v>689</v>
      </c>
      <c r="U16" s="268"/>
      <c r="V16" s="268">
        <f>SUM(V17:V18)</f>
        <v>1215</v>
      </c>
      <c r="W16" s="268">
        <f>SUM(W17:W18)</f>
        <v>529</v>
      </c>
      <c r="X16" s="268">
        <f>SUM(X17:X18)</f>
        <v>686</v>
      </c>
    </row>
    <row r="17" spans="1:24" x14ac:dyDescent="0.2">
      <c r="A17" s="129" t="s">
        <v>1</v>
      </c>
      <c r="B17" s="251">
        <f>+F17+J17+N17+R17+V17</f>
        <v>4594</v>
      </c>
      <c r="C17" s="251">
        <f>+G17+K17+O17+S17+W17</f>
        <v>2198</v>
      </c>
      <c r="D17" s="251">
        <f t="shared" ref="D17" si="7">+B17-C17</f>
        <v>2396</v>
      </c>
      <c r="E17" s="252"/>
      <c r="F17" s="252">
        <v>561</v>
      </c>
      <c r="G17" s="252">
        <v>296</v>
      </c>
      <c r="H17" s="252">
        <v>265</v>
      </c>
      <c r="I17" s="252"/>
      <c r="J17" s="252">
        <v>644</v>
      </c>
      <c r="K17" s="252">
        <v>316</v>
      </c>
      <c r="L17" s="252">
        <v>328</v>
      </c>
      <c r="M17" s="252"/>
      <c r="N17" s="252">
        <v>817</v>
      </c>
      <c r="O17" s="252">
        <v>389</v>
      </c>
      <c r="P17" s="252">
        <v>428</v>
      </c>
      <c r="Q17" s="252"/>
      <c r="R17" s="252">
        <v>1357</v>
      </c>
      <c r="S17" s="252">
        <v>668</v>
      </c>
      <c r="T17" s="252">
        <v>689</v>
      </c>
      <c r="U17" s="252"/>
      <c r="V17" s="251">
        <v>1215</v>
      </c>
      <c r="W17" s="251">
        <v>529</v>
      </c>
      <c r="X17" s="251">
        <v>686</v>
      </c>
    </row>
    <row r="18" spans="1:24" ht="13.5" thickBot="1" x14ac:dyDescent="0.25">
      <c r="A18" s="130" t="s">
        <v>2</v>
      </c>
      <c r="B18" s="261" t="s">
        <v>8</v>
      </c>
      <c r="C18" s="261" t="s">
        <v>8</v>
      </c>
      <c r="D18" s="261" t="s">
        <v>8</v>
      </c>
      <c r="E18" s="254"/>
      <c r="F18" s="261" t="s">
        <v>8</v>
      </c>
      <c r="G18" s="261" t="s">
        <v>8</v>
      </c>
      <c r="H18" s="261" t="s">
        <v>8</v>
      </c>
      <c r="I18" s="254"/>
      <c r="J18" s="261" t="s">
        <v>8</v>
      </c>
      <c r="K18" s="261" t="s">
        <v>8</v>
      </c>
      <c r="L18" s="261" t="s">
        <v>8</v>
      </c>
      <c r="M18" s="254"/>
      <c r="N18" s="261" t="s">
        <v>8</v>
      </c>
      <c r="O18" s="261" t="s">
        <v>8</v>
      </c>
      <c r="P18" s="261" t="s">
        <v>8</v>
      </c>
      <c r="Q18" s="254"/>
      <c r="R18" s="261" t="s">
        <v>8</v>
      </c>
      <c r="S18" s="261" t="s">
        <v>8</v>
      </c>
      <c r="T18" s="261" t="s">
        <v>8</v>
      </c>
      <c r="U18" s="254"/>
      <c r="V18" s="261" t="s">
        <v>8</v>
      </c>
      <c r="W18" s="261" t="s">
        <v>8</v>
      </c>
      <c r="X18" s="261" t="s">
        <v>8</v>
      </c>
    </row>
    <row r="19" spans="1:24" ht="15" customHeight="1" x14ac:dyDescent="0.2">
      <c r="A19" s="28" t="s">
        <v>929</v>
      </c>
    </row>
    <row r="21" spans="1:24" ht="12" x14ac:dyDescent="0.2">
      <c r="A21" s="379"/>
      <c r="B21" s="378"/>
      <c r="C21" s="378"/>
      <c r="D21" s="378"/>
    </row>
    <row r="22" spans="1:24" ht="12" x14ac:dyDescent="0.2">
      <c r="A22" s="379"/>
      <c r="B22" s="378"/>
      <c r="C22" s="378"/>
      <c r="D22" s="378"/>
    </row>
    <row r="24" spans="1:24" ht="12" x14ac:dyDescent="0.2">
      <c r="A24" s="379" t="s">
        <v>927</v>
      </c>
      <c r="B24" s="378">
        <f>+R8+V8</f>
        <v>17331</v>
      </c>
      <c r="C24" s="378">
        <f t="shared" ref="C24:D24" si="8">+S8+W8</f>
        <v>7659</v>
      </c>
      <c r="D24" s="378">
        <f t="shared" si="8"/>
        <v>9672</v>
      </c>
    </row>
    <row r="25" spans="1:24" ht="12" x14ac:dyDescent="0.2">
      <c r="A25" s="379" t="s">
        <v>926</v>
      </c>
      <c r="B25" s="378">
        <f>+R9+V9</f>
        <v>17281</v>
      </c>
      <c r="C25" s="378">
        <f t="shared" ref="C25" si="9">+S9+W9</f>
        <v>7622</v>
      </c>
      <c r="D25" s="378">
        <f t="shared" ref="D25" si="10">+T9+X9</f>
        <v>9659</v>
      </c>
    </row>
  </sheetData>
  <mergeCells count="11">
    <mergeCell ref="V5:X5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conditionalFormatting sqref="B8:X18">
    <cfRule type="cellIs" dxfId="224" priority="7" operator="equal">
      <formula>0</formula>
    </cfRule>
  </conditionalFormatting>
  <hyperlinks>
    <hyperlink ref="Y2" location="Contenido!A1" display="Contenido" xr:uid="{00000000-0004-0000-4D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Hoja79">
    <tabColor theme="5" tint="0.59999389629810485"/>
    <pageSetUpPr fitToPage="1"/>
  </sheetPr>
  <dimension ref="A1:Y33"/>
  <sheetViews>
    <sheetView showGridLines="0" zoomScaleNormal="100" zoomScaleSheetLayoutView="100" workbookViewId="0">
      <selection activeCell="O15" sqref="O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837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271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94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</row>
    <row r="9" spans="1:25" s="269" customFormat="1" x14ac:dyDescent="0.2">
      <c r="A9" s="43" t="s">
        <v>0</v>
      </c>
      <c r="B9" s="268">
        <f>SUM(B11:B32)</f>
        <v>31926</v>
      </c>
      <c r="C9" s="268">
        <f>SUM(C11:C32)</f>
        <v>14436</v>
      </c>
      <c r="D9" s="268">
        <f>SUM(D11:D32)</f>
        <v>17490</v>
      </c>
      <c r="E9" s="268"/>
      <c r="F9" s="268">
        <f>SUM(F11:F32)</f>
        <v>3894</v>
      </c>
      <c r="G9" s="268">
        <f>SUM(G11:G32)</f>
        <v>1904</v>
      </c>
      <c r="H9" s="268">
        <f>SUM(H11:H32)</f>
        <v>1990</v>
      </c>
      <c r="I9" s="268"/>
      <c r="J9" s="268">
        <f>SUM(J11:J32)</f>
        <v>4833</v>
      </c>
      <c r="K9" s="268">
        <f>SUM(K11:K32)</f>
        <v>2222</v>
      </c>
      <c r="L9" s="268">
        <f>SUM(L11:L32)</f>
        <v>2611</v>
      </c>
      <c r="M9" s="268"/>
      <c r="N9" s="268">
        <f>SUM(N11:N32)</f>
        <v>5868</v>
      </c>
      <c r="O9" s="268">
        <f>SUM(O11:O32)</f>
        <v>2651</v>
      </c>
      <c r="P9" s="268">
        <f>SUM(P11:P32)</f>
        <v>3217</v>
      </c>
      <c r="Q9" s="268"/>
      <c r="R9" s="268">
        <f>SUM(R11:R32)</f>
        <v>9192</v>
      </c>
      <c r="S9" s="268">
        <f>SUM(S11:S32)</f>
        <v>4247</v>
      </c>
      <c r="T9" s="268">
        <f>SUM(T11:T32)</f>
        <v>4945</v>
      </c>
      <c r="U9" s="268"/>
      <c r="V9" s="268">
        <f>SUM(V11:V32)</f>
        <v>8139</v>
      </c>
      <c r="W9" s="268">
        <f>SUM(W11:W32)</f>
        <v>3412</v>
      </c>
      <c r="X9" s="268">
        <f>SUM(X11:X32)</f>
        <v>4727</v>
      </c>
    </row>
    <row r="10" spans="1:25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</row>
    <row r="11" spans="1:25" x14ac:dyDescent="0.2">
      <c r="A11" s="42" t="s">
        <v>51</v>
      </c>
      <c r="B11" s="251">
        <f t="shared" ref="B11:B32" si="0">+F11+J11+N11+R11+V11</f>
        <v>538</v>
      </c>
      <c r="C11" s="251">
        <f t="shared" ref="C11:C32" si="1">+G11+K11+O11+S11+W11</f>
        <v>193</v>
      </c>
      <c r="D11" s="251">
        <f>+B11-C11</f>
        <v>345</v>
      </c>
      <c r="E11" s="250"/>
      <c r="F11" s="250">
        <v>95</v>
      </c>
      <c r="G11" s="250">
        <v>37</v>
      </c>
      <c r="H11" s="250">
        <v>58</v>
      </c>
      <c r="J11" s="250">
        <v>101</v>
      </c>
      <c r="K11" s="250">
        <v>35</v>
      </c>
      <c r="L11" s="250">
        <v>66</v>
      </c>
      <c r="N11" s="250">
        <v>96</v>
      </c>
      <c r="O11" s="250">
        <v>35</v>
      </c>
      <c r="P11" s="250">
        <v>61</v>
      </c>
      <c r="R11" s="250">
        <v>142</v>
      </c>
      <c r="S11" s="250">
        <v>56</v>
      </c>
      <c r="T11" s="250">
        <v>86</v>
      </c>
      <c r="V11" s="250">
        <v>104</v>
      </c>
      <c r="W11" s="250">
        <v>30</v>
      </c>
      <c r="X11" s="250">
        <v>74</v>
      </c>
    </row>
    <row r="12" spans="1:25" x14ac:dyDescent="0.2">
      <c r="A12" s="42" t="s">
        <v>58</v>
      </c>
      <c r="B12" s="251">
        <f t="shared" si="0"/>
        <v>1298</v>
      </c>
      <c r="C12" s="251">
        <f t="shared" si="1"/>
        <v>614</v>
      </c>
      <c r="D12" s="251">
        <f t="shared" ref="D12:D32" si="2">+B12-C12</f>
        <v>684</v>
      </c>
      <c r="E12" s="250"/>
      <c r="F12" s="250">
        <v>246</v>
      </c>
      <c r="G12" s="250">
        <v>133</v>
      </c>
      <c r="H12" s="250">
        <v>113</v>
      </c>
      <c r="J12" s="250">
        <v>199</v>
      </c>
      <c r="K12" s="250">
        <v>93</v>
      </c>
      <c r="L12" s="250">
        <v>106</v>
      </c>
      <c r="N12" s="250">
        <v>247</v>
      </c>
      <c r="O12" s="250">
        <v>114</v>
      </c>
      <c r="P12" s="250">
        <v>133</v>
      </c>
      <c r="R12" s="250">
        <v>377</v>
      </c>
      <c r="S12" s="250">
        <v>172</v>
      </c>
      <c r="T12" s="250">
        <v>205</v>
      </c>
      <c r="V12" s="250">
        <v>229</v>
      </c>
      <c r="W12" s="250">
        <v>102</v>
      </c>
      <c r="X12" s="250">
        <v>127</v>
      </c>
    </row>
    <row r="13" spans="1:25" x14ac:dyDescent="0.2">
      <c r="A13" s="42" t="s">
        <v>59</v>
      </c>
      <c r="B13" s="251">
        <f t="shared" si="0"/>
        <v>967</v>
      </c>
      <c r="C13" s="251">
        <f t="shared" si="1"/>
        <v>355</v>
      </c>
      <c r="D13" s="251">
        <f t="shared" si="2"/>
        <v>612</v>
      </c>
      <c r="E13" s="250"/>
      <c r="F13" s="250">
        <v>140</v>
      </c>
      <c r="G13" s="250">
        <v>56</v>
      </c>
      <c r="H13" s="250">
        <v>84</v>
      </c>
      <c r="J13" s="250">
        <v>165</v>
      </c>
      <c r="K13" s="250">
        <v>57</v>
      </c>
      <c r="L13" s="250">
        <v>108</v>
      </c>
      <c r="N13" s="250">
        <v>189</v>
      </c>
      <c r="O13" s="250">
        <v>63</v>
      </c>
      <c r="P13" s="250">
        <v>126</v>
      </c>
      <c r="R13" s="250">
        <v>269</v>
      </c>
      <c r="S13" s="250">
        <v>109</v>
      </c>
      <c r="T13" s="250">
        <v>160</v>
      </c>
      <c r="V13" s="250">
        <v>204</v>
      </c>
      <c r="W13" s="250">
        <v>70</v>
      </c>
      <c r="X13" s="250">
        <v>134</v>
      </c>
    </row>
    <row r="14" spans="1:25" x14ac:dyDescent="0.2">
      <c r="A14" s="42" t="s">
        <v>60</v>
      </c>
      <c r="B14" s="251">
        <f t="shared" si="0"/>
        <v>552</v>
      </c>
      <c r="C14" s="251">
        <f t="shared" si="1"/>
        <v>269</v>
      </c>
      <c r="D14" s="251">
        <f t="shared" si="2"/>
        <v>283</v>
      </c>
      <c r="E14" s="252"/>
      <c r="F14" s="252">
        <v>56</v>
      </c>
      <c r="G14" s="252">
        <v>27</v>
      </c>
      <c r="H14" s="252">
        <v>29</v>
      </c>
      <c r="J14" s="252">
        <v>79</v>
      </c>
      <c r="K14" s="250">
        <v>41</v>
      </c>
      <c r="L14" s="250">
        <v>38</v>
      </c>
      <c r="N14" s="250">
        <v>112</v>
      </c>
      <c r="O14" s="250">
        <v>62</v>
      </c>
      <c r="P14" s="250">
        <v>50</v>
      </c>
      <c r="R14" s="250">
        <v>186</v>
      </c>
      <c r="S14" s="250">
        <v>92</v>
      </c>
      <c r="T14" s="250">
        <v>94</v>
      </c>
      <c r="V14" s="250">
        <v>119</v>
      </c>
      <c r="W14" s="250">
        <v>47</v>
      </c>
      <c r="X14" s="250">
        <v>72</v>
      </c>
    </row>
    <row r="15" spans="1:25" x14ac:dyDescent="0.2">
      <c r="A15" s="42" t="s">
        <v>61</v>
      </c>
      <c r="B15" s="251">
        <f t="shared" si="0"/>
        <v>2645</v>
      </c>
      <c r="C15" s="251">
        <f t="shared" si="1"/>
        <v>1261</v>
      </c>
      <c r="D15" s="251">
        <f t="shared" si="2"/>
        <v>1384</v>
      </c>
      <c r="E15" s="252"/>
      <c r="F15" s="252">
        <v>263</v>
      </c>
      <c r="G15" s="252">
        <v>146</v>
      </c>
      <c r="H15" s="252">
        <v>117</v>
      </c>
      <c r="J15" s="252">
        <v>361</v>
      </c>
      <c r="K15" s="252">
        <v>164</v>
      </c>
      <c r="L15" s="252">
        <v>197</v>
      </c>
      <c r="N15" s="252">
        <v>472</v>
      </c>
      <c r="O15" s="252">
        <v>228</v>
      </c>
      <c r="P15" s="252">
        <v>244</v>
      </c>
      <c r="R15" s="252">
        <v>739</v>
      </c>
      <c r="S15" s="252">
        <v>362</v>
      </c>
      <c r="T15" s="252">
        <v>377</v>
      </c>
      <c r="V15" s="252">
        <v>810</v>
      </c>
      <c r="W15" s="252">
        <v>361</v>
      </c>
      <c r="X15" s="252">
        <v>449</v>
      </c>
    </row>
    <row r="16" spans="1:25" x14ac:dyDescent="0.2">
      <c r="A16" s="42" t="s">
        <v>52</v>
      </c>
      <c r="B16" s="251">
        <f t="shared" si="0"/>
        <v>2775</v>
      </c>
      <c r="C16" s="251">
        <f t="shared" si="1"/>
        <v>1228</v>
      </c>
      <c r="D16" s="251">
        <f t="shared" si="2"/>
        <v>1547</v>
      </c>
      <c r="E16" s="252"/>
      <c r="F16" s="252">
        <v>456</v>
      </c>
      <c r="G16" s="252">
        <v>221</v>
      </c>
      <c r="H16" s="252">
        <v>235</v>
      </c>
      <c r="J16" s="252">
        <v>488</v>
      </c>
      <c r="K16" s="252">
        <v>207</v>
      </c>
      <c r="L16" s="252">
        <v>281</v>
      </c>
      <c r="N16" s="252">
        <v>536</v>
      </c>
      <c r="O16" s="252">
        <v>251</v>
      </c>
      <c r="P16" s="252">
        <v>285</v>
      </c>
      <c r="R16" s="252">
        <v>738</v>
      </c>
      <c r="S16" s="252">
        <v>330</v>
      </c>
      <c r="T16" s="252">
        <v>408</v>
      </c>
      <c r="V16" s="252">
        <v>557</v>
      </c>
      <c r="W16" s="252">
        <v>219</v>
      </c>
      <c r="X16" s="252">
        <v>338</v>
      </c>
    </row>
    <row r="17" spans="1:24" x14ac:dyDescent="0.2">
      <c r="A17" s="42" t="s">
        <v>62</v>
      </c>
      <c r="B17" s="251">
        <f t="shared" si="0"/>
        <v>2396</v>
      </c>
      <c r="C17" s="251">
        <f t="shared" si="1"/>
        <v>1157</v>
      </c>
      <c r="D17" s="251">
        <f t="shared" si="2"/>
        <v>1239</v>
      </c>
      <c r="E17" s="250"/>
      <c r="F17" s="250">
        <v>275</v>
      </c>
      <c r="G17" s="250">
        <v>136</v>
      </c>
      <c r="H17" s="250">
        <v>139</v>
      </c>
      <c r="J17" s="250">
        <v>387</v>
      </c>
      <c r="K17" s="250">
        <v>193</v>
      </c>
      <c r="L17" s="250">
        <v>194</v>
      </c>
      <c r="N17" s="250">
        <v>456</v>
      </c>
      <c r="O17" s="250">
        <v>219</v>
      </c>
      <c r="P17" s="250">
        <v>237</v>
      </c>
      <c r="R17" s="250">
        <v>645</v>
      </c>
      <c r="S17" s="250">
        <v>319</v>
      </c>
      <c r="T17" s="250">
        <v>326</v>
      </c>
      <c r="V17" s="250">
        <v>633</v>
      </c>
      <c r="W17" s="250">
        <v>290</v>
      </c>
      <c r="X17" s="250">
        <v>343</v>
      </c>
    </row>
    <row r="18" spans="1:24" x14ac:dyDescent="0.2">
      <c r="A18" s="41" t="s">
        <v>30</v>
      </c>
      <c r="B18" s="251">
        <f t="shared" si="0"/>
        <v>3588</v>
      </c>
      <c r="C18" s="251">
        <f t="shared" si="1"/>
        <v>1480</v>
      </c>
      <c r="D18" s="251">
        <f t="shared" si="2"/>
        <v>2108</v>
      </c>
      <c r="F18" s="250">
        <v>488</v>
      </c>
      <c r="G18" s="250">
        <v>214</v>
      </c>
      <c r="H18" s="250">
        <v>274</v>
      </c>
      <c r="J18" s="251">
        <v>645</v>
      </c>
      <c r="K18" s="250">
        <v>280</v>
      </c>
      <c r="L18" s="250">
        <v>365</v>
      </c>
      <c r="N18" s="250">
        <v>704</v>
      </c>
      <c r="O18" s="251">
        <v>278</v>
      </c>
      <c r="P18" s="250">
        <v>426</v>
      </c>
      <c r="R18" s="250">
        <v>977</v>
      </c>
      <c r="S18" s="250">
        <v>415</v>
      </c>
      <c r="T18" s="251">
        <v>562</v>
      </c>
      <c r="V18" s="250">
        <v>774</v>
      </c>
      <c r="W18" s="250">
        <v>293</v>
      </c>
      <c r="X18" s="250">
        <v>481</v>
      </c>
    </row>
    <row r="19" spans="1:24" x14ac:dyDescent="0.2">
      <c r="A19" s="42" t="s">
        <v>65</v>
      </c>
      <c r="B19" s="251">
        <f t="shared" si="0"/>
        <v>658</v>
      </c>
      <c r="C19" s="251">
        <f t="shared" si="1"/>
        <v>285</v>
      </c>
      <c r="D19" s="251">
        <f t="shared" si="2"/>
        <v>373</v>
      </c>
      <c r="F19" s="251">
        <v>53</v>
      </c>
      <c r="G19" s="251">
        <v>16</v>
      </c>
      <c r="H19" s="251">
        <v>37</v>
      </c>
      <c r="J19" s="251">
        <v>83</v>
      </c>
      <c r="K19" s="251">
        <v>35</v>
      </c>
      <c r="L19" s="251">
        <v>48</v>
      </c>
      <c r="N19" s="251">
        <v>121</v>
      </c>
      <c r="O19" s="251">
        <v>50</v>
      </c>
      <c r="P19" s="251">
        <v>71</v>
      </c>
      <c r="R19" s="251">
        <v>188</v>
      </c>
      <c r="S19" s="251">
        <v>89</v>
      </c>
      <c r="T19" s="251">
        <v>99</v>
      </c>
      <c r="V19" s="251">
        <v>213</v>
      </c>
      <c r="W19" s="251">
        <v>95</v>
      </c>
      <c r="X19" s="251">
        <v>118</v>
      </c>
    </row>
    <row r="20" spans="1:24" x14ac:dyDescent="0.2">
      <c r="A20" s="42" t="s">
        <v>31</v>
      </c>
      <c r="B20" s="251">
        <f t="shared" si="0"/>
        <v>1934</v>
      </c>
      <c r="C20" s="251">
        <f t="shared" si="1"/>
        <v>855</v>
      </c>
      <c r="D20" s="251">
        <f t="shared" si="2"/>
        <v>1079</v>
      </c>
      <c r="F20" s="251">
        <v>285</v>
      </c>
      <c r="G20" s="251">
        <v>145</v>
      </c>
      <c r="H20" s="251">
        <v>140</v>
      </c>
      <c r="J20" s="251">
        <v>327</v>
      </c>
      <c r="K20" s="251">
        <v>147</v>
      </c>
      <c r="L20" s="251">
        <v>180</v>
      </c>
      <c r="N20" s="251">
        <v>418</v>
      </c>
      <c r="O20" s="251">
        <v>181</v>
      </c>
      <c r="P20" s="251">
        <v>237</v>
      </c>
      <c r="R20" s="251">
        <v>568</v>
      </c>
      <c r="S20" s="251">
        <v>243</v>
      </c>
      <c r="T20" s="251">
        <v>325</v>
      </c>
      <c r="V20" s="251">
        <v>336</v>
      </c>
      <c r="W20" s="251">
        <v>139</v>
      </c>
      <c r="X20" s="251">
        <v>197</v>
      </c>
    </row>
    <row r="21" spans="1:24" x14ac:dyDescent="0.2">
      <c r="A21" s="42" t="s">
        <v>210</v>
      </c>
      <c r="B21" s="251">
        <f t="shared" si="0"/>
        <v>1488</v>
      </c>
      <c r="C21" s="251">
        <f t="shared" si="1"/>
        <v>650</v>
      </c>
      <c r="D21" s="251">
        <f t="shared" si="2"/>
        <v>838</v>
      </c>
      <c r="F21" s="251">
        <v>175</v>
      </c>
      <c r="G21" s="251">
        <v>85</v>
      </c>
      <c r="H21" s="251">
        <v>90</v>
      </c>
      <c r="J21" s="251">
        <v>219</v>
      </c>
      <c r="K21" s="251">
        <v>92</v>
      </c>
      <c r="L21" s="251">
        <v>127</v>
      </c>
      <c r="N21" s="251">
        <v>239</v>
      </c>
      <c r="O21" s="251">
        <v>103</v>
      </c>
      <c r="P21" s="251">
        <v>136</v>
      </c>
      <c r="R21" s="251">
        <v>470</v>
      </c>
      <c r="S21" s="251">
        <v>221</v>
      </c>
      <c r="T21" s="251">
        <v>249</v>
      </c>
      <c r="V21" s="251">
        <v>385</v>
      </c>
      <c r="W21" s="251">
        <v>149</v>
      </c>
      <c r="X21" s="251">
        <v>236</v>
      </c>
    </row>
    <row r="22" spans="1:24" x14ac:dyDescent="0.2">
      <c r="A22" s="42" t="s">
        <v>53</v>
      </c>
      <c r="B22" s="251">
        <f t="shared" si="0"/>
        <v>1670</v>
      </c>
      <c r="C22" s="251">
        <f t="shared" si="1"/>
        <v>715</v>
      </c>
      <c r="D22" s="251">
        <f t="shared" si="2"/>
        <v>955</v>
      </c>
      <c r="F22" s="251">
        <v>231</v>
      </c>
      <c r="G22" s="251">
        <v>112</v>
      </c>
      <c r="H22" s="251">
        <v>119</v>
      </c>
      <c r="J22" s="251">
        <v>288</v>
      </c>
      <c r="K22" s="251">
        <v>134</v>
      </c>
      <c r="L22" s="251">
        <v>154</v>
      </c>
      <c r="N22" s="251">
        <v>280</v>
      </c>
      <c r="O22" s="251">
        <v>107</v>
      </c>
      <c r="P22" s="251">
        <v>173</v>
      </c>
      <c r="R22" s="251">
        <v>428</v>
      </c>
      <c r="S22" s="251">
        <v>181</v>
      </c>
      <c r="T22" s="251">
        <v>247</v>
      </c>
      <c r="V22" s="251">
        <v>443</v>
      </c>
      <c r="W22" s="251">
        <v>181</v>
      </c>
      <c r="X22" s="251">
        <v>262</v>
      </c>
    </row>
    <row r="23" spans="1:24" x14ac:dyDescent="0.2">
      <c r="A23" s="42" t="s">
        <v>67</v>
      </c>
      <c r="B23" s="251">
        <f t="shared" si="0"/>
        <v>195</v>
      </c>
      <c r="C23" s="251">
        <f t="shared" si="1"/>
        <v>103</v>
      </c>
      <c r="D23" s="251">
        <f t="shared" si="2"/>
        <v>92</v>
      </c>
      <c r="F23" s="251">
        <v>11</v>
      </c>
      <c r="G23" s="251">
        <v>8</v>
      </c>
      <c r="H23" s="251">
        <v>3</v>
      </c>
      <c r="J23" s="251">
        <v>23</v>
      </c>
      <c r="K23" s="251">
        <v>12</v>
      </c>
      <c r="L23" s="251">
        <v>11</v>
      </c>
      <c r="N23" s="251">
        <v>33</v>
      </c>
      <c r="O23" s="251">
        <v>20</v>
      </c>
      <c r="P23" s="251">
        <v>13</v>
      </c>
      <c r="R23" s="251">
        <v>52</v>
      </c>
      <c r="S23" s="251">
        <v>28</v>
      </c>
      <c r="T23" s="251">
        <v>24</v>
      </c>
      <c r="V23" s="251">
        <v>76</v>
      </c>
      <c r="W23" s="251">
        <v>35</v>
      </c>
      <c r="X23" s="251">
        <v>41</v>
      </c>
    </row>
    <row r="24" spans="1:24" x14ac:dyDescent="0.2">
      <c r="A24" s="42" t="s">
        <v>68</v>
      </c>
      <c r="B24" s="251">
        <f t="shared" si="0"/>
        <v>176</v>
      </c>
      <c r="C24" s="251">
        <f t="shared" si="1"/>
        <v>71</v>
      </c>
      <c r="D24" s="251">
        <f t="shared" si="2"/>
        <v>105</v>
      </c>
      <c r="F24" s="251">
        <v>17</v>
      </c>
      <c r="G24" s="251">
        <v>6</v>
      </c>
      <c r="H24" s="251">
        <v>11</v>
      </c>
      <c r="J24" s="251">
        <v>16</v>
      </c>
      <c r="K24" s="251">
        <v>9</v>
      </c>
      <c r="L24" s="251">
        <v>7</v>
      </c>
      <c r="N24" s="251">
        <v>33</v>
      </c>
      <c r="O24" s="251">
        <v>13</v>
      </c>
      <c r="P24" s="251">
        <v>20</v>
      </c>
      <c r="R24" s="251">
        <v>62</v>
      </c>
      <c r="S24" s="251">
        <v>29</v>
      </c>
      <c r="T24" s="251">
        <v>33</v>
      </c>
      <c r="V24" s="251">
        <v>48</v>
      </c>
      <c r="W24" s="251">
        <v>14</v>
      </c>
      <c r="X24" s="251">
        <v>34</v>
      </c>
    </row>
    <row r="25" spans="1:24" x14ac:dyDescent="0.2">
      <c r="A25" s="42" t="s">
        <v>54</v>
      </c>
      <c r="B25" s="251">
        <f t="shared" si="0"/>
        <v>544</v>
      </c>
      <c r="C25" s="251">
        <f t="shared" si="1"/>
        <v>264</v>
      </c>
      <c r="D25" s="251">
        <f t="shared" si="2"/>
        <v>280</v>
      </c>
      <c r="F25" s="251">
        <v>43</v>
      </c>
      <c r="G25" s="251">
        <v>16</v>
      </c>
      <c r="H25" s="251">
        <v>27</v>
      </c>
      <c r="J25" s="251">
        <v>58</v>
      </c>
      <c r="K25" s="251">
        <v>35</v>
      </c>
      <c r="L25" s="251">
        <v>23</v>
      </c>
      <c r="N25" s="251">
        <v>87</v>
      </c>
      <c r="O25" s="251">
        <v>49</v>
      </c>
      <c r="P25" s="251">
        <v>38</v>
      </c>
      <c r="R25" s="251">
        <v>169</v>
      </c>
      <c r="S25" s="251">
        <v>86</v>
      </c>
      <c r="T25" s="251">
        <v>83</v>
      </c>
      <c r="V25" s="251">
        <v>187</v>
      </c>
      <c r="W25" s="251">
        <v>78</v>
      </c>
      <c r="X25" s="251">
        <v>109</v>
      </c>
    </row>
    <row r="26" spans="1:24" x14ac:dyDescent="0.2">
      <c r="A26" s="42" t="s">
        <v>55</v>
      </c>
      <c r="B26" s="251">
        <f t="shared" si="0"/>
        <v>529</v>
      </c>
      <c r="C26" s="251">
        <f t="shared" si="1"/>
        <v>228</v>
      </c>
      <c r="D26" s="251">
        <f t="shared" si="2"/>
        <v>301</v>
      </c>
      <c r="F26" s="251">
        <v>55</v>
      </c>
      <c r="G26" s="251">
        <v>25</v>
      </c>
      <c r="H26" s="251">
        <v>30</v>
      </c>
      <c r="J26" s="251">
        <v>66</v>
      </c>
      <c r="K26" s="251">
        <v>37</v>
      </c>
      <c r="L26" s="251">
        <v>29</v>
      </c>
      <c r="N26" s="251">
        <v>69</v>
      </c>
      <c r="O26" s="251">
        <v>29</v>
      </c>
      <c r="P26" s="251">
        <v>40</v>
      </c>
      <c r="R26" s="251">
        <v>196</v>
      </c>
      <c r="S26" s="251">
        <v>76</v>
      </c>
      <c r="T26" s="251">
        <v>120</v>
      </c>
      <c r="V26" s="251">
        <v>143</v>
      </c>
      <c r="W26" s="251">
        <v>61</v>
      </c>
      <c r="X26" s="251">
        <v>82</v>
      </c>
    </row>
    <row r="27" spans="1:24" x14ac:dyDescent="0.2">
      <c r="A27" s="42" t="s">
        <v>56</v>
      </c>
      <c r="B27" s="251">
        <f t="shared" si="0"/>
        <v>2538</v>
      </c>
      <c r="C27" s="251">
        <f t="shared" si="1"/>
        <v>1305</v>
      </c>
      <c r="D27" s="251">
        <f t="shared" si="2"/>
        <v>1233</v>
      </c>
      <c r="F27" s="251">
        <v>271</v>
      </c>
      <c r="G27" s="251">
        <v>148</v>
      </c>
      <c r="H27" s="251">
        <v>123</v>
      </c>
      <c r="J27" s="251">
        <v>335</v>
      </c>
      <c r="K27" s="251">
        <v>188</v>
      </c>
      <c r="L27" s="251">
        <v>147</v>
      </c>
      <c r="N27" s="251">
        <v>476</v>
      </c>
      <c r="O27" s="251">
        <v>235</v>
      </c>
      <c r="P27" s="251">
        <v>241</v>
      </c>
      <c r="R27" s="251">
        <v>774</v>
      </c>
      <c r="S27" s="251">
        <v>412</v>
      </c>
      <c r="T27" s="251">
        <v>362</v>
      </c>
      <c r="V27" s="251">
        <v>682</v>
      </c>
      <c r="W27" s="251">
        <v>322</v>
      </c>
      <c r="X27" s="251">
        <v>360</v>
      </c>
    </row>
    <row r="28" spans="1:24" x14ac:dyDescent="0.2">
      <c r="A28" s="42" t="s">
        <v>82</v>
      </c>
      <c r="B28" s="251">
        <f t="shared" si="0"/>
        <v>1990</v>
      </c>
      <c r="C28" s="251">
        <f t="shared" si="1"/>
        <v>862</v>
      </c>
      <c r="D28" s="251">
        <f t="shared" si="2"/>
        <v>1128</v>
      </c>
      <c r="F28" s="251">
        <v>213</v>
      </c>
      <c r="G28" s="251">
        <v>110</v>
      </c>
      <c r="H28" s="251">
        <v>103</v>
      </c>
      <c r="J28" s="251">
        <v>326</v>
      </c>
      <c r="K28" s="251">
        <v>144</v>
      </c>
      <c r="L28" s="251">
        <v>182</v>
      </c>
      <c r="N28" s="251">
        <v>367</v>
      </c>
      <c r="O28" s="251">
        <v>156</v>
      </c>
      <c r="P28" s="251">
        <v>211</v>
      </c>
      <c r="R28" s="251">
        <v>561</v>
      </c>
      <c r="S28" s="251">
        <v>245</v>
      </c>
      <c r="T28" s="251">
        <v>316</v>
      </c>
      <c r="V28" s="251">
        <v>523</v>
      </c>
      <c r="W28" s="251">
        <v>207</v>
      </c>
      <c r="X28" s="251">
        <v>316</v>
      </c>
    </row>
    <row r="29" spans="1:24" x14ac:dyDescent="0.2">
      <c r="A29" s="42" t="s">
        <v>69</v>
      </c>
      <c r="B29" s="251">
        <f t="shared" si="0"/>
        <v>1294</v>
      </c>
      <c r="C29" s="251">
        <f t="shared" si="1"/>
        <v>669</v>
      </c>
      <c r="D29" s="251">
        <f t="shared" si="2"/>
        <v>625</v>
      </c>
      <c r="F29" s="251">
        <v>118</v>
      </c>
      <c r="G29" s="251">
        <v>65</v>
      </c>
      <c r="H29" s="251">
        <v>53</v>
      </c>
      <c r="J29" s="251">
        <v>161</v>
      </c>
      <c r="K29" s="251">
        <v>95</v>
      </c>
      <c r="L29" s="251">
        <v>66</v>
      </c>
      <c r="N29" s="251">
        <v>241</v>
      </c>
      <c r="O29" s="251">
        <v>123</v>
      </c>
      <c r="P29" s="251">
        <v>118</v>
      </c>
      <c r="R29" s="251">
        <v>397</v>
      </c>
      <c r="S29" s="251">
        <v>210</v>
      </c>
      <c r="T29" s="251">
        <v>187</v>
      </c>
      <c r="V29" s="251">
        <v>377</v>
      </c>
      <c r="W29" s="251">
        <v>176</v>
      </c>
      <c r="X29" s="251">
        <v>201</v>
      </c>
    </row>
    <row r="30" spans="1:24" x14ac:dyDescent="0.2">
      <c r="A30" s="42" t="s">
        <v>71</v>
      </c>
      <c r="B30" s="251">
        <f t="shared" si="0"/>
        <v>2286</v>
      </c>
      <c r="C30" s="251">
        <f t="shared" si="1"/>
        <v>969</v>
      </c>
      <c r="D30" s="251">
        <f t="shared" si="2"/>
        <v>1317</v>
      </c>
      <c r="F30" s="251">
        <v>263</v>
      </c>
      <c r="G30" s="251">
        <v>118</v>
      </c>
      <c r="H30" s="251">
        <v>145</v>
      </c>
      <c r="J30" s="251">
        <v>317</v>
      </c>
      <c r="K30" s="251">
        <v>133</v>
      </c>
      <c r="L30" s="251">
        <v>184</v>
      </c>
      <c r="N30" s="251">
        <v>383</v>
      </c>
      <c r="O30" s="251">
        <v>178</v>
      </c>
      <c r="P30" s="251">
        <v>205</v>
      </c>
      <c r="R30" s="251">
        <v>666</v>
      </c>
      <c r="S30" s="251">
        <v>290</v>
      </c>
      <c r="T30" s="251">
        <v>376</v>
      </c>
      <c r="V30" s="251">
        <v>657</v>
      </c>
      <c r="W30" s="251">
        <v>250</v>
      </c>
      <c r="X30" s="251">
        <v>407</v>
      </c>
    </row>
    <row r="31" spans="1:24" x14ac:dyDescent="0.2">
      <c r="A31" s="42" t="s">
        <v>72</v>
      </c>
      <c r="B31" s="251">
        <f t="shared" si="0"/>
        <v>1705</v>
      </c>
      <c r="C31" s="251">
        <f t="shared" si="1"/>
        <v>815</v>
      </c>
      <c r="D31" s="251">
        <f t="shared" si="2"/>
        <v>890</v>
      </c>
      <c r="F31" s="251">
        <v>131</v>
      </c>
      <c r="G31" s="251">
        <v>78</v>
      </c>
      <c r="H31" s="251">
        <v>53</v>
      </c>
      <c r="J31" s="251">
        <v>177</v>
      </c>
      <c r="K31" s="251">
        <v>83</v>
      </c>
      <c r="L31" s="251">
        <v>94</v>
      </c>
      <c r="N31" s="251">
        <v>278</v>
      </c>
      <c r="O31" s="251">
        <v>141</v>
      </c>
      <c r="P31" s="251">
        <v>137</v>
      </c>
      <c r="R31" s="251">
        <v>542</v>
      </c>
      <c r="S31" s="251">
        <v>257</v>
      </c>
      <c r="T31" s="251">
        <v>285</v>
      </c>
      <c r="V31" s="251">
        <v>577</v>
      </c>
      <c r="W31" s="251">
        <v>256</v>
      </c>
      <c r="X31" s="251">
        <v>321</v>
      </c>
    </row>
    <row r="32" spans="1:24" ht="13.5" thickBot="1" x14ac:dyDescent="0.25">
      <c r="A32" s="46" t="s">
        <v>73</v>
      </c>
      <c r="B32" s="254">
        <f t="shared" si="0"/>
        <v>160</v>
      </c>
      <c r="C32" s="254">
        <f t="shared" si="1"/>
        <v>88</v>
      </c>
      <c r="D32" s="254">
        <f t="shared" si="2"/>
        <v>72</v>
      </c>
      <c r="E32" s="254"/>
      <c r="F32" s="254">
        <v>9</v>
      </c>
      <c r="G32" s="254">
        <v>2</v>
      </c>
      <c r="H32" s="254">
        <v>7</v>
      </c>
      <c r="I32" s="254"/>
      <c r="J32" s="254">
        <v>12</v>
      </c>
      <c r="K32" s="254">
        <v>8</v>
      </c>
      <c r="L32" s="254">
        <v>4</v>
      </c>
      <c r="M32" s="254"/>
      <c r="N32" s="254">
        <v>31</v>
      </c>
      <c r="O32" s="254">
        <v>16</v>
      </c>
      <c r="P32" s="254">
        <v>15</v>
      </c>
      <c r="Q32" s="254"/>
      <c r="R32" s="254">
        <v>46</v>
      </c>
      <c r="S32" s="254">
        <v>25</v>
      </c>
      <c r="T32" s="254">
        <v>21</v>
      </c>
      <c r="U32" s="254"/>
      <c r="V32" s="254">
        <v>62</v>
      </c>
      <c r="W32" s="254">
        <v>37</v>
      </c>
      <c r="X32" s="254">
        <v>25</v>
      </c>
    </row>
    <row r="33" spans="1:1" ht="15" customHeight="1" x14ac:dyDescent="0.2">
      <c r="A33" s="28" t="s">
        <v>929</v>
      </c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D9 B11:X32">
    <cfRule type="cellIs" dxfId="223" priority="8" operator="equal">
      <formula>0</formula>
    </cfRule>
  </conditionalFormatting>
  <conditionalFormatting sqref="F9:H9">
    <cfRule type="cellIs" dxfId="222" priority="7" operator="equal">
      <formula>0</formula>
    </cfRule>
  </conditionalFormatting>
  <conditionalFormatting sqref="J9:L9">
    <cfRule type="cellIs" dxfId="221" priority="6" operator="equal">
      <formula>0</formula>
    </cfRule>
  </conditionalFormatting>
  <conditionalFormatting sqref="N9:P9">
    <cfRule type="cellIs" dxfId="220" priority="5" operator="equal">
      <formula>0</formula>
    </cfRule>
  </conditionalFormatting>
  <conditionalFormatting sqref="R9:T9">
    <cfRule type="cellIs" dxfId="219" priority="4" operator="equal">
      <formula>0</formula>
    </cfRule>
  </conditionalFormatting>
  <conditionalFormatting sqref="V9:X9">
    <cfRule type="cellIs" dxfId="218" priority="3" operator="equal">
      <formula>0</formula>
    </cfRule>
  </conditionalFormatting>
  <hyperlinks>
    <hyperlink ref="Y2" location="Contenido!A1" display="Contenido" xr:uid="{00000000-0004-0000-4E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39" transitionEvaluation="1" codeName="Hoja8">
    <tabColor theme="5" tint="0.59999389629810485"/>
    <pageSetUpPr fitToPage="1"/>
  </sheetPr>
  <dimension ref="A1:N62"/>
  <sheetViews>
    <sheetView showGridLines="0" topLeftCell="A39" zoomScaleNormal="100" zoomScaleSheetLayoutView="100" workbookViewId="0">
      <selection activeCell="A58" sqref="A58:XFD59"/>
    </sheetView>
  </sheetViews>
  <sheetFormatPr baseColWidth="10" defaultColWidth="7.625" defaultRowHeight="12.75" x14ac:dyDescent="0.2"/>
  <cols>
    <col min="1" max="1" width="26.5" style="59" customWidth="1"/>
    <col min="2" max="11" width="8.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898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180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200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2" s="231" customFormat="1" x14ac:dyDescent="0.2">
      <c r="A9" s="62" t="s">
        <v>0</v>
      </c>
      <c r="B9" s="229">
        <v>82983</v>
      </c>
      <c r="C9" s="229">
        <v>83219</v>
      </c>
      <c r="D9" s="229">
        <v>83886</v>
      </c>
      <c r="E9" s="229">
        <v>84722</v>
      </c>
      <c r="F9" s="229">
        <v>83473</v>
      </c>
      <c r="G9" s="229">
        <v>85304</v>
      </c>
      <c r="H9" s="229">
        <v>85802</v>
      </c>
      <c r="I9" s="229">
        <v>88374</v>
      </c>
      <c r="J9" s="229">
        <f>+J11+J18+J28+J58</f>
        <v>81385</v>
      </c>
      <c r="K9" s="229">
        <f>+K11+K18+K28+K58</f>
        <v>87647</v>
      </c>
    </row>
    <row r="10" spans="1:12" ht="6.75" customHeight="1" x14ac:dyDescent="0.2">
      <c r="A10" s="60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2" s="231" customFormat="1" x14ac:dyDescent="0.2">
      <c r="A11" s="64" t="s">
        <v>3</v>
      </c>
      <c r="B11" s="229">
        <v>17417</v>
      </c>
      <c r="C11" s="229">
        <v>18068</v>
      </c>
      <c r="D11" s="229">
        <v>17986</v>
      </c>
      <c r="E11" s="229">
        <v>18097</v>
      </c>
      <c r="F11" s="229">
        <v>17452</v>
      </c>
      <c r="G11" s="229">
        <v>18898</v>
      </c>
      <c r="H11" s="229">
        <v>19819</v>
      </c>
      <c r="I11" s="229">
        <v>20947</v>
      </c>
      <c r="J11" s="229">
        <f>SUM(J12:J16)</f>
        <v>17454</v>
      </c>
      <c r="K11" s="229">
        <f>SUM(K12:K16)</f>
        <v>19569</v>
      </c>
    </row>
    <row r="12" spans="1:12" x14ac:dyDescent="0.2">
      <c r="A12" s="62" t="s">
        <v>18</v>
      </c>
      <c r="B12" s="227"/>
      <c r="C12" s="227">
        <v>667</v>
      </c>
      <c r="D12" s="227">
        <v>667</v>
      </c>
      <c r="E12" s="227">
        <v>872</v>
      </c>
      <c r="F12" s="227">
        <v>817</v>
      </c>
      <c r="G12" s="227">
        <v>714</v>
      </c>
      <c r="H12" s="227">
        <v>815</v>
      </c>
      <c r="I12" s="227">
        <v>914</v>
      </c>
      <c r="J12" s="227">
        <v>652</v>
      </c>
      <c r="K12" s="227">
        <v>759</v>
      </c>
    </row>
    <row r="13" spans="1:12" x14ac:dyDescent="0.2">
      <c r="A13" s="62" t="s">
        <v>17</v>
      </c>
      <c r="B13" s="227">
        <v>1775</v>
      </c>
      <c r="C13" s="227">
        <v>1756</v>
      </c>
      <c r="D13" s="227">
        <v>1753</v>
      </c>
      <c r="E13" s="227">
        <v>1735</v>
      </c>
      <c r="F13" s="227">
        <v>1674</v>
      </c>
      <c r="G13" s="227">
        <v>1683</v>
      </c>
      <c r="H13" s="227">
        <v>1730</v>
      </c>
      <c r="I13" s="227">
        <v>1762</v>
      </c>
      <c r="J13" s="227">
        <v>1202</v>
      </c>
      <c r="K13" s="227">
        <v>1512</v>
      </c>
    </row>
    <row r="14" spans="1:12" x14ac:dyDescent="0.2">
      <c r="A14" s="62" t="s">
        <v>4</v>
      </c>
      <c r="B14" s="227">
        <v>3590</v>
      </c>
      <c r="C14" s="227">
        <v>3353</v>
      </c>
      <c r="D14" s="227">
        <v>3428</v>
      </c>
      <c r="E14" s="227">
        <v>3399</v>
      </c>
      <c r="F14" s="227">
        <v>3184</v>
      </c>
      <c r="G14" s="227">
        <v>3448</v>
      </c>
      <c r="H14" s="227">
        <v>3856</v>
      </c>
      <c r="I14" s="227">
        <v>3624</v>
      </c>
      <c r="J14" s="227">
        <v>2331</v>
      </c>
      <c r="K14" s="227">
        <v>2773</v>
      </c>
    </row>
    <row r="15" spans="1:12" x14ac:dyDescent="0.2">
      <c r="A15" s="62" t="s">
        <v>5</v>
      </c>
      <c r="B15" s="227">
        <v>5663</v>
      </c>
      <c r="C15" s="227">
        <v>5600</v>
      </c>
      <c r="D15" s="227">
        <v>5366</v>
      </c>
      <c r="E15" s="227">
        <v>5603</v>
      </c>
      <c r="F15" s="227">
        <v>5338</v>
      </c>
      <c r="G15" s="227">
        <v>6034</v>
      </c>
      <c r="H15" s="227">
        <v>6588</v>
      </c>
      <c r="I15" s="227">
        <v>7335</v>
      </c>
      <c r="J15" s="227">
        <v>6130</v>
      </c>
      <c r="K15" s="227">
        <v>7235</v>
      </c>
    </row>
    <row r="16" spans="1:12" x14ac:dyDescent="0.2">
      <c r="A16" s="62" t="s">
        <v>539</v>
      </c>
      <c r="B16" s="227">
        <v>6389</v>
      </c>
      <c r="C16" s="227">
        <v>6692</v>
      </c>
      <c r="D16" s="227">
        <v>6772</v>
      </c>
      <c r="E16" s="227">
        <v>6488</v>
      </c>
      <c r="F16" s="227">
        <v>6439</v>
      </c>
      <c r="G16" s="227">
        <v>7019</v>
      </c>
      <c r="H16" s="227">
        <v>6830</v>
      </c>
      <c r="I16" s="227">
        <v>7312</v>
      </c>
      <c r="J16" s="227">
        <v>7139</v>
      </c>
      <c r="K16" s="227">
        <v>7290</v>
      </c>
    </row>
    <row r="17" spans="1:12" ht="6.75" customHeight="1" x14ac:dyDescent="0.2"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2" s="231" customFormat="1" x14ac:dyDescent="0.2">
      <c r="A18" s="64" t="s">
        <v>6</v>
      </c>
      <c r="B18" s="229">
        <v>36701</v>
      </c>
      <c r="C18" s="229">
        <v>35855</v>
      </c>
      <c r="D18" s="229">
        <v>36889</v>
      </c>
      <c r="E18" s="229">
        <v>37562</v>
      </c>
      <c r="F18" s="229">
        <v>37381</v>
      </c>
      <c r="G18" s="229">
        <v>37766</v>
      </c>
      <c r="H18" s="229">
        <v>38239</v>
      </c>
      <c r="I18" s="229">
        <v>39016</v>
      </c>
      <c r="J18" s="229">
        <f>+J19+J23</f>
        <v>36730</v>
      </c>
      <c r="K18" s="229">
        <f>+K19+K23</f>
        <v>39825</v>
      </c>
    </row>
    <row r="19" spans="1:12" x14ac:dyDescent="0.2">
      <c r="A19" s="62" t="s">
        <v>167</v>
      </c>
      <c r="B19" s="227">
        <v>18963</v>
      </c>
      <c r="C19" s="227">
        <v>18439</v>
      </c>
      <c r="D19" s="227">
        <v>19074</v>
      </c>
      <c r="E19" s="227">
        <v>19596</v>
      </c>
      <c r="F19" s="227">
        <v>19577</v>
      </c>
      <c r="G19" s="227">
        <v>19524</v>
      </c>
      <c r="H19" s="227">
        <v>19694</v>
      </c>
      <c r="I19" s="227">
        <v>20220</v>
      </c>
      <c r="J19" s="227">
        <f>SUM(J20:J22)</f>
        <v>18689</v>
      </c>
      <c r="K19" s="227">
        <f>SUM(K20:K22)</f>
        <v>20643</v>
      </c>
    </row>
    <row r="20" spans="1:12" x14ac:dyDescent="0.2">
      <c r="A20" s="66" t="s">
        <v>168</v>
      </c>
      <c r="B20" s="227">
        <v>6540</v>
      </c>
      <c r="C20" s="227">
        <v>6247</v>
      </c>
      <c r="D20" s="227">
        <v>6638</v>
      </c>
      <c r="E20" s="227">
        <v>6800</v>
      </c>
      <c r="F20" s="227">
        <v>6449</v>
      </c>
      <c r="G20" s="227">
        <v>6628</v>
      </c>
      <c r="H20" s="227">
        <v>6880</v>
      </c>
      <c r="I20" s="227">
        <v>6737</v>
      </c>
      <c r="J20" s="227">
        <v>6203</v>
      </c>
      <c r="K20" s="227">
        <v>7302</v>
      </c>
    </row>
    <row r="21" spans="1:12" x14ac:dyDescent="0.2">
      <c r="A21" s="66" t="s">
        <v>169</v>
      </c>
      <c r="B21" s="227">
        <v>6206</v>
      </c>
      <c r="C21" s="227">
        <v>6237</v>
      </c>
      <c r="D21" s="227">
        <v>6280</v>
      </c>
      <c r="E21" s="227">
        <v>6616</v>
      </c>
      <c r="F21" s="227">
        <v>6703</v>
      </c>
      <c r="G21" s="227">
        <v>6341</v>
      </c>
      <c r="H21" s="227">
        <v>6608</v>
      </c>
      <c r="I21" s="227">
        <v>6864</v>
      </c>
      <c r="J21" s="227">
        <v>6165</v>
      </c>
      <c r="K21" s="227">
        <v>6818</v>
      </c>
    </row>
    <row r="22" spans="1:12" x14ac:dyDescent="0.2">
      <c r="A22" s="66" t="s">
        <v>170</v>
      </c>
      <c r="B22" s="227">
        <v>6217</v>
      </c>
      <c r="C22" s="227">
        <v>5955</v>
      </c>
      <c r="D22" s="227">
        <v>6156</v>
      </c>
      <c r="E22" s="227">
        <v>6180</v>
      </c>
      <c r="F22" s="227">
        <v>6425</v>
      </c>
      <c r="G22" s="227">
        <v>6555</v>
      </c>
      <c r="H22" s="227">
        <v>6206</v>
      </c>
      <c r="I22" s="227">
        <v>6619</v>
      </c>
      <c r="J22" s="227">
        <v>6321</v>
      </c>
      <c r="K22" s="227">
        <v>6523</v>
      </c>
    </row>
    <row r="23" spans="1:12" x14ac:dyDescent="0.2">
      <c r="A23" s="62" t="s">
        <v>171</v>
      </c>
      <c r="B23" s="227">
        <v>17738</v>
      </c>
      <c r="C23" s="227">
        <v>17416</v>
      </c>
      <c r="D23" s="227">
        <v>17815</v>
      </c>
      <c r="E23" s="227">
        <v>17966</v>
      </c>
      <c r="F23" s="227">
        <v>17804</v>
      </c>
      <c r="G23" s="227">
        <v>18242</v>
      </c>
      <c r="H23" s="227">
        <v>18545</v>
      </c>
      <c r="I23" s="227">
        <v>18796</v>
      </c>
      <c r="J23" s="227">
        <f>SUM(J24:J26)</f>
        <v>18041</v>
      </c>
      <c r="K23" s="227">
        <f>SUM(K24:K26)</f>
        <v>19182</v>
      </c>
      <c r="L23" s="84"/>
    </row>
    <row r="24" spans="1:12" x14ac:dyDescent="0.2">
      <c r="A24" s="66" t="s">
        <v>172</v>
      </c>
      <c r="B24" s="227">
        <v>6068</v>
      </c>
      <c r="C24" s="227">
        <v>5956</v>
      </c>
      <c r="D24" s="227">
        <v>5981</v>
      </c>
      <c r="E24" s="227">
        <v>6084</v>
      </c>
      <c r="F24" s="227">
        <v>5976</v>
      </c>
      <c r="G24" s="227">
        <v>6334</v>
      </c>
      <c r="H24" s="227">
        <v>6441</v>
      </c>
      <c r="I24" s="227">
        <v>6121</v>
      </c>
      <c r="J24" s="227">
        <v>6130</v>
      </c>
      <c r="K24" s="227">
        <v>6749</v>
      </c>
    </row>
    <row r="25" spans="1:12" x14ac:dyDescent="0.2">
      <c r="A25" s="66" t="s">
        <v>173</v>
      </c>
      <c r="B25" s="227">
        <v>5732</v>
      </c>
      <c r="C25" s="227">
        <v>5879</v>
      </c>
      <c r="D25" s="227">
        <v>5917</v>
      </c>
      <c r="E25" s="227">
        <v>5910</v>
      </c>
      <c r="F25" s="227">
        <v>6004</v>
      </c>
      <c r="G25" s="227">
        <v>5881</v>
      </c>
      <c r="H25" s="227">
        <v>6212</v>
      </c>
      <c r="I25" s="227">
        <v>6408</v>
      </c>
      <c r="J25" s="227">
        <v>5781</v>
      </c>
      <c r="K25" s="227">
        <v>6392</v>
      </c>
    </row>
    <row r="26" spans="1:12" x14ac:dyDescent="0.2">
      <c r="A26" s="66" t="s">
        <v>174</v>
      </c>
      <c r="B26" s="227">
        <v>5938</v>
      </c>
      <c r="C26" s="227">
        <v>5581</v>
      </c>
      <c r="D26" s="227">
        <v>5917</v>
      </c>
      <c r="E26" s="227">
        <v>5972</v>
      </c>
      <c r="F26" s="227">
        <v>5824</v>
      </c>
      <c r="G26" s="227">
        <v>6027</v>
      </c>
      <c r="H26" s="227">
        <v>5892</v>
      </c>
      <c r="I26" s="227">
        <v>6267</v>
      </c>
      <c r="J26" s="227">
        <v>6130</v>
      </c>
      <c r="K26" s="227">
        <v>6041</v>
      </c>
    </row>
    <row r="27" spans="1:12" ht="6.75" customHeight="1" x14ac:dyDescent="0.2"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pans="1:12" s="231" customFormat="1" x14ac:dyDescent="0.2">
      <c r="A28" s="64" t="s">
        <v>99</v>
      </c>
      <c r="B28" s="229">
        <v>28753</v>
      </c>
      <c r="C28" s="229">
        <v>29258</v>
      </c>
      <c r="D28" s="229">
        <v>28975</v>
      </c>
      <c r="E28" s="229">
        <v>29014</v>
      </c>
      <c r="F28" s="229">
        <v>28608</v>
      </c>
      <c r="G28" s="229">
        <v>28598</v>
      </c>
      <c r="H28" s="229">
        <v>27709</v>
      </c>
      <c r="I28" s="229">
        <v>28385</v>
      </c>
      <c r="J28" s="229">
        <f>+J29+J33</f>
        <v>27187</v>
      </c>
      <c r="K28" s="229">
        <f>+K29+K33</f>
        <v>28236</v>
      </c>
    </row>
    <row r="29" spans="1:12" x14ac:dyDescent="0.2">
      <c r="A29" s="62" t="s">
        <v>175</v>
      </c>
      <c r="B29" s="227">
        <v>18242</v>
      </c>
      <c r="C29" s="227">
        <v>18288</v>
      </c>
      <c r="D29" s="227">
        <v>17838</v>
      </c>
      <c r="E29" s="227">
        <v>17602</v>
      </c>
      <c r="F29" s="227">
        <v>17356</v>
      </c>
      <c r="G29" s="227">
        <v>17608</v>
      </c>
      <c r="H29" s="227">
        <v>16982</v>
      </c>
      <c r="I29" s="227">
        <v>16984</v>
      </c>
      <c r="J29" s="227">
        <f>SUM(J30:J32)</f>
        <v>16215</v>
      </c>
      <c r="K29" s="227">
        <f>SUM(K30:K32)</f>
        <v>17372</v>
      </c>
    </row>
    <row r="30" spans="1:12" x14ac:dyDescent="0.2">
      <c r="A30" s="66" t="s">
        <v>75</v>
      </c>
      <c r="B30" s="227">
        <v>6394</v>
      </c>
      <c r="C30" s="227">
        <v>6179</v>
      </c>
      <c r="D30" s="227">
        <v>5805</v>
      </c>
      <c r="E30" s="227">
        <v>6132</v>
      </c>
      <c r="F30" s="227">
        <v>6020</v>
      </c>
      <c r="G30" s="227">
        <v>5818</v>
      </c>
      <c r="H30" s="227">
        <v>5673</v>
      </c>
      <c r="I30" s="227">
        <v>5732</v>
      </c>
      <c r="J30" s="227">
        <f>+J40+J50</f>
        <v>5595</v>
      </c>
      <c r="K30" s="227">
        <f>+K40+K50</f>
        <v>6196</v>
      </c>
    </row>
    <row r="31" spans="1:12" x14ac:dyDescent="0.2">
      <c r="A31" s="66" t="s">
        <v>76</v>
      </c>
      <c r="B31" s="227">
        <v>6090</v>
      </c>
      <c r="C31" s="227">
        <v>6186</v>
      </c>
      <c r="D31" s="227">
        <v>5986</v>
      </c>
      <c r="E31" s="227">
        <v>5676</v>
      </c>
      <c r="F31" s="227">
        <v>5838</v>
      </c>
      <c r="G31" s="227">
        <v>5997</v>
      </c>
      <c r="H31" s="227">
        <v>5574</v>
      </c>
      <c r="I31" s="227">
        <v>5621</v>
      </c>
      <c r="J31" s="227">
        <f t="shared" ref="J31:K32" si="0">+J41+J51</f>
        <v>5306</v>
      </c>
      <c r="K31" s="227">
        <f t="shared" si="0"/>
        <v>5747</v>
      </c>
    </row>
    <row r="32" spans="1:12" x14ac:dyDescent="0.2">
      <c r="A32" s="66" t="s">
        <v>77</v>
      </c>
      <c r="B32" s="227">
        <v>5758</v>
      </c>
      <c r="C32" s="227">
        <v>5923</v>
      </c>
      <c r="D32" s="227">
        <v>6047</v>
      </c>
      <c r="E32" s="227">
        <v>5794</v>
      </c>
      <c r="F32" s="227">
        <v>5498</v>
      </c>
      <c r="G32" s="227">
        <v>5793</v>
      </c>
      <c r="H32" s="227">
        <v>5735</v>
      </c>
      <c r="I32" s="227">
        <v>5631</v>
      </c>
      <c r="J32" s="227">
        <f t="shared" si="0"/>
        <v>5314</v>
      </c>
      <c r="K32" s="227">
        <f t="shared" si="0"/>
        <v>5429</v>
      </c>
    </row>
    <row r="33" spans="1:12" x14ac:dyDescent="0.2">
      <c r="A33" s="85" t="s">
        <v>545</v>
      </c>
      <c r="B33" s="227">
        <v>10511</v>
      </c>
      <c r="C33" s="227">
        <v>10970</v>
      </c>
      <c r="D33" s="227">
        <v>11137</v>
      </c>
      <c r="E33" s="227">
        <v>11412</v>
      </c>
      <c r="F33" s="227">
        <v>11252</v>
      </c>
      <c r="G33" s="227">
        <v>10990</v>
      </c>
      <c r="H33" s="227">
        <v>10727</v>
      </c>
      <c r="I33" s="227">
        <v>11401</v>
      </c>
      <c r="J33" s="227">
        <f>SUM(J34:J36)</f>
        <v>10972</v>
      </c>
      <c r="K33" s="227">
        <f>SUM(K34:K36)</f>
        <v>10864</v>
      </c>
    </row>
    <row r="34" spans="1:12" x14ac:dyDescent="0.2">
      <c r="A34" s="66" t="s">
        <v>78</v>
      </c>
      <c r="B34" s="227">
        <v>5397</v>
      </c>
      <c r="C34" s="227">
        <v>5472</v>
      </c>
      <c r="D34" s="227">
        <v>5554</v>
      </c>
      <c r="E34" s="227">
        <v>5686</v>
      </c>
      <c r="F34" s="227">
        <v>5405</v>
      </c>
      <c r="G34" s="227">
        <v>5195</v>
      </c>
      <c r="H34" s="227">
        <v>5233</v>
      </c>
      <c r="I34" s="227">
        <v>5399</v>
      </c>
      <c r="J34" s="227">
        <f>+J44+J54</f>
        <v>5076</v>
      </c>
      <c r="K34" s="227">
        <f>+K44+K54</f>
        <v>5132</v>
      </c>
    </row>
    <row r="35" spans="1:12" x14ac:dyDescent="0.2">
      <c r="A35" s="66" t="s">
        <v>79</v>
      </c>
      <c r="B35" s="227">
        <v>4865</v>
      </c>
      <c r="C35" s="227">
        <v>5195</v>
      </c>
      <c r="D35" s="227">
        <v>5279</v>
      </c>
      <c r="E35" s="227">
        <v>5322</v>
      </c>
      <c r="F35" s="227">
        <v>5463</v>
      </c>
      <c r="G35" s="227">
        <v>5319</v>
      </c>
      <c r="H35" s="227">
        <v>5023</v>
      </c>
      <c r="I35" s="227">
        <v>5331</v>
      </c>
      <c r="J35" s="227">
        <f t="shared" ref="J35:K36" si="1">+J45+J55</f>
        <v>5228</v>
      </c>
      <c r="K35" s="227">
        <f t="shared" si="1"/>
        <v>5154</v>
      </c>
    </row>
    <row r="36" spans="1:12" x14ac:dyDescent="0.2">
      <c r="A36" s="66" t="s">
        <v>104</v>
      </c>
      <c r="B36" s="227">
        <v>249</v>
      </c>
      <c r="C36" s="227">
        <v>303</v>
      </c>
      <c r="D36" s="227">
        <v>304</v>
      </c>
      <c r="E36" s="227">
        <v>404</v>
      </c>
      <c r="F36" s="227">
        <v>384</v>
      </c>
      <c r="G36" s="227">
        <v>476</v>
      </c>
      <c r="H36" s="227">
        <v>471</v>
      </c>
      <c r="I36" s="227">
        <v>671</v>
      </c>
      <c r="J36" s="227">
        <f t="shared" si="1"/>
        <v>668</v>
      </c>
      <c r="K36" s="227">
        <f t="shared" si="1"/>
        <v>578</v>
      </c>
    </row>
    <row r="37" spans="1:12" ht="6.75" customHeight="1" x14ac:dyDescent="0.2">
      <c r="B37" s="227"/>
      <c r="C37" s="227"/>
      <c r="D37" s="227"/>
      <c r="E37" s="227"/>
      <c r="F37" s="227"/>
      <c r="G37" s="227"/>
      <c r="H37" s="227"/>
      <c r="I37" s="227"/>
      <c r="J37" s="227"/>
      <c r="K37" s="227"/>
    </row>
    <row r="38" spans="1:12" s="231" customFormat="1" ht="16.5" customHeight="1" x14ac:dyDescent="0.2">
      <c r="A38" s="86" t="s">
        <v>211</v>
      </c>
      <c r="B38" s="229">
        <v>28416</v>
      </c>
      <c r="C38" s="229">
        <v>28901</v>
      </c>
      <c r="D38" s="229">
        <v>28555</v>
      </c>
      <c r="E38" s="229">
        <v>28456</v>
      </c>
      <c r="F38" s="229">
        <v>27963</v>
      </c>
      <c r="G38" s="229">
        <v>27940</v>
      </c>
      <c r="H38" s="229">
        <v>26978</v>
      </c>
      <c r="I38" s="229">
        <v>27577</v>
      </c>
      <c r="J38" s="229">
        <f>+J39+J43</f>
        <v>26367</v>
      </c>
      <c r="K38" s="229">
        <f>+K39+K43</f>
        <v>27371</v>
      </c>
      <c r="L38" s="232"/>
    </row>
    <row r="39" spans="1:12" x14ac:dyDescent="0.2">
      <c r="A39" s="62" t="s">
        <v>175</v>
      </c>
      <c r="B39" s="227">
        <v>18024</v>
      </c>
      <c r="C39" s="227">
        <v>18074</v>
      </c>
      <c r="D39" s="227">
        <v>17583</v>
      </c>
      <c r="E39" s="227">
        <v>17274</v>
      </c>
      <c r="F39" s="227">
        <v>16935</v>
      </c>
      <c r="G39" s="227">
        <v>17192</v>
      </c>
      <c r="H39" s="227">
        <v>16556</v>
      </c>
      <c r="I39" s="227">
        <v>16550</v>
      </c>
      <c r="J39" s="227">
        <f>SUM(J40:J42)</f>
        <v>15786</v>
      </c>
      <c r="K39" s="227">
        <f>SUM(K40:K42)</f>
        <v>16901</v>
      </c>
      <c r="L39" s="84"/>
    </row>
    <row r="40" spans="1:12" x14ac:dyDescent="0.2">
      <c r="A40" s="66" t="s">
        <v>75</v>
      </c>
      <c r="B40" s="227">
        <v>6288</v>
      </c>
      <c r="C40" s="227">
        <v>6108</v>
      </c>
      <c r="D40" s="227">
        <v>5687</v>
      </c>
      <c r="E40" s="227">
        <v>5977</v>
      </c>
      <c r="F40" s="227">
        <v>5858</v>
      </c>
      <c r="G40" s="227">
        <v>5672</v>
      </c>
      <c r="H40" s="227">
        <v>5525</v>
      </c>
      <c r="I40" s="227">
        <v>5587</v>
      </c>
      <c r="J40" s="227">
        <v>5437</v>
      </c>
      <c r="K40" s="227">
        <v>6003</v>
      </c>
    </row>
    <row r="41" spans="1:12" x14ac:dyDescent="0.2">
      <c r="A41" s="66" t="s">
        <v>76</v>
      </c>
      <c r="B41" s="227">
        <v>6022</v>
      </c>
      <c r="C41" s="227">
        <v>6093</v>
      </c>
      <c r="D41" s="227">
        <v>5923</v>
      </c>
      <c r="E41" s="227">
        <v>5560</v>
      </c>
      <c r="F41" s="227">
        <v>5700</v>
      </c>
      <c r="G41" s="227">
        <v>5867</v>
      </c>
      <c r="H41" s="227">
        <v>5426</v>
      </c>
      <c r="I41" s="227">
        <v>5478</v>
      </c>
      <c r="J41" s="227">
        <v>5184</v>
      </c>
      <c r="K41" s="227">
        <v>5595</v>
      </c>
    </row>
    <row r="42" spans="1:12" x14ac:dyDescent="0.2">
      <c r="A42" s="66" t="s">
        <v>77</v>
      </c>
      <c r="B42" s="227">
        <v>5714</v>
      </c>
      <c r="C42" s="227">
        <v>5873</v>
      </c>
      <c r="D42" s="227">
        <v>5973</v>
      </c>
      <c r="E42" s="227">
        <v>5737</v>
      </c>
      <c r="F42" s="227">
        <v>5377</v>
      </c>
      <c r="G42" s="227">
        <v>5653</v>
      </c>
      <c r="H42" s="227">
        <v>5605</v>
      </c>
      <c r="I42" s="227">
        <v>5485</v>
      </c>
      <c r="J42" s="227">
        <v>5165</v>
      </c>
      <c r="K42" s="227">
        <v>5303</v>
      </c>
    </row>
    <row r="43" spans="1:12" x14ac:dyDescent="0.2">
      <c r="A43" s="85" t="s">
        <v>545</v>
      </c>
      <c r="B43" s="227">
        <v>10392</v>
      </c>
      <c r="C43" s="227">
        <v>10827</v>
      </c>
      <c r="D43" s="227">
        <v>10972</v>
      </c>
      <c r="E43" s="227">
        <v>11182</v>
      </c>
      <c r="F43" s="227">
        <v>11028</v>
      </c>
      <c r="G43" s="227">
        <v>10748</v>
      </c>
      <c r="H43" s="227">
        <v>10422</v>
      </c>
      <c r="I43" s="227">
        <v>11027</v>
      </c>
      <c r="J43" s="227">
        <f>SUM(J44:J46)</f>
        <v>10581</v>
      </c>
      <c r="K43" s="227">
        <f>SUM(K44:K46)</f>
        <v>10470</v>
      </c>
      <c r="L43" s="84"/>
    </row>
    <row r="44" spans="1:12" x14ac:dyDescent="0.2">
      <c r="A44" s="66" t="s">
        <v>78</v>
      </c>
      <c r="B44" s="227">
        <v>5348</v>
      </c>
      <c r="C44" s="227">
        <v>5395</v>
      </c>
      <c r="D44" s="227">
        <v>5474</v>
      </c>
      <c r="E44" s="227">
        <v>5577</v>
      </c>
      <c r="F44" s="227">
        <v>5325</v>
      </c>
      <c r="G44" s="227">
        <v>5083</v>
      </c>
      <c r="H44" s="227">
        <v>5083</v>
      </c>
      <c r="I44" s="227">
        <v>5264</v>
      </c>
      <c r="J44" s="227">
        <v>4927</v>
      </c>
      <c r="K44" s="227">
        <v>4974</v>
      </c>
    </row>
    <row r="45" spans="1:12" x14ac:dyDescent="0.2">
      <c r="A45" s="66" t="s">
        <v>79</v>
      </c>
      <c r="B45" s="227">
        <v>4831</v>
      </c>
      <c r="C45" s="227">
        <v>5162</v>
      </c>
      <c r="D45" s="227">
        <v>5225</v>
      </c>
      <c r="E45" s="227">
        <v>5254</v>
      </c>
      <c r="F45" s="227">
        <v>5382</v>
      </c>
      <c r="G45" s="227">
        <v>5265</v>
      </c>
      <c r="H45" s="227">
        <v>4922</v>
      </c>
      <c r="I45" s="227">
        <v>5191</v>
      </c>
      <c r="J45" s="227">
        <v>5118</v>
      </c>
      <c r="K45" s="227">
        <v>5023</v>
      </c>
    </row>
    <row r="46" spans="1:12" x14ac:dyDescent="0.2">
      <c r="A46" s="66" t="s">
        <v>104</v>
      </c>
      <c r="B46" s="227">
        <v>213</v>
      </c>
      <c r="C46" s="227">
        <v>270</v>
      </c>
      <c r="D46" s="227">
        <v>273</v>
      </c>
      <c r="E46" s="227">
        <v>351</v>
      </c>
      <c r="F46" s="227">
        <v>321</v>
      </c>
      <c r="G46" s="227">
        <v>400</v>
      </c>
      <c r="H46" s="227">
        <v>417</v>
      </c>
      <c r="I46" s="227">
        <v>572</v>
      </c>
      <c r="J46" s="227">
        <v>536</v>
      </c>
      <c r="K46" s="227">
        <v>473</v>
      </c>
    </row>
    <row r="47" spans="1:12" ht="6.75" customHeight="1" x14ac:dyDescent="0.2">
      <c r="A47" s="62"/>
      <c r="B47" s="227"/>
      <c r="C47" s="227"/>
      <c r="D47" s="227"/>
      <c r="E47" s="227"/>
      <c r="F47" s="227"/>
      <c r="G47" s="227"/>
      <c r="H47" s="227"/>
      <c r="I47" s="227"/>
      <c r="J47" s="227"/>
      <c r="K47" s="227"/>
    </row>
    <row r="48" spans="1:12" s="231" customFormat="1" x14ac:dyDescent="0.2">
      <c r="A48" s="64" t="s">
        <v>176</v>
      </c>
      <c r="B48" s="229">
        <v>337</v>
      </c>
      <c r="C48" s="229">
        <v>357</v>
      </c>
      <c r="D48" s="229">
        <v>420</v>
      </c>
      <c r="E48" s="229">
        <v>558</v>
      </c>
      <c r="F48" s="229">
        <v>645</v>
      </c>
      <c r="G48" s="229">
        <v>658</v>
      </c>
      <c r="H48" s="229">
        <v>731</v>
      </c>
      <c r="I48" s="229">
        <v>808</v>
      </c>
      <c r="J48" s="229">
        <f>+J49+J53</f>
        <v>820</v>
      </c>
      <c r="K48" s="229">
        <f>+K49+K53</f>
        <v>865</v>
      </c>
      <c r="L48" s="232"/>
    </row>
    <row r="49" spans="1:14" x14ac:dyDescent="0.2">
      <c r="A49" s="62" t="s">
        <v>175</v>
      </c>
      <c r="B49" s="227">
        <v>218</v>
      </c>
      <c r="C49" s="227">
        <v>214</v>
      </c>
      <c r="D49" s="227">
        <v>255</v>
      </c>
      <c r="E49" s="227">
        <v>328</v>
      </c>
      <c r="F49" s="227">
        <v>421</v>
      </c>
      <c r="G49" s="227">
        <v>416</v>
      </c>
      <c r="H49" s="227">
        <v>426</v>
      </c>
      <c r="I49" s="227">
        <v>434</v>
      </c>
      <c r="J49" s="227">
        <f>SUM(J50:J52)</f>
        <v>429</v>
      </c>
      <c r="K49" s="227">
        <f>SUM(K50:K52)</f>
        <v>471</v>
      </c>
    </row>
    <row r="50" spans="1:14" x14ac:dyDescent="0.2">
      <c r="A50" s="66" t="s">
        <v>75</v>
      </c>
      <c r="B50" s="227">
        <v>106</v>
      </c>
      <c r="C50" s="227">
        <v>71</v>
      </c>
      <c r="D50" s="227">
        <v>118</v>
      </c>
      <c r="E50" s="227">
        <v>155</v>
      </c>
      <c r="F50" s="227">
        <v>162</v>
      </c>
      <c r="G50" s="227">
        <v>146</v>
      </c>
      <c r="H50" s="227">
        <v>148</v>
      </c>
      <c r="I50" s="227">
        <v>145</v>
      </c>
      <c r="J50" s="227">
        <v>158</v>
      </c>
      <c r="K50" s="227">
        <v>193</v>
      </c>
    </row>
    <row r="51" spans="1:14" x14ac:dyDescent="0.2">
      <c r="A51" s="66" t="s">
        <v>76</v>
      </c>
      <c r="B51" s="227">
        <v>68</v>
      </c>
      <c r="C51" s="227">
        <v>93</v>
      </c>
      <c r="D51" s="227">
        <v>63</v>
      </c>
      <c r="E51" s="227">
        <v>116</v>
      </c>
      <c r="F51" s="227">
        <v>138</v>
      </c>
      <c r="G51" s="227">
        <v>130</v>
      </c>
      <c r="H51" s="227">
        <v>148</v>
      </c>
      <c r="I51" s="227">
        <v>143</v>
      </c>
      <c r="J51" s="227">
        <v>122</v>
      </c>
      <c r="K51" s="227">
        <v>152</v>
      </c>
    </row>
    <row r="52" spans="1:14" x14ac:dyDescent="0.2">
      <c r="A52" s="66" t="s">
        <v>77</v>
      </c>
      <c r="B52" s="227">
        <v>44</v>
      </c>
      <c r="C52" s="227">
        <v>50</v>
      </c>
      <c r="D52" s="227">
        <v>74</v>
      </c>
      <c r="E52" s="227">
        <v>57</v>
      </c>
      <c r="F52" s="227">
        <v>121</v>
      </c>
      <c r="G52" s="227">
        <v>140</v>
      </c>
      <c r="H52" s="227">
        <v>130</v>
      </c>
      <c r="I52" s="227">
        <v>146</v>
      </c>
      <c r="J52" s="227">
        <v>149</v>
      </c>
      <c r="K52" s="227">
        <v>126</v>
      </c>
    </row>
    <row r="53" spans="1:14" x14ac:dyDescent="0.2">
      <c r="A53" s="85" t="s">
        <v>545</v>
      </c>
      <c r="B53" s="227">
        <v>119</v>
      </c>
      <c r="C53" s="227">
        <v>143</v>
      </c>
      <c r="D53" s="227">
        <v>165</v>
      </c>
      <c r="E53" s="227">
        <v>230</v>
      </c>
      <c r="F53" s="227">
        <v>224</v>
      </c>
      <c r="G53" s="227">
        <v>242</v>
      </c>
      <c r="H53" s="227">
        <v>305</v>
      </c>
      <c r="I53" s="227">
        <v>374</v>
      </c>
      <c r="J53" s="227">
        <f>SUM(J54:J56)</f>
        <v>391</v>
      </c>
      <c r="K53" s="227">
        <f>SUM(K54:K56)</f>
        <v>394</v>
      </c>
    </row>
    <row r="54" spans="1:14" x14ac:dyDescent="0.2">
      <c r="A54" s="66" t="s">
        <v>78</v>
      </c>
      <c r="B54" s="227">
        <v>49</v>
      </c>
      <c r="C54" s="227">
        <v>77</v>
      </c>
      <c r="D54" s="227">
        <v>80</v>
      </c>
      <c r="E54" s="227">
        <v>109</v>
      </c>
      <c r="F54" s="227">
        <v>80</v>
      </c>
      <c r="G54" s="227">
        <v>112</v>
      </c>
      <c r="H54" s="227">
        <v>150</v>
      </c>
      <c r="I54" s="227">
        <v>135</v>
      </c>
      <c r="J54" s="227">
        <v>149</v>
      </c>
      <c r="K54" s="227">
        <v>158</v>
      </c>
    </row>
    <row r="55" spans="1:14" x14ac:dyDescent="0.2">
      <c r="A55" s="66" t="s">
        <v>79</v>
      </c>
      <c r="B55" s="227">
        <v>34</v>
      </c>
      <c r="C55" s="227">
        <v>33</v>
      </c>
      <c r="D55" s="227">
        <v>54</v>
      </c>
      <c r="E55" s="227">
        <v>68</v>
      </c>
      <c r="F55" s="227">
        <v>81</v>
      </c>
      <c r="G55" s="227">
        <v>54</v>
      </c>
      <c r="H55" s="227">
        <v>101</v>
      </c>
      <c r="I55" s="227">
        <v>140</v>
      </c>
      <c r="J55" s="227">
        <v>110</v>
      </c>
      <c r="K55" s="227">
        <v>131</v>
      </c>
    </row>
    <row r="56" spans="1:14" x14ac:dyDescent="0.2">
      <c r="A56" s="66" t="s">
        <v>104</v>
      </c>
      <c r="B56" s="227">
        <v>36</v>
      </c>
      <c r="C56" s="227">
        <v>33</v>
      </c>
      <c r="D56" s="227">
        <v>31</v>
      </c>
      <c r="E56" s="227">
        <v>53</v>
      </c>
      <c r="F56" s="227">
        <v>63</v>
      </c>
      <c r="G56" s="227">
        <v>76</v>
      </c>
      <c r="H56" s="227">
        <v>54</v>
      </c>
      <c r="I56" s="227">
        <v>99</v>
      </c>
      <c r="J56" s="227">
        <v>132</v>
      </c>
      <c r="K56" s="227">
        <v>105</v>
      </c>
    </row>
    <row r="57" spans="1:14" ht="6.75" customHeight="1" x14ac:dyDescent="0.2">
      <c r="A57" s="60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84"/>
    </row>
    <row r="58" spans="1:14" s="231" customFormat="1" ht="16.5" customHeight="1" thickBot="1" x14ac:dyDescent="0.25">
      <c r="A58" s="87" t="s">
        <v>313</v>
      </c>
      <c r="B58" s="545">
        <v>112</v>
      </c>
      <c r="C58" s="545">
        <v>38</v>
      </c>
      <c r="D58" s="545">
        <v>36</v>
      </c>
      <c r="E58" s="545">
        <v>49</v>
      </c>
      <c r="F58" s="545">
        <v>32</v>
      </c>
      <c r="G58" s="545">
        <v>42</v>
      </c>
      <c r="H58" s="545">
        <v>35</v>
      </c>
      <c r="I58" s="545">
        <v>26</v>
      </c>
      <c r="J58" s="545">
        <v>14</v>
      </c>
      <c r="K58" s="545">
        <v>17</v>
      </c>
      <c r="L58" s="232"/>
    </row>
    <row r="59" spans="1:14" ht="15" customHeight="1" x14ac:dyDescent="0.2">
      <c r="A59" s="103" t="s">
        <v>350</v>
      </c>
      <c r="L59" s="84"/>
    </row>
    <row r="60" spans="1:14" s="49" customFormat="1" ht="29.25" customHeight="1" x14ac:dyDescent="0.2">
      <c r="A60" s="589" t="s">
        <v>929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</row>
    <row r="61" spans="1:14" ht="15" customHeight="1" x14ac:dyDescent="0.2">
      <c r="A61" s="19"/>
      <c r="L61" s="84"/>
      <c r="M61" s="84"/>
      <c r="N61" s="84"/>
    </row>
    <row r="62" spans="1:14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</sheetData>
  <mergeCells count="7">
    <mergeCell ref="A60:K60"/>
    <mergeCell ref="A1:K1"/>
    <mergeCell ref="A2:K2"/>
    <mergeCell ref="A3:K3"/>
    <mergeCell ref="A4:K4"/>
    <mergeCell ref="A5:K5"/>
    <mergeCell ref="A6:K6"/>
  </mergeCells>
  <hyperlinks>
    <hyperlink ref="L2" location="Contenido!A1" display="Contenido" xr:uid="{00000000-0004-0000-0700-000000000000}"/>
  </hyperlinks>
  <printOptions horizontalCentered="1"/>
  <pageMargins left="0.59055118110236227" right="0.59055118110236227" top="0.19685039370078741" bottom="0.19685039370078741" header="0" footer="0"/>
  <pageSetup paperSize="9" scale="68" orientation="landscape" r:id="rId1"/>
  <headerFooter alignWithMargins="0"/>
  <ignoredErrors>
    <ignoredError sqref="K33" 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Hoja80">
    <tabColor theme="5" tint="0.59999389629810485"/>
    <pageSetUpPr fitToPage="1"/>
  </sheetPr>
  <dimension ref="A1:Y33"/>
  <sheetViews>
    <sheetView showGridLines="0" zoomScaleNormal="100" zoomScaleSheetLayoutView="100" workbookViewId="0">
      <selection activeCell="O15" sqref="O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836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271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</row>
    <row r="9" spans="1:25" s="269" customFormat="1" x14ac:dyDescent="0.2">
      <c r="A9" s="43" t="s">
        <v>0</v>
      </c>
      <c r="B9" s="268">
        <f>SUM(B11:B32)</f>
        <v>31782</v>
      </c>
      <c r="C9" s="268">
        <f>SUM(C11:C32)</f>
        <v>14313</v>
      </c>
      <c r="D9" s="268">
        <f>SUM(D11:D32)</f>
        <v>17469</v>
      </c>
      <c r="E9" s="268"/>
      <c r="F9" s="268">
        <f>SUM(F11:F32)</f>
        <v>3861</v>
      </c>
      <c r="G9" s="268">
        <f>SUM(G11:G32)</f>
        <v>1873</v>
      </c>
      <c r="H9" s="268">
        <f>SUM(H11:H32)</f>
        <v>1988</v>
      </c>
      <c r="I9" s="268"/>
      <c r="J9" s="268">
        <f>SUM(J11:J32)</f>
        <v>4809</v>
      </c>
      <c r="K9" s="268">
        <f>SUM(K11:K32)</f>
        <v>2200</v>
      </c>
      <c r="L9" s="268">
        <f>SUM(L11:L32)</f>
        <v>2609</v>
      </c>
      <c r="M9" s="268"/>
      <c r="N9" s="268">
        <f>SUM(N11:N32)</f>
        <v>5831</v>
      </c>
      <c r="O9" s="268">
        <f>SUM(O11:O32)</f>
        <v>2618</v>
      </c>
      <c r="P9" s="268">
        <f>SUM(P11:P32)</f>
        <v>3213</v>
      </c>
      <c r="Q9" s="268"/>
      <c r="R9" s="268">
        <f>SUM(R11:R32)</f>
        <v>9165</v>
      </c>
      <c r="S9" s="268">
        <f>SUM(S11:S32)</f>
        <v>4225</v>
      </c>
      <c r="T9" s="268">
        <f>SUM(T11:T32)</f>
        <v>4940</v>
      </c>
      <c r="U9" s="268"/>
      <c r="V9" s="268">
        <f>SUM(V11:V32)</f>
        <v>8116</v>
      </c>
      <c r="W9" s="268">
        <f>SUM(W11:W32)</f>
        <v>3397</v>
      </c>
      <c r="X9" s="268">
        <f>SUM(X11:X32)</f>
        <v>4719</v>
      </c>
    </row>
    <row r="10" spans="1:25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</row>
    <row r="11" spans="1:25" x14ac:dyDescent="0.2">
      <c r="A11" s="42" t="s">
        <v>51</v>
      </c>
      <c r="B11" s="251">
        <f>+F11+J11+N11+R11+V11</f>
        <v>538</v>
      </c>
      <c r="C11" s="251">
        <f>+G11+K11+O11+S11+W11</f>
        <v>193</v>
      </c>
      <c r="D11" s="251">
        <f>+B11-C11</f>
        <v>345</v>
      </c>
      <c r="E11" s="250"/>
      <c r="F11" s="250">
        <v>95</v>
      </c>
      <c r="G11" s="250">
        <v>37</v>
      </c>
      <c r="H11" s="250">
        <v>58</v>
      </c>
      <c r="J11" s="250">
        <v>101</v>
      </c>
      <c r="K11" s="250">
        <v>35</v>
      </c>
      <c r="L11" s="250">
        <v>66</v>
      </c>
      <c r="N11" s="250">
        <v>96</v>
      </c>
      <c r="O11" s="250">
        <v>35</v>
      </c>
      <c r="P11" s="250">
        <v>61</v>
      </c>
      <c r="R11" s="250">
        <v>142</v>
      </c>
      <c r="S11" s="250">
        <v>56</v>
      </c>
      <c r="T11" s="250">
        <v>86</v>
      </c>
      <c r="V11" s="250">
        <v>104</v>
      </c>
      <c r="W11" s="250">
        <v>30</v>
      </c>
      <c r="X11" s="250">
        <v>74</v>
      </c>
    </row>
    <row r="12" spans="1:25" x14ac:dyDescent="0.2">
      <c r="A12" s="42" t="s">
        <v>58</v>
      </c>
      <c r="B12" s="251">
        <f t="shared" ref="B12:B32" si="0">+F12+J12+N12+R12+V12</f>
        <v>1154</v>
      </c>
      <c r="C12" s="251">
        <f t="shared" ref="C12:C32" si="1">+G12+K12+O12+S12+W12</f>
        <v>491</v>
      </c>
      <c r="D12" s="251">
        <f t="shared" ref="D12:D32" si="2">+B12-C12</f>
        <v>663</v>
      </c>
      <c r="E12" s="250"/>
      <c r="F12" s="250">
        <v>213</v>
      </c>
      <c r="G12" s="250">
        <v>102</v>
      </c>
      <c r="H12" s="250">
        <v>111</v>
      </c>
      <c r="J12" s="250">
        <v>175</v>
      </c>
      <c r="K12" s="250">
        <v>71</v>
      </c>
      <c r="L12" s="250">
        <v>104</v>
      </c>
      <c r="N12" s="250">
        <v>210</v>
      </c>
      <c r="O12" s="250">
        <v>81</v>
      </c>
      <c r="P12" s="250">
        <v>129</v>
      </c>
      <c r="R12" s="250">
        <v>350</v>
      </c>
      <c r="S12" s="250">
        <v>150</v>
      </c>
      <c r="T12" s="250">
        <v>200</v>
      </c>
      <c r="V12" s="250">
        <v>206</v>
      </c>
      <c r="W12" s="250">
        <v>87</v>
      </c>
      <c r="X12" s="250">
        <v>119</v>
      </c>
    </row>
    <row r="13" spans="1:25" x14ac:dyDescent="0.2">
      <c r="A13" s="42" t="s">
        <v>59</v>
      </c>
      <c r="B13" s="251">
        <f t="shared" si="0"/>
        <v>967</v>
      </c>
      <c r="C13" s="251">
        <f t="shared" si="1"/>
        <v>355</v>
      </c>
      <c r="D13" s="251">
        <f t="shared" si="2"/>
        <v>612</v>
      </c>
      <c r="E13" s="250"/>
      <c r="F13" s="250">
        <v>140</v>
      </c>
      <c r="G13" s="250">
        <v>56</v>
      </c>
      <c r="H13" s="250">
        <v>84</v>
      </c>
      <c r="J13" s="250">
        <v>165</v>
      </c>
      <c r="K13" s="250">
        <v>57</v>
      </c>
      <c r="L13" s="250">
        <v>108</v>
      </c>
      <c r="N13" s="250">
        <v>189</v>
      </c>
      <c r="O13" s="250">
        <v>63</v>
      </c>
      <c r="P13" s="250">
        <v>126</v>
      </c>
      <c r="R13" s="250">
        <v>269</v>
      </c>
      <c r="S13" s="250">
        <v>109</v>
      </c>
      <c r="T13" s="250">
        <v>160</v>
      </c>
      <c r="V13" s="250">
        <v>204</v>
      </c>
      <c r="W13" s="250">
        <v>70</v>
      </c>
      <c r="X13" s="250">
        <v>134</v>
      </c>
    </row>
    <row r="14" spans="1:25" x14ac:dyDescent="0.2">
      <c r="A14" s="42" t="s">
        <v>60</v>
      </c>
      <c r="B14" s="251">
        <f t="shared" si="0"/>
        <v>552</v>
      </c>
      <c r="C14" s="251">
        <f t="shared" si="1"/>
        <v>269</v>
      </c>
      <c r="D14" s="251">
        <f t="shared" si="2"/>
        <v>283</v>
      </c>
      <c r="E14" s="252"/>
      <c r="F14" s="252">
        <v>56</v>
      </c>
      <c r="G14" s="252">
        <v>27</v>
      </c>
      <c r="H14" s="252">
        <v>29</v>
      </c>
      <c r="J14" s="252">
        <v>79</v>
      </c>
      <c r="K14" s="250">
        <v>41</v>
      </c>
      <c r="L14" s="250">
        <v>38</v>
      </c>
      <c r="N14" s="250">
        <v>112</v>
      </c>
      <c r="O14" s="250">
        <v>62</v>
      </c>
      <c r="P14" s="250">
        <v>50</v>
      </c>
      <c r="R14" s="250">
        <v>186</v>
      </c>
      <c r="S14" s="250">
        <v>92</v>
      </c>
      <c r="T14" s="250">
        <v>94</v>
      </c>
      <c r="V14" s="250">
        <v>119</v>
      </c>
      <c r="W14" s="250">
        <v>47</v>
      </c>
      <c r="X14" s="250">
        <v>72</v>
      </c>
    </row>
    <row r="15" spans="1:25" x14ac:dyDescent="0.2">
      <c r="A15" s="42" t="s">
        <v>61</v>
      </c>
      <c r="B15" s="251">
        <f t="shared" si="0"/>
        <v>2645</v>
      </c>
      <c r="C15" s="251">
        <f t="shared" si="1"/>
        <v>1261</v>
      </c>
      <c r="D15" s="251">
        <f t="shared" si="2"/>
        <v>1384</v>
      </c>
      <c r="E15" s="252"/>
      <c r="F15" s="252">
        <v>263</v>
      </c>
      <c r="G15" s="252">
        <v>146</v>
      </c>
      <c r="H15" s="252">
        <v>117</v>
      </c>
      <c r="J15" s="252">
        <v>361</v>
      </c>
      <c r="K15" s="252">
        <v>164</v>
      </c>
      <c r="L15" s="252">
        <v>197</v>
      </c>
      <c r="N15" s="252">
        <v>472</v>
      </c>
      <c r="O15" s="252">
        <v>228</v>
      </c>
      <c r="P15" s="252">
        <v>244</v>
      </c>
      <c r="R15" s="252">
        <v>739</v>
      </c>
      <c r="S15" s="252">
        <v>362</v>
      </c>
      <c r="T15" s="252">
        <v>377</v>
      </c>
      <c r="V15" s="252">
        <v>810</v>
      </c>
      <c r="W15" s="252">
        <v>361</v>
      </c>
      <c r="X15" s="252">
        <v>449</v>
      </c>
    </row>
    <row r="16" spans="1:25" x14ac:dyDescent="0.2">
      <c r="A16" s="42" t="s">
        <v>52</v>
      </c>
      <c r="B16" s="251">
        <f t="shared" si="0"/>
        <v>2775</v>
      </c>
      <c r="C16" s="251">
        <f t="shared" si="1"/>
        <v>1228</v>
      </c>
      <c r="D16" s="251">
        <f t="shared" si="2"/>
        <v>1547</v>
      </c>
      <c r="E16" s="252"/>
      <c r="F16" s="252">
        <v>456</v>
      </c>
      <c r="G16" s="252">
        <v>221</v>
      </c>
      <c r="H16" s="252">
        <v>235</v>
      </c>
      <c r="J16" s="252">
        <v>488</v>
      </c>
      <c r="K16" s="252">
        <v>207</v>
      </c>
      <c r="L16" s="252">
        <v>281</v>
      </c>
      <c r="N16" s="252">
        <v>536</v>
      </c>
      <c r="O16" s="252">
        <v>251</v>
      </c>
      <c r="P16" s="252">
        <v>285</v>
      </c>
      <c r="R16" s="252">
        <v>738</v>
      </c>
      <c r="S16" s="252">
        <v>330</v>
      </c>
      <c r="T16" s="252">
        <v>408</v>
      </c>
      <c r="V16" s="252">
        <v>557</v>
      </c>
      <c r="W16" s="252">
        <v>219</v>
      </c>
      <c r="X16" s="252">
        <v>338</v>
      </c>
    </row>
    <row r="17" spans="1:24" x14ac:dyDescent="0.2">
      <c r="A17" s="42" t="s">
        <v>62</v>
      </c>
      <c r="B17" s="251">
        <f t="shared" si="0"/>
        <v>2396</v>
      </c>
      <c r="C17" s="251">
        <f t="shared" si="1"/>
        <v>1157</v>
      </c>
      <c r="D17" s="251">
        <f t="shared" si="2"/>
        <v>1239</v>
      </c>
      <c r="E17" s="250"/>
      <c r="F17" s="250">
        <v>275</v>
      </c>
      <c r="G17" s="250">
        <v>136</v>
      </c>
      <c r="H17" s="250">
        <v>139</v>
      </c>
      <c r="J17" s="250">
        <v>387</v>
      </c>
      <c r="K17" s="250">
        <v>193</v>
      </c>
      <c r="L17" s="250">
        <v>194</v>
      </c>
      <c r="N17" s="250">
        <v>456</v>
      </c>
      <c r="O17" s="250">
        <v>219</v>
      </c>
      <c r="P17" s="250">
        <v>237</v>
      </c>
      <c r="R17" s="250">
        <v>645</v>
      </c>
      <c r="S17" s="250">
        <v>319</v>
      </c>
      <c r="T17" s="250">
        <v>326</v>
      </c>
      <c r="V17" s="250">
        <v>633</v>
      </c>
      <c r="W17" s="250">
        <v>290</v>
      </c>
      <c r="X17" s="250">
        <v>343</v>
      </c>
    </row>
    <row r="18" spans="1:24" x14ac:dyDescent="0.2">
      <c r="A18" s="41" t="s">
        <v>30</v>
      </c>
      <c r="B18" s="251">
        <f t="shared" si="0"/>
        <v>3588</v>
      </c>
      <c r="C18" s="251">
        <f t="shared" si="1"/>
        <v>1480</v>
      </c>
      <c r="D18" s="251">
        <f t="shared" si="2"/>
        <v>2108</v>
      </c>
      <c r="F18" s="250">
        <v>488</v>
      </c>
      <c r="G18" s="250">
        <v>214</v>
      </c>
      <c r="H18" s="250">
        <v>274</v>
      </c>
      <c r="J18" s="251">
        <v>645</v>
      </c>
      <c r="K18" s="250">
        <v>280</v>
      </c>
      <c r="L18" s="250">
        <v>365</v>
      </c>
      <c r="N18" s="250">
        <v>704</v>
      </c>
      <c r="O18" s="251">
        <v>278</v>
      </c>
      <c r="P18" s="250">
        <v>426</v>
      </c>
      <c r="R18" s="250">
        <v>977</v>
      </c>
      <c r="S18" s="250">
        <v>415</v>
      </c>
      <c r="T18" s="251">
        <v>562</v>
      </c>
      <c r="V18" s="250">
        <v>774</v>
      </c>
      <c r="W18" s="250">
        <v>293</v>
      </c>
      <c r="X18" s="250">
        <v>481</v>
      </c>
    </row>
    <row r="19" spans="1:24" x14ac:dyDescent="0.2">
      <c r="A19" s="42" t="s">
        <v>65</v>
      </c>
      <c r="B19" s="251">
        <f t="shared" si="0"/>
        <v>658</v>
      </c>
      <c r="C19" s="251">
        <f t="shared" si="1"/>
        <v>285</v>
      </c>
      <c r="D19" s="251">
        <f t="shared" si="2"/>
        <v>373</v>
      </c>
      <c r="F19" s="251">
        <v>53</v>
      </c>
      <c r="G19" s="251">
        <v>16</v>
      </c>
      <c r="H19" s="251">
        <v>37</v>
      </c>
      <c r="J19" s="251">
        <v>83</v>
      </c>
      <c r="K19" s="251">
        <v>35</v>
      </c>
      <c r="L19" s="251">
        <v>48</v>
      </c>
      <c r="N19" s="251">
        <v>121</v>
      </c>
      <c r="O19" s="251">
        <v>50</v>
      </c>
      <c r="P19" s="251">
        <v>71</v>
      </c>
      <c r="R19" s="251">
        <v>188</v>
      </c>
      <c r="S19" s="251">
        <v>89</v>
      </c>
      <c r="T19" s="251">
        <v>99</v>
      </c>
      <c r="V19" s="251">
        <v>213</v>
      </c>
      <c r="W19" s="251">
        <v>95</v>
      </c>
      <c r="X19" s="251">
        <v>118</v>
      </c>
    </row>
    <row r="20" spans="1:24" x14ac:dyDescent="0.2">
      <c r="A20" s="42" t="s">
        <v>31</v>
      </c>
      <c r="B20" s="251">
        <f t="shared" si="0"/>
        <v>1934</v>
      </c>
      <c r="C20" s="251">
        <f t="shared" si="1"/>
        <v>855</v>
      </c>
      <c r="D20" s="251">
        <f t="shared" si="2"/>
        <v>1079</v>
      </c>
      <c r="F20" s="251">
        <v>285</v>
      </c>
      <c r="G20" s="251">
        <v>145</v>
      </c>
      <c r="H20" s="251">
        <v>140</v>
      </c>
      <c r="J20" s="251">
        <v>327</v>
      </c>
      <c r="K20" s="251">
        <v>147</v>
      </c>
      <c r="L20" s="251">
        <v>180</v>
      </c>
      <c r="N20" s="251">
        <v>418</v>
      </c>
      <c r="O20" s="251">
        <v>181</v>
      </c>
      <c r="P20" s="251">
        <v>237</v>
      </c>
      <c r="R20" s="251">
        <v>568</v>
      </c>
      <c r="S20" s="251">
        <v>243</v>
      </c>
      <c r="T20" s="251">
        <v>325</v>
      </c>
      <c r="V20" s="251">
        <v>336</v>
      </c>
      <c r="W20" s="251">
        <v>139</v>
      </c>
      <c r="X20" s="251">
        <v>197</v>
      </c>
    </row>
    <row r="21" spans="1:24" x14ac:dyDescent="0.2">
      <c r="A21" s="42" t="s">
        <v>210</v>
      </c>
      <c r="B21" s="251">
        <f t="shared" si="0"/>
        <v>1488</v>
      </c>
      <c r="C21" s="251">
        <f t="shared" si="1"/>
        <v>650</v>
      </c>
      <c r="D21" s="251">
        <f t="shared" si="2"/>
        <v>838</v>
      </c>
      <c r="F21" s="251">
        <v>175</v>
      </c>
      <c r="G21" s="251">
        <v>85</v>
      </c>
      <c r="H21" s="251">
        <v>90</v>
      </c>
      <c r="J21" s="251">
        <v>219</v>
      </c>
      <c r="K21" s="251">
        <v>92</v>
      </c>
      <c r="L21" s="251">
        <v>127</v>
      </c>
      <c r="N21" s="251">
        <v>239</v>
      </c>
      <c r="O21" s="251">
        <v>103</v>
      </c>
      <c r="P21" s="251">
        <v>136</v>
      </c>
      <c r="R21" s="251">
        <v>470</v>
      </c>
      <c r="S21" s="251">
        <v>221</v>
      </c>
      <c r="T21" s="251">
        <v>249</v>
      </c>
      <c r="V21" s="251">
        <v>385</v>
      </c>
      <c r="W21" s="251">
        <v>149</v>
      </c>
      <c r="X21" s="251">
        <v>236</v>
      </c>
    </row>
    <row r="22" spans="1:24" x14ac:dyDescent="0.2">
      <c r="A22" s="42" t="s">
        <v>53</v>
      </c>
      <c r="B22" s="251">
        <f t="shared" si="0"/>
        <v>1670</v>
      </c>
      <c r="C22" s="251">
        <f t="shared" si="1"/>
        <v>715</v>
      </c>
      <c r="D22" s="251">
        <f t="shared" si="2"/>
        <v>955</v>
      </c>
      <c r="F22" s="251">
        <v>231</v>
      </c>
      <c r="G22" s="251">
        <v>112</v>
      </c>
      <c r="H22" s="251">
        <v>119</v>
      </c>
      <c r="J22" s="251">
        <v>288</v>
      </c>
      <c r="K22" s="251">
        <v>134</v>
      </c>
      <c r="L22" s="251">
        <v>154</v>
      </c>
      <c r="N22" s="251">
        <v>280</v>
      </c>
      <c r="O22" s="251">
        <v>107</v>
      </c>
      <c r="P22" s="251">
        <v>173</v>
      </c>
      <c r="R22" s="251">
        <v>428</v>
      </c>
      <c r="S22" s="251">
        <v>181</v>
      </c>
      <c r="T22" s="251">
        <v>247</v>
      </c>
      <c r="V22" s="251">
        <v>443</v>
      </c>
      <c r="W22" s="251">
        <v>181</v>
      </c>
      <c r="X22" s="251">
        <v>262</v>
      </c>
    </row>
    <row r="23" spans="1:24" x14ac:dyDescent="0.2">
      <c r="A23" s="42" t="s">
        <v>67</v>
      </c>
      <c r="B23" s="251">
        <f t="shared" si="0"/>
        <v>195</v>
      </c>
      <c r="C23" s="251">
        <f t="shared" si="1"/>
        <v>103</v>
      </c>
      <c r="D23" s="251">
        <f t="shared" si="2"/>
        <v>92</v>
      </c>
      <c r="F23" s="251">
        <v>11</v>
      </c>
      <c r="G23" s="251">
        <v>8</v>
      </c>
      <c r="H23" s="251">
        <v>3</v>
      </c>
      <c r="J23" s="251">
        <v>23</v>
      </c>
      <c r="K23" s="251">
        <v>12</v>
      </c>
      <c r="L23" s="251">
        <v>11</v>
      </c>
      <c r="N23" s="251">
        <v>33</v>
      </c>
      <c r="O23" s="251">
        <v>20</v>
      </c>
      <c r="P23" s="251">
        <v>13</v>
      </c>
      <c r="R23" s="251">
        <v>52</v>
      </c>
      <c r="S23" s="251">
        <v>28</v>
      </c>
      <c r="T23" s="251">
        <v>24</v>
      </c>
      <c r="V23" s="251">
        <v>76</v>
      </c>
      <c r="W23" s="251">
        <v>35</v>
      </c>
      <c r="X23" s="251">
        <v>41</v>
      </c>
    </row>
    <row r="24" spans="1:24" x14ac:dyDescent="0.2">
      <c r="A24" s="42" t="s">
        <v>68</v>
      </c>
      <c r="B24" s="251">
        <f t="shared" si="0"/>
        <v>176</v>
      </c>
      <c r="C24" s="251">
        <f t="shared" si="1"/>
        <v>71</v>
      </c>
      <c r="D24" s="251">
        <f t="shared" si="2"/>
        <v>105</v>
      </c>
      <c r="F24" s="251">
        <v>17</v>
      </c>
      <c r="G24" s="251">
        <v>6</v>
      </c>
      <c r="H24" s="251">
        <v>11</v>
      </c>
      <c r="J24" s="251">
        <v>16</v>
      </c>
      <c r="K24" s="251">
        <v>9</v>
      </c>
      <c r="L24" s="251">
        <v>7</v>
      </c>
      <c r="N24" s="251">
        <v>33</v>
      </c>
      <c r="O24" s="251">
        <v>13</v>
      </c>
      <c r="P24" s="251">
        <v>20</v>
      </c>
      <c r="R24" s="251">
        <v>62</v>
      </c>
      <c r="S24" s="251">
        <v>29</v>
      </c>
      <c r="T24" s="251">
        <v>33</v>
      </c>
      <c r="V24" s="251">
        <v>48</v>
      </c>
      <c r="W24" s="251">
        <v>14</v>
      </c>
      <c r="X24" s="251">
        <v>34</v>
      </c>
    </row>
    <row r="25" spans="1:24" x14ac:dyDescent="0.2">
      <c r="A25" s="42" t="s">
        <v>54</v>
      </c>
      <c r="B25" s="251">
        <f t="shared" si="0"/>
        <v>544</v>
      </c>
      <c r="C25" s="251">
        <f t="shared" si="1"/>
        <v>264</v>
      </c>
      <c r="D25" s="251">
        <f t="shared" si="2"/>
        <v>280</v>
      </c>
      <c r="F25" s="251">
        <v>43</v>
      </c>
      <c r="G25" s="251">
        <v>16</v>
      </c>
      <c r="H25" s="251">
        <v>27</v>
      </c>
      <c r="J25" s="251">
        <v>58</v>
      </c>
      <c r="K25" s="251">
        <v>35</v>
      </c>
      <c r="L25" s="251">
        <v>23</v>
      </c>
      <c r="N25" s="251">
        <v>87</v>
      </c>
      <c r="O25" s="251">
        <v>49</v>
      </c>
      <c r="P25" s="251">
        <v>38</v>
      </c>
      <c r="R25" s="251">
        <v>169</v>
      </c>
      <c r="S25" s="251">
        <v>86</v>
      </c>
      <c r="T25" s="251">
        <v>83</v>
      </c>
      <c r="V25" s="251">
        <v>187</v>
      </c>
      <c r="W25" s="251">
        <v>78</v>
      </c>
      <c r="X25" s="251">
        <v>109</v>
      </c>
    </row>
    <row r="26" spans="1:24" x14ac:dyDescent="0.2">
      <c r="A26" s="42" t="s">
        <v>55</v>
      </c>
      <c r="B26" s="251">
        <f t="shared" si="0"/>
        <v>529</v>
      </c>
      <c r="C26" s="251">
        <f t="shared" si="1"/>
        <v>228</v>
      </c>
      <c r="D26" s="251">
        <f t="shared" si="2"/>
        <v>301</v>
      </c>
      <c r="F26" s="251">
        <v>55</v>
      </c>
      <c r="G26" s="251">
        <v>25</v>
      </c>
      <c r="H26" s="251">
        <v>30</v>
      </c>
      <c r="J26" s="251">
        <v>66</v>
      </c>
      <c r="K26" s="251">
        <v>37</v>
      </c>
      <c r="L26" s="251">
        <v>29</v>
      </c>
      <c r="N26" s="251">
        <v>69</v>
      </c>
      <c r="O26" s="251">
        <v>29</v>
      </c>
      <c r="P26" s="251">
        <v>40</v>
      </c>
      <c r="R26" s="251">
        <v>196</v>
      </c>
      <c r="S26" s="251">
        <v>76</v>
      </c>
      <c r="T26" s="251">
        <v>120</v>
      </c>
      <c r="V26" s="251">
        <v>143</v>
      </c>
      <c r="W26" s="251">
        <v>61</v>
      </c>
      <c r="X26" s="251">
        <v>82</v>
      </c>
    </row>
    <row r="27" spans="1:24" x14ac:dyDescent="0.2">
      <c r="A27" s="42" t="s">
        <v>56</v>
      </c>
      <c r="B27" s="251">
        <f t="shared" si="0"/>
        <v>2538</v>
      </c>
      <c r="C27" s="251">
        <f t="shared" si="1"/>
        <v>1305</v>
      </c>
      <c r="D27" s="251">
        <f t="shared" si="2"/>
        <v>1233</v>
      </c>
      <c r="F27" s="251">
        <v>271</v>
      </c>
      <c r="G27" s="251">
        <v>148</v>
      </c>
      <c r="H27" s="251">
        <v>123</v>
      </c>
      <c r="J27" s="251">
        <v>335</v>
      </c>
      <c r="K27" s="251">
        <v>188</v>
      </c>
      <c r="L27" s="251">
        <v>147</v>
      </c>
      <c r="N27" s="251">
        <v>476</v>
      </c>
      <c r="O27" s="251">
        <v>235</v>
      </c>
      <c r="P27" s="251">
        <v>241</v>
      </c>
      <c r="R27" s="251">
        <v>774</v>
      </c>
      <c r="S27" s="251">
        <v>412</v>
      </c>
      <c r="T27" s="251">
        <v>362</v>
      </c>
      <c r="V27" s="251">
        <v>682</v>
      </c>
      <c r="W27" s="251">
        <v>322</v>
      </c>
      <c r="X27" s="251">
        <v>360</v>
      </c>
    </row>
    <row r="28" spans="1:24" x14ac:dyDescent="0.2">
      <c r="A28" s="42" t="s">
        <v>82</v>
      </c>
      <c r="B28" s="251">
        <f t="shared" si="0"/>
        <v>1990</v>
      </c>
      <c r="C28" s="251">
        <f t="shared" si="1"/>
        <v>862</v>
      </c>
      <c r="D28" s="251">
        <f t="shared" si="2"/>
        <v>1128</v>
      </c>
      <c r="F28" s="251">
        <v>213</v>
      </c>
      <c r="G28" s="251">
        <v>110</v>
      </c>
      <c r="H28" s="251">
        <v>103</v>
      </c>
      <c r="J28" s="251">
        <v>326</v>
      </c>
      <c r="K28" s="251">
        <v>144</v>
      </c>
      <c r="L28" s="251">
        <v>182</v>
      </c>
      <c r="N28" s="251">
        <v>367</v>
      </c>
      <c r="O28" s="251">
        <v>156</v>
      </c>
      <c r="P28" s="251">
        <v>211</v>
      </c>
      <c r="R28" s="251">
        <v>561</v>
      </c>
      <c r="S28" s="251">
        <v>245</v>
      </c>
      <c r="T28" s="251">
        <v>316</v>
      </c>
      <c r="V28" s="251">
        <v>523</v>
      </c>
      <c r="W28" s="251">
        <v>207</v>
      </c>
      <c r="X28" s="251">
        <v>316</v>
      </c>
    </row>
    <row r="29" spans="1:24" x14ac:dyDescent="0.2">
      <c r="A29" s="42" t="s">
        <v>69</v>
      </c>
      <c r="B29" s="251">
        <f t="shared" si="0"/>
        <v>1294</v>
      </c>
      <c r="C29" s="251">
        <f t="shared" si="1"/>
        <v>669</v>
      </c>
      <c r="D29" s="251">
        <f t="shared" si="2"/>
        <v>625</v>
      </c>
      <c r="F29" s="251">
        <v>118</v>
      </c>
      <c r="G29" s="251">
        <v>65</v>
      </c>
      <c r="H29" s="251">
        <v>53</v>
      </c>
      <c r="J29" s="251">
        <v>161</v>
      </c>
      <c r="K29" s="251">
        <v>95</v>
      </c>
      <c r="L29" s="251">
        <v>66</v>
      </c>
      <c r="N29" s="251">
        <v>241</v>
      </c>
      <c r="O29" s="251">
        <v>123</v>
      </c>
      <c r="P29" s="251">
        <v>118</v>
      </c>
      <c r="R29" s="251">
        <v>397</v>
      </c>
      <c r="S29" s="251">
        <v>210</v>
      </c>
      <c r="T29" s="251">
        <v>187</v>
      </c>
      <c r="V29" s="251">
        <v>377</v>
      </c>
      <c r="W29" s="251">
        <v>176</v>
      </c>
      <c r="X29" s="251">
        <v>201</v>
      </c>
    </row>
    <row r="30" spans="1:24" x14ac:dyDescent="0.2">
      <c r="A30" s="42" t="s">
        <v>71</v>
      </c>
      <c r="B30" s="251">
        <f t="shared" si="0"/>
        <v>2286</v>
      </c>
      <c r="C30" s="251">
        <f t="shared" si="1"/>
        <v>969</v>
      </c>
      <c r="D30" s="251">
        <f t="shared" si="2"/>
        <v>1317</v>
      </c>
      <c r="F30" s="251">
        <v>263</v>
      </c>
      <c r="G30" s="251">
        <v>118</v>
      </c>
      <c r="H30" s="251">
        <v>145</v>
      </c>
      <c r="J30" s="251">
        <v>317</v>
      </c>
      <c r="K30" s="251">
        <v>133</v>
      </c>
      <c r="L30" s="251">
        <v>184</v>
      </c>
      <c r="N30" s="251">
        <v>383</v>
      </c>
      <c r="O30" s="251">
        <v>178</v>
      </c>
      <c r="P30" s="251">
        <v>205</v>
      </c>
      <c r="R30" s="251">
        <v>666</v>
      </c>
      <c r="S30" s="251">
        <v>290</v>
      </c>
      <c r="T30" s="251">
        <v>376</v>
      </c>
      <c r="V30" s="251">
        <v>657</v>
      </c>
      <c r="W30" s="251">
        <v>250</v>
      </c>
      <c r="X30" s="251">
        <v>407</v>
      </c>
    </row>
    <row r="31" spans="1:24" x14ac:dyDescent="0.2">
      <c r="A31" s="42" t="s">
        <v>72</v>
      </c>
      <c r="B31" s="251">
        <f t="shared" si="0"/>
        <v>1705</v>
      </c>
      <c r="C31" s="251">
        <f t="shared" si="1"/>
        <v>815</v>
      </c>
      <c r="D31" s="251">
        <f t="shared" si="2"/>
        <v>890</v>
      </c>
      <c r="F31" s="251">
        <v>131</v>
      </c>
      <c r="G31" s="251">
        <v>78</v>
      </c>
      <c r="H31" s="251">
        <v>53</v>
      </c>
      <c r="J31" s="251">
        <v>177</v>
      </c>
      <c r="K31" s="251">
        <v>83</v>
      </c>
      <c r="L31" s="251">
        <v>94</v>
      </c>
      <c r="N31" s="251">
        <v>278</v>
      </c>
      <c r="O31" s="251">
        <v>141</v>
      </c>
      <c r="P31" s="251">
        <v>137</v>
      </c>
      <c r="R31" s="251">
        <v>542</v>
      </c>
      <c r="S31" s="251">
        <v>257</v>
      </c>
      <c r="T31" s="251">
        <v>285</v>
      </c>
      <c r="V31" s="251">
        <v>577</v>
      </c>
      <c r="W31" s="251">
        <v>256</v>
      </c>
      <c r="X31" s="251">
        <v>321</v>
      </c>
    </row>
    <row r="32" spans="1:24" ht="13.5" thickBot="1" x14ac:dyDescent="0.25">
      <c r="A32" s="46" t="s">
        <v>73</v>
      </c>
      <c r="B32" s="254">
        <f t="shared" si="0"/>
        <v>160</v>
      </c>
      <c r="C32" s="254">
        <f t="shared" si="1"/>
        <v>88</v>
      </c>
      <c r="D32" s="254">
        <f t="shared" si="2"/>
        <v>72</v>
      </c>
      <c r="E32" s="254"/>
      <c r="F32" s="254">
        <v>9</v>
      </c>
      <c r="G32" s="254">
        <v>2</v>
      </c>
      <c r="H32" s="254">
        <v>7</v>
      </c>
      <c r="I32" s="254"/>
      <c r="J32" s="254">
        <v>12</v>
      </c>
      <c r="K32" s="254">
        <v>8</v>
      </c>
      <c r="L32" s="254">
        <v>4</v>
      </c>
      <c r="M32" s="254"/>
      <c r="N32" s="254">
        <v>31</v>
      </c>
      <c r="O32" s="254">
        <v>16</v>
      </c>
      <c r="P32" s="254">
        <v>15</v>
      </c>
      <c r="Q32" s="254"/>
      <c r="R32" s="254">
        <v>46</v>
      </c>
      <c r="S32" s="254">
        <v>25</v>
      </c>
      <c r="T32" s="254">
        <v>21</v>
      </c>
      <c r="U32" s="254"/>
      <c r="V32" s="254">
        <v>62</v>
      </c>
      <c r="W32" s="254">
        <v>37</v>
      </c>
      <c r="X32" s="254">
        <v>25</v>
      </c>
    </row>
    <row r="33" spans="1:1" ht="15" customHeight="1" x14ac:dyDescent="0.2">
      <c r="A33" s="28" t="s">
        <v>929</v>
      </c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D9 B11:X32">
    <cfRule type="cellIs" dxfId="217" priority="6" operator="equal">
      <formula>0</formula>
    </cfRule>
  </conditionalFormatting>
  <conditionalFormatting sqref="F9:H9">
    <cfRule type="cellIs" dxfId="216" priority="5" operator="equal">
      <formula>0</formula>
    </cfRule>
  </conditionalFormatting>
  <conditionalFormatting sqref="J9:L9">
    <cfRule type="cellIs" dxfId="215" priority="4" operator="equal">
      <formula>0</formula>
    </cfRule>
  </conditionalFormatting>
  <conditionalFormatting sqref="N9:P9">
    <cfRule type="cellIs" dxfId="214" priority="3" operator="equal">
      <formula>0</formula>
    </cfRule>
  </conditionalFormatting>
  <conditionalFormatting sqref="R9:T9">
    <cfRule type="cellIs" dxfId="213" priority="2" operator="equal">
      <formula>0</formula>
    </cfRule>
  </conditionalFormatting>
  <conditionalFormatting sqref="V9:X9">
    <cfRule type="cellIs" dxfId="212" priority="1" operator="equal">
      <formula>0</formula>
    </cfRule>
  </conditionalFormatting>
  <hyperlinks>
    <hyperlink ref="Y2" location="Contenido!A1" display="Contenido" xr:uid="{00000000-0004-0000-4F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Hoja81">
    <tabColor theme="5" tint="0.59999389629810485"/>
    <pageSetUpPr fitToPage="1"/>
  </sheetPr>
  <dimension ref="A1:Y33"/>
  <sheetViews>
    <sheetView showGridLines="0" zoomScaleNormal="100" zoomScaleSheetLayoutView="100" workbookViewId="0">
      <selection activeCell="O15" sqref="O15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835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271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94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3" t="s">
        <v>245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</row>
    <row r="9" spans="1:25" s="269" customFormat="1" x14ac:dyDescent="0.2">
      <c r="A9" s="122" t="s">
        <v>0</v>
      </c>
      <c r="B9" s="268">
        <f>SUM(B10:B16)</f>
        <v>31926</v>
      </c>
      <c r="C9" s="268">
        <f t="shared" ref="C9" si="0">SUM(C10:C16)</f>
        <v>14436</v>
      </c>
      <c r="D9" s="268">
        <f t="shared" ref="D9" si="1">SUM(D10:D16)</f>
        <v>17490</v>
      </c>
      <c r="E9" s="268"/>
      <c r="F9" s="268">
        <f>SUM(F10:F16)</f>
        <v>3894</v>
      </c>
      <c r="G9" s="268">
        <f t="shared" ref="G9" si="2">SUM(G10:G16)</f>
        <v>1904</v>
      </c>
      <c r="H9" s="268">
        <f t="shared" ref="H9" si="3">SUM(H10:H16)</f>
        <v>1990</v>
      </c>
      <c r="I9" s="273"/>
      <c r="J9" s="268">
        <f>SUM(J10:J16)</f>
        <v>4833</v>
      </c>
      <c r="K9" s="268">
        <f t="shared" ref="K9" si="4">SUM(K10:K16)</f>
        <v>2222</v>
      </c>
      <c r="L9" s="268">
        <f t="shared" ref="L9" si="5">SUM(L10:L16)</f>
        <v>2611</v>
      </c>
      <c r="M9" s="273"/>
      <c r="N9" s="268">
        <f>SUM(N10:N16)</f>
        <v>5868</v>
      </c>
      <c r="O9" s="268">
        <f t="shared" ref="O9" si="6">SUM(O10:O16)</f>
        <v>2651</v>
      </c>
      <c r="P9" s="268">
        <f t="shared" ref="P9" si="7">SUM(P10:P16)</f>
        <v>3217</v>
      </c>
      <c r="Q9" s="273"/>
      <c r="R9" s="268">
        <f>SUM(R10:R16)</f>
        <v>9192</v>
      </c>
      <c r="S9" s="268">
        <f t="shared" ref="S9" si="8">SUM(S10:S16)</f>
        <v>4247</v>
      </c>
      <c r="T9" s="268">
        <f t="shared" ref="T9" si="9">SUM(T10:T16)</f>
        <v>4945</v>
      </c>
      <c r="U9" s="273"/>
      <c r="V9" s="268">
        <f>SUM(V10:V16)</f>
        <v>8139</v>
      </c>
      <c r="W9" s="268">
        <f t="shared" ref="W9" si="10">SUM(W10:W16)</f>
        <v>3412</v>
      </c>
      <c r="X9" s="268">
        <f t="shared" ref="X9" si="11">SUM(X10:X16)</f>
        <v>4727</v>
      </c>
    </row>
    <row r="10" spans="1:25" x14ac:dyDescent="0.2">
      <c r="A10" s="129" t="s">
        <v>246</v>
      </c>
      <c r="B10" s="251">
        <f>+F10+J10+N10+R10+V10</f>
        <v>6000</v>
      </c>
      <c r="C10" s="251">
        <f t="shared" ref="C10:C16" si="12">+G10+K10+O10+S10+W10</f>
        <v>2692</v>
      </c>
      <c r="D10" s="251">
        <f t="shared" ref="D10:D16" si="13">+H10+L10+P10+T10+X10</f>
        <v>3308</v>
      </c>
      <c r="E10" s="250"/>
      <c r="F10" s="250">
        <f>+F19+F28</f>
        <v>800</v>
      </c>
      <c r="G10" s="250">
        <f t="shared" ref="G10:H11" si="14">+G19+G28</f>
        <v>399</v>
      </c>
      <c r="H10" s="250">
        <f t="shared" si="14"/>
        <v>401</v>
      </c>
      <c r="I10" s="250"/>
      <c r="J10" s="250">
        <f>+J19+J28</f>
        <v>905</v>
      </c>
      <c r="K10" s="250">
        <f t="shared" ref="K10:L10" si="15">+K19+K28</f>
        <v>390</v>
      </c>
      <c r="L10" s="250">
        <f t="shared" si="15"/>
        <v>515</v>
      </c>
      <c r="M10" s="250"/>
      <c r="N10" s="250">
        <f>+N19+N28</f>
        <v>1116</v>
      </c>
      <c r="O10" s="250">
        <f t="shared" ref="O10:P10" si="16">+O19+O28</f>
        <v>502</v>
      </c>
      <c r="P10" s="250">
        <f t="shared" si="16"/>
        <v>614</v>
      </c>
      <c r="Q10" s="250"/>
      <c r="R10" s="250">
        <f>+R19+R28</f>
        <v>1713</v>
      </c>
      <c r="S10" s="250">
        <f t="shared" ref="S10:T10" si="17">+S19+S28</f>
        <v>791</v>
      </c>
      <c r="T10" s="250">
        <f t="shared" si="17"/>
        <v>922</v>
      </c>
      <c r="U10" s="250"/>
      <c r="V10" s="250">
        <f>+V19+V28</f>
        <v>1466</v>
      </c>
      <c r="W10" s="250">
        <f t="shared" ref="W10:X10" si="18">+W19+W28</f>
        <v>610</v>
      </c>
      <c r="X10" s="250">
        <f t="shared" si="18"/>
        <v>856</v>
      </c>
    </row>
    <row r="11" spans="1:25" x14ac:dyDescent="0.2">
      <c r="A11" s="129" t="s">
        <v>52</v>
      </c>
      <c r="B11" s="251">
        <f t="shared" ref="B11:B16" si="19">+F11+J11+N11+R11+V11</f>
        <v>5171</v>
      </c>
      <c r="C11" s="251">
        <f t="shared" si="12"/>
        <v>2385</v>
      </c>
      <c r="D11" s="251">
        <f t="shared" si="13"/>
        <v>2786</v>
      </c>
      <c r="E11" s="250"/>
      <c r="F11" s="250">
        <f>+F20+F29</f>
        <v>731</v>
      </c>
      <c r="G11" s="250">
        <f t="shared" si="14"/>
        <v>357</v>
      </c>
      <c r="H11" s="250">
        <f t="shared" si="14"/>
        <v>374</v>
      </c>
      <c r="I11" s="250"/>
      <c r="J11" s="250">
        <f>+J20+J29</f>
        <v>875</v>
      </c>
      <c r="K11" s="250">
        <f t="shared" ref="K11:L11" si="20">+K20+K29</f>
        <v>400</v>
      </c>
      <c r="L11" s="250">
        <f t="shared" si="20"/>
        <v>475</v>
      </c>
      <c r="M11" s="250"/>
      <c r="N11" s="250">
        <f>+N20+N29</f>
        <v>992</v>
      </c>
      <c r="O11" s="250">
        <f t="shared" ref="O11:P11" si="21">+O20+O29</f>
        <v>470</v>
      </c>
      <c r="P11" s="250">
        <f t="shared" si="21"/>
        <v>522</v>
      </c>
      <c r="Q11" s="250"/>
      <c r="R11" s="250">
        <f>+R20+R29</f>
        <v>1383</v>
      </c>
      <c r="S11" s="250">
        <f t="shared" ref="S11:T11" si="22">+S20+S29</f>
        <v>649</v>
      </c>
      <c r="T11" s="250">
        <f t="shared" si="22"/>
        <v>734</v>
      </c>
      <c r="U11" s="250"/>
      <c r="V11" s="250">
        <f>+V20+V29</f>
        <v>1190</v>
      </c>
      <c r="W11" s="250">
        <f t="shared" ref="W11:X11" si="23">+W20+W29</f>
        <v>509</v>
      </c>
      <c r="X11" s="250">
        <f t="shared" si="23"/>
        <v>681</v>
      </c>
    </row>
    <row r="12" spans="1:25" x14ac:dyDescent="0.2">
      <c r="A12" s="129" t="s">
        <v>30</v>
      </c>
      <c r="B12" s="251">
        <f t="shared" si="19"/>
        <v>4246</v>
      </c>
      <c r="C12" s="251">
        <f t="shared" si="12"/>
        <v>1765</v>
      </c>
      <c r="D12" s="251">
        <f t="shared" si="13"/>
        <v>2481</v>
      </c>
      <c r="E12" s="250"/>
      <c r="F12" s="250">
        <f>+F21</f>
        <v>541</v>
      </c>
      <c r="G12" s="250">
        <f t="shared" ref="G12:H12" si="24">+G21</f>
        <v>230</v>
      </c>
      <c r="H12" s="250">
        <f t="shared" si="24"/>
        <v>311</v>
      </c>
      <c r="I12" s="250"/>
      <c r="J12" s="250">
        <f>+J21</f>
        <v>728</v>
      </c>
      <c r="K12" s="250">
        <f t="shared" ref="K12:L12" si="25">+K21</f>
        <v>315</v>
      </c>
      <c r="L12" s="250">
        <f t="shared" si="25"/>
        <v>413</v>
      </c>
      <c r="M12" s="250"/>
      <c r="N12" s="250">
        <f>+N21</f>
        <v>825</v>
      </c>
      <c r="O12" s="250">
        <f t="shared" ref="O12:P12" si="26">+O21</f>
        <v>328</v>
      </c>
      <c r="P12" s="250">
        <f t="shared" si="26"/>
        <v>497</v>
      </c>
      <c r="Q12" s="250"/>
      <c r="R12" s="250">
        <f>+R21</f>
        <v>1165</v>
      </c>
      <c r="S12" s="250">
        <f t="shared" ref="S12:T12" si="27">+S21</f>
        <v>504</v>
      </c>
      <c r="T12" s="250">
        <f t="shared" si="27"/>
        <v>661</v>
      </c>
      <c r="U12" s="250"/>
      <c r="V12" s="250">
        <f>+V21</f>
        <v>987</v>
      </c>
      <c r="W12" s="250">
        <f t="shared" ref="W12:X12" si="28">+W21</f>
        <v>388</v>
      </c>
      <c r="X12" s="250">
        <f t="shared" si="28"/>
        <v>599</v>
      </c>
    </row>
    <row r="13" spans="1:25" x14ac:dyDescent="0.2">
      <c r="A13" s="129" t="s">
        <v>31</v>
      </c>
      <c r="B13" s="251">
        <f t="shared" si="19"/>
        <v>3422</v>
      </c>
      <c r="C13" s="251">
        <f t="shared" si="12"/>
        <v>1505</v>
      </c>
      <c r="D13" s="251">
        <f t="shared" si="13"/>
        <v>1917</v>
      </c>
      <c r="E13" s="250"/>
      <c r="F13" s="250">
        <f>+F22+F30</f>
        <v>460</v>
      </c>
      <c r="G13" s="250">
        <f t="shared" ref="G13:H13" si="29">+G22+G30</f>
        <v>230</v>
      </c>
      <c r="H13" s="250">
        <f t="shared" si="29"/>
        <v>230</v>
      </c>
      <c r="I13" s="250"/>
      <c r="J13" s="250">
        <f>+J22+J30</f>
        <v>546</v>
      </c>
      <c r="K13" s="250">
        <f t="shared" ref="K13:L13" si="30">+K22+K30</f>
        <v>239</v>
      </c>
      <c r="L13" s="250">
        <f t="shared" si="30"/>
        <v>307</v>
      </c>
      <c r="M13" s="250"/>
      <c r="N13" s="250">
        <f>+N22+N30</f>
        <v>657</v>
      </c>
      <c r="O13" s="250">
        <f t="shared" ref="O13:P13" si="31">+O22+O30</f>
        <v>284</v>
      </c>
      <c r="P13" s="250">
        <f t="shared" si="31"/>
        <v>373</v>
      </c>
      <c r="Q13" s="250"/>
      <c r="R13" s="250">
        <f>+R22+R30</f>
        <v>1038</v>
      </c>
      <c r="S13" s="250">
        <f t="shared" ref="S13:T13" si="32">+S22+S30</f>
        <v>464</v>
      </c>
      <c r="T13" s="250">
        <f t="shared" si="32"/>
        <v>574</v>
      </c>
      <c r="U13" s="250"/>
      <c r="V13" s="250">
        <f>+V22+V30</f>
        <v>721</v>
      </c>
      <c r="W13" s="250">
        <f t="shared" ref="W13:X13" si="33">+W22+W30</f>
        <v>288</v>
      </c>
      <c r="X13" s="250">
        <f t="shared" si="33"/>
        <v>433</v>
      </c>
    </row>
    <row r="14" spans="1:25" x14ac:dyDescent="0.2">
      <c r="A14" s="129" t="s">
        <v>247</v>
      </c>
      <c r="B14" s="251">
        <f t="shared" si="19"/>
        <v>2585</v>
      </c>
      <c r="C14" s="251">
        <f t="shared" si="12"/>
        <v>1153</v>
      </c>
      <c r="D14" s="251">
        <f t="shared" si="13"/>
        <v>1432</v>
      </c>
      <c r="E14" s="250"/>
      <c r="F14" s="250">
        <f>+F23</f>
        <v>302</v>
      </c>
      <c r="G14" s="250">
        <f t="shared" ref="G14:H14" si="34">+G23</f>
        <v>142</v>
      </c>
      <c r="H14" s="250">
        <f t="shared" si="34"/>
        <v>160</v>
      </c>
      <c r="I14" s="250"/>
      <c r="J14" s="250">
        <f>+J23</f>
        <v>385</v>
      </c>
      <c r="K14" s="250">
        <f t="shared" ref="K14:L14" si="35">+K23</f>
        <v>190</v>
      </c>
      <c r="L14" s="250">
        <f t="shared" si="35"/>
        <v>195</v>
      </c>
      <c r="M14" s="250"/>
      <c r="N14" s="250">
        <f>+N23</f>
        <v>433</v>
      </c>
      <c r="O14" s="250">
        <f t="shared" ref="O14:P14" si="36">+O23</f>
        <v>189</v>
      </c>
      <c r="P14" s="250">
        <f t="shared" si="36"/>
        <v>244</v>
      </c>
      <c r="Q14" s="250"/>
      <c r="R14" s="250">
        <f>+R23</f>
        <v>711</v>
      </c>
      <c r="S14" s="250">
        <f t="shared" ref="S14:T14" si="37">+S23</f>
        <v>324</v>
      </c>
      <c r="T14" s="250">
        <f t="shared" si="37"/>
        <v>387</v>
      </c>
      <c r="U14" s="250"/>
      <c r="V14" s="250">
        <f>+V23</f>
        <v>754</v>
      </c>
      <c r="W14" s="250">
        <f t="shared" ref="W14:X14" si="38">+W23</f>
        <v>308</v>
      </c>
      <c r="X14" s="250">
        <f t="shared" si="38"/>
        <v>446</v>
      </c>
    </row>
    <row r="15" spans="1:25" x14ac:dyDescent="0.2">
      <c r="A15" s="129" t="s">
        <v>55</v>
      </c>
      <c r="B15" s="251">
        <f t="shared" si="19"/>
        <v>6351</v>
      </c>
      <c r="C15" s="251">
        <f t="shared" si="12"/>
        <v>3064</v>
      </c>
      <c r="D15" s="251">
        <f t="shared" si="13"/>
        <v>3287</v>
      </c>
      <c r="E15" s="250"/>
      <c r="F15" s="250">
        <f>+F24+F31</f>
        <v>657</v>
      </c>
      <c r="G15" s="250">
        <f t="shared" ref="G15:H16" si="39">+G24+G31</f>
        <v>348</v>
      </c>
      <c r="H15" s="250">
        <f t="shared" si="39"/>
        <v>309</v>
      </c>
      <c r="I15" s="250"/>
      <c r="J15" s="250">
        <f>+J24+J31</f>
        <v>888</v>
      </c>
      <c r="K15" s="250">
        <f t="shared" ref="K15:L15" si="40">+K24+K31</f>
        <v>464</v>
      </c>
      <c r="L15" s="250">
        <f t="shared" si="40"/>
        <v>424</v>
      </c>
      <c r="M15" s="250"/>
      <c r="N15" s="250">
        <f>+N24+N31</f>
        <v>1153</v>
      </c>
      <c r="O15" s="250">
        <f t="shared" ref="O15:P15" si="41">+O24+O31</f>
        <v>543</v>
      </c>
      <c r="P15" s="250">
        <f t="shared" si="41"/>
        <v>610</v>
      </c>
      <c r="Q15" s="250"/>
      <c r="R15" s="250">
        <f>+R24+R31</f>
        <v>1928</v>
      </c>
      <c r="S15" s="250">
        <f t="shared" ref="S15:T15" si="42">+S24+S31</f>
        <v>943</v>
      </c>
      <c r="T15" s="250">
        <f t="shared" si="42"/>
        <v>985</v>
      </c>
      <c r="U15" s="250"/>
      <c r="V15" s="250">
        <f>+V24+V31</f>
        <v>1725</v>
      </c>
      <c r="W15" s="250">
        <f t="shared" ref="W15:X15" si="43">+W24+W31</f>
        <v>766</v>
      </c>
      <c r="X15" s="250">
        <f t="shared" si="43"/>
        <v>959</v>
      </c>
    </row>
    <row r="16" spans="1:25" x14ac:dyDescent="0.2">
      <c r="A16" s="129" t="s">
        <v>71</v>
      </c>
      <c r="B16" s="251">
        <f t="shared" si="19"/>
        <v>4151</v>
      </c>
      <c r="C16" s="251">
        <f t="shared" si="12"/>
        <v>1872</v>
      </c>
      <c r="D16" s="251">
        <f t="shared" si="13"/>
        <v>2279</v>
      </c>
      <c r="E16" s="250"/>
      <c r="F16" s="250">
        <f>+F25+F32</f>
        <v>403</v>
      </c>
      <c r="G16" s="250">
        <f t="shared" si="39"/>
        <v>198</v>
      </c>
      <c r="H16" s="250">
        <f t="shared" si="39"/>
        <v>205</v>
      </c>
      <c r="I16" s="250"/>
      <c r="J16" s="250">
        <f>+J25+J32</f>
        <v>506</v>
      </c>
      <c r="K16" s="250">
        <f t="shared" ref="K16:L16" si="44">+K25+K32</f>
        <v>224</v>
      </c>
      <c r="L16" s="250">
        <f t="shared" si="44"/>
        <v>282</v>
      </c>
      <c r="M16" s="252"/>
      <c r="N16" s="250">
        <f>+N25+N32</f>
        <v>692</v>
      </c>
      <c r="O16" s="250">
        <f t="shared" ref="O16:P16" si="45">+O25+O32</f>
        <v>335</v>
      </c>
      <c r="P16" s="250">
        <f t="shared" si="45"/>
        <v>357</v>
      </c>
      <c r="Q16" s="252"/>
      <c r="R16" s="250">
        <f>+R25+R32</f>
        <v>1254</v>
      </c>
      <c r="S16" s="250">
        <f t="shared" ref="S16:T16" si="46">+S25+S32</f>
        <v>572</v>
      </c>
      <c r="T16" s="250">
        <f t="shared" si="46"/>
        <v>682</v>
      </c>
      <c r="U16" s="252"/>
      <c r="V16" s="250">
        <f>+V25+V32</f>
        <v>1296</v>
      </c>
      <c r="W16" s="250">
        <f t="shared" ref="W16:X16" si="47">+W25+W32</f>
        <v>543</v>
      </c>
      <c r="X16" s="250">
        <f t="shared" si="47"/>
        <v>753</v>
      </c>
    </row>
    <row r="17" spans="1:24" x14ac:dyDescent="0.2"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</row>
    <row r="18" spans="1:24" s="269" customFormat="1" x14ac:dyDescent="0.2">
      <c r="A18" s="122" t="s">
        <v>206</v>
      </c>
      <c r="B18" s="268">
        <f>SUM(B19:B25)</f>
        <v>27332</v>
      </c>
      <c r="C18" s="268">
        <f t="shared" ref="C18:D18" si="48">SUM(C19:C25)</f>
        <v>12238</v>
      </c>
      <c r="D18" s="268">
        <f t="shared" si="48"/>
        <v>15094</v>
      </c>
      <c r="E18" s="268"/>
      <c r="F18" s="268">
        <f>SUM(F19:F25)</f>
        <v>3333</v>
      </c>
      <c r="G18" s="268">
        <f t="shared" ref="G18" si="49">SUM(G19:G25)</f>
        <v>1608</v>
      </c>
      <c r="H18" s="268">
        <f t="shared" ref="H18" si="50">SUM(H19:H25)</f>
        <v>1725</v>
      </c>
      <c r="I18" s="273"/>
      <c r="J18" s="268">
        <f>SUM(J19:J25)</f>
        <v>4189</v>
      </c>
      <c r="K18" s="268">
        <f t="shared" ref="K18" si="51">SUM(K19:K25)</f>
        <v>1906</v>
      </c>
      <c r="L18" s="268">
        <f t="shared" ref="L18" si="52">SUM(L19:L25)</f>
        <v>2283</v>
      </c>
      <c r="M18" s="273"/>
      <c r="N18" s="268">
        <f>SUM(N19:N25)</f>
        <v>5051</v>
      </c>
      <c r="O18" s="268">
        <f t="shared" ref="O18" si="53">SUM(O19:O25)</f>
        <v>2262</v>
      </c>
      <c r="P18" s="268">
        <f t="shared" ref="P18" si="54">SUM(P19:P25)</f>
        <v>2789</v>
      </c>
      <c r="Q18" s="273"/>
      <c r="R18" s="268">
        <f>SUM(R19:R25)</f>
        <v>7835</v>
      </c>
      <c r="S18" s="268">
        <f t="shared" ref="S18" si="55">SUM(S19:S25)</f>
        <v>3579</v>
      </c>
      <c r="T18" s="268">
        <f t="shared" ref="T18" si="56">SUM(T19:T25)</f>
        <v>4256</v>
      </c>
      <c r="U18" s="273"/>
      <c r="V18" s="268">
        <f>SUM(V19:V25)</f>
        <v>6924</v>
      </c>
      <c r="W18" s="268">
        <f t="shared" ref="W18" si="57">SUM(W19:W25)</f>
        <v>2883</v>
      </c>
      <c r="X18" s="268">
        <f t="shared" ref="X18" si="58">SUM(X19:X25)</f>
        <v>4041</v>
      </c>
    </row>
    <row r="19" spans="1:24" x14ac:dyDescent="0.2">
      <c r="A19" s="129" t="s">
        <v>246</v>
      </c>
      <c r="B19" s="251">
        <f>+F19+J19+N19+R19+V19</f>
        <v>5471</v>
      </c>
      <c r="C19" s="251">
        <f t="shared" ref="C19:D19" si="59">+G19+K19+O19+S19+W19</f>
        <v>2476</v>
      </c>
      <c r="D19" s="251">
        <f t="shared" si="59"/>
        <v>2995</v>
      </c>
      <c r="E19" s="250"/>
      <c r="F19" s="250">
        <v>733</v>
      </c>
      <c r="G19" s="250">
        <v>363</v>
      </c>
      <c r="H19" s="250">
        <v>370</v>
      </c>
      <c r="I19" s="250"/>
      <c r="J19" s="250">
        <v>831</v>
      </c>
      <c r="K19" s="250">
        <v>359</v>
      </c>
      <c r="L19" s="250">
        <v>472</v>
      </c>
      <c r="M19" s="250"/>
      <c r="N19" s="250">
        <v>1025</v>
      </c>
      <c r="O19" s="250">
        <v>469</v>
      </c>
      <c r="P19" s="250">
        <v>556</v>
      </c>
      <c r="Q19" s="250"/>
      <c r="R19" s="250">
        <v>1570</v>
      </c>
      <c r="S19" s="250">
        <v>734</v>
      </c>
      <c r="T19" s="250">
        <v>836</v>
      </c>
      <c r="U19" s="250"/>
      <c r="V19" s="250">
        <v>1312</v>
      </c>
      <c r="W19" s="250">
        <v>551</v>
      </c>
      <c r="X19" s="250">
        <v>761</v>
      </c>
    </row>
    <row r="20" spans="1:24" x14ac:dyDescent="0.2">
      <c r="A20" s="129" t="s">
        <v>52</v>
      </c>
      <c r="B20" s="251">
        <f t="shared" ref="B20:B25" si="60">+F20+J20+N20+R20+V20</f>
        <v>4267</v>
      </c>
      <c r="C20" s="251">
        <f t="shared" ref="C20:C25" si="61">+G20+K20+O20+S20+W20</f>
        <v>1957</v>
      </c>
      <c r="D20" s="251">
        <f t="shared" ref="D20:D25" si="62">+H20+L20+P20+T20+X20</f>
        <v>2310</v>
      </c>
      <c r="E20" s="252"/>
      <c r="F20" s="252">
        <v>603</v>
      </c>
      <c r="G20" s="252">
        <v>293</v>
      </c>
      <c r="H20" s="252">
        <v>310</v>
      </c>
      <c r="I20" s="252"/>
      <c r="J20" s="252">
        <v>724</v>
      </c>
      <c r="K20" s="252">
        <v>325</v>
      </c>
      <c r="L20" s="252">
        <v>399</v>
      </c>
      <c r="M20" s="252"/>
      <c r="N20" s="252">
        <v>816</v>
      </c>
      <c r="O20" s="252">
        <v>386</v>
      </c>
      <c r="P20" s="252">
        <v>430</v>
      </c>
      <c r="Q20" s="252"/>
      <c r="R20" s="252">
        <v>1148</v>
      </c>
      <c r="S20" s="252">
        <v>538</v>
      </c>
      <c r="T20" s="252">
        <v>610</v>
      </c>
      <c r="U20" s="252"/>
      <c r="V20" s="252">
        <v>976</v>
      </c>
      <c r="W20" s="252">
        <v>415</v>
      </c>
      <c r="X20" s="252">
        <v>561</v>
      </c>
    </row>
    <row r="21" spans="1:24" x14ac:dyDescent="0.2">
      <c r="A21" s="129" t="s">
        <v>30</v>
      </c>
      <c r="B21" s="251">
        <f t="shared" si="60"/>
        <v>4246</v>
      </c>
      <c r="C21" s="251">
        <f t="shared" si="61"/>
        <v>1765</v>
      </c>
      <c r="D21" s="251">
        <f t="shared" si="62"/>
        <v>2481</v>
      </c>
      <c r="E21" s="252"/>
      <c r="F21" s="252">
        <v>541</v>
      </c>
      <c r="G21" s="252">
        <v>230</v>
      </c>
      <c r="H21" s="252">
        <v>311</v>
      </c>
      <c r="I21" s="252"/>
      <c r="J21" s="252">
        <v>728</v>
      </c>
      <c r="K21" s="252">
        <v>315</v>
      </c>
      <c r="L21" s="252">
        <v>413</v>
      </c>
      <c r="M21" s="252"/>
      <c r="N21" s="252">
        <v>825</v>
      </c>
      <c r="O21" s="252">
        <v>328</v>
      </c>
      <c r="P21" s="252">
        <v>497</v>
      </c>
      <c r="Q21" s="252"/>
      <c r="R21" s="252">
        <v>1165</v>
      </c>
      <c r="S21" s="252">
        <v>504</v>
      </c>
      <c r="T21" s="252">
        <v>661</v>
      </c>
      <c r="U21" s="252"/>
      <c r="V21" s="252">
        <v>987</v>
      </c>
      <c r="W21" s="252">
        <v>388</v>
      </c>
      <c r="X21" s="252">
        <v>599</v>
      </c>
    </row>
    <row r="22" spans="1:24" x14ac:dyDescent="0.2">
      <c r="A22" s="129" t="s">
        <v>31</v>
      </c>
      <c r="B22" s="251">
        <f t="shared" si="60"/>
        <v>1934</v>
      </c>
      <c r="C22" s="251">
        <f t="shared" si="61"/>
        <v>855</v>
      </c>
      <c r="D22" s="251">
        <f t="shared" si="62"/>
        <v>1079</v>
      </c>
      <c r="F22" s="250">
        <v>285</v>
      </c>
      <c r="G22" s="250">
        <v>145</v>
      </c>
      <c r="H22" s="250">
        <v>140</v>
      </c>
      <c r="J22" s="250">
        <v>327</v>
      </c>
      <c r="K22" s="250">
        <v>147</v>
      </c>
      <c r="L22" s="250">
        <v>180</v>
      </c>
      <c r="N22" s="250">
        <v>418</v>
      </c>
      <c r="O22" s="250">
        <v>181</v>
      </c>
      <c r="P22" s="250">
        <v>237</v>
      </c>
      <c r="R22" s="250">
        <v>568</v>
      </c>
      <c r="S22" s="250">
        <v>243</v>
      </c>
      <c r="T22" s="250">
        <v>325</v>
      </c>
      <c r="V22" s="250">
        <v>336</v>
      </c>
      <c r="W22" s="250">
        <v>139</v>
      </c>
      <c r="X22" s="250">
        <v>197</v>
      </c>
    </row>
    <row r="23" spans="1:24" x14ac:dyDescent="0.2">
      <c r="A23" s="129" t="s">
        <v>247</v>
      </c>
      <c r="B23" s="251">
        <f t="shared" si="60"/>
        <v>2585</v>
      </c>
      <c r="C23" s="251">
        <f t="shared" si="61"/>
        <v>1153</v>
      </c>
      <c r="D23" s="251">
        <f t="shared" si="62"/>
        <v>1432</v>
      </c>
      <c r="F23" s="251">
        <v>302</v>
      </c>
      <c r="G23" s="251">
        <v>142</v>
      </c>
      <c r="H23" s="251">
        <v>160</v>
      </c>
      <c r="J23" s="251">
        <v>385</v>
      </c>
      <c r="K23" s="251">
        <v>190</v>
      </c>
      <c r="L23" s="251">
        <v>195</v>
      </c>
      <c r="N23" s="251">
        <v>433</v>
      </c>
      <c r="O23" s="251">
        <v>189</v>
      </c>
      <c r="P23" s="251">
        <v>244</v>
      </c>
      <c r="R23" s="251">
        <v>711</v>
      </c>
      <c r="S23" s="251">
        <v>324</v>
      </c>
      <c r="T23" s="251">
        <v>387</v>
      </c>
      <c r="V23" s="251">
        <v>754</v>
      </c>
      <c r="W23" s="251">
        <v>308</v>
      </c>
      <c r="X23" s="251">
        <v>446</v>
      </c>
    </row>
    <row r="24" spans="1:24" x14ac:dyDescent="0.2">
      <c r="A24" s="129" t="s">
        <v>55</v>
      </c>
      <c r="B24" s="251">
        <f t="shared" si="60"/>
        <v>4838</v>
      </c>
      <c r="C24" s="251">
        <f t="shared" si="61"/>
        <v>2248</v>
      </c>
      <c r="D24" s="251">
        <f t="shared" si="62"/>
        <v>2590</v>
      </c>
      <c r="F24" s="251">
        <v>475</v>
      </c>
      <c r="G24" s="251">
        <v>239</v>
      </c>
      <c r="H24" s="251">
        <v>236</v>
      </c>
      <c r="J24" s="251">
        <v>700</v>
      </c>
      <c r="K24" s="251">
        <v>354</v>
      </c>
      <c r="L24" s="251">
        <v>346</v>
      </c>
      <c r="N24" s="251">
        <v>873</v>
      </c>
      <c r="O24" s="251">
        <v>390</v>
      </c>
      <c r="P24" s="251">
        <v>483</v>
      </c>
      <c r="R24" s="251">
        <v>1465</v>
      </c>
      <c r="S24" s="251">
        <v>689</v>
      </c>
      <c r="T24" s="251">
        <v>776</v>
      </c>
      <c r="V24" s="251">
        <v>1325</v>
      </c>
      <c r="W24" s="251">
        <v>576</v>
      </c>
      <c r="X24" s="251">
        <v>749</v>
      </c>
    </row>
    <row r="25" spans="1:24" x14ac:dyDescent="0.2">
      <c r="A25" s="129" t="s">
        <v>71</v>
      </c>
      <c r="B25" s="251">
        <f t="shared" si="60"/>
        <v>3991</v>
      </c>
      <c r="C25" s="251">
        <f t="shared" si="61"/>
        <v>1784</v>
      </c>
      <c r="D25" s="251">
        <f t="shared" si="62"/>
        <v>2207</v>
      </c>
      <c r="F25" s="251">
        <v>394</v>
      </c>
      <c r="G25" s="251">
        <v>196</v>
      </c>
      <c r="H25" s="251">
        <v>198</v>
      </c>
      <c r="J25" s="251">
        <v>494</v>
      </c>
      <c r="K25" s="251">
        <v>216</v>
      </c>
      <c r="L25" s="251">
        <v>278</v>
      </c>
      <c r="N25" s="251">
        <v>661</v>
      </c>
      <c r="O25" s="251">
        <v>319</v>
      </c>
      <c r="P25" s="251">
        <v>342</v>
      </c>
      <c r="R25" s="251">
        <v>1208</v>
      </c>
      <c r="S25" s="251">
        <v>547</v>
      </c>
      <c r="T25" s="251">
        <v>661</v>
      </c>
      <c r="V25" s="251">
        <v>1234</v>
      </c>
      <c r="W25" s="251">
        <v>506</v>
      </c>
      <c r="X25" s="251">
        <v>728</v>
      </c>
    </row>
    <row r="26" spans="1:24" x14ac:dyDescent="0.2">
      <c r="B26" s="252"/>
      <c r="C26" s="252"/>
      <c r="D26" s="252"/>
    </row>
    <row r="27" spans="1:24" s="269" customFormat="1" x14ac:dyDescent="0.2">
      <c r="A27" s="124" t="s">
        <v>205</v>
      </c>
      <c r="B27" s="268">
        <f>SUM(B28:B32)</f>
        <v>4594</v>
      </c>
      <c r="C27" s="268">
        <f t="shared" ref="C27:D27" si="63">SUM(C28:C32)</f>
        <v>2198</v>
      </c>
      <c r="D27" s="268">
        <f t="shared" si="63"/>
        <v>2396</v>
      </c>
      <c r="E27" s="273"/>
      <c r="F27" s="268">
        <f>SUM(F28:F32)</f>
        <v>561</v>
      </c>
      <c r="G27" s="268">
        <f t="shared" ref="G27" si="64">SUM(G28:G32)</f>
        <v>296</v>
      </c>
      <c r="H27" s="268">
        <f t="shared" ref="H27" si="65">SUM(H28:H32)</f>
        <v>265</v>
      </c>
      <c r="I27" s="273"/>
      <c r="J27" s="268">
        <f>SUM(J28:J32)</f>
        <v>644</v>
      </c>
      <c r="K27" s="268">
        <f t="shared" ref="K27" si="66">SUM(K28:K32)</f>
        <v>316</v>
      </c>
      <c r="L27" s="268">
        <f t="shared" ref="L27" si="67">SUM(L28:L32)</f>
        <v>328</v>
      </c>
      <c r="M27" s="273"/>
      <c r="N27" s="268">
        <f>SUM(N28:N32)</f>
        <v>817</v>
      </c>
      <c r="O27" s="268">
        <f t="shared" ref="O27" si="68">SUM(O28:O32)</f>
        <v>389</v>
      </c>
      <c r="P27" s="268">
        <f t="shared" ref="P27" si="69">SUM(P28:P32)</f>
        <v>428</v>
      </c>
      <c r="Q27" s="273"/>
      <c r="R27" s="268">
        <f>SUM(R28:R32)</f>
        <v>1357</v>
      </c>
      <c r="S27" s="268">
        <f t="shared" ref="S27" si="70">SUM(S28:S32)</f>
        <v>668</v>
      </c>
      <c r="T27" s="268">
        <f t="shared" ref="T27" si="71">SUM(T28:T32)</f>
        <v>689</v>
      </c>
      <c r="U27" s="273"/>
      <c r="V27" s="268">
        <f>SUM(V28:V32)</f>
        <v>1215</v>
      </c>
      <c r="W27" s="268">
        <f t="shared" ref="W27" si="72">SUM(W28:W32)</f>
        <v>529</v>
      </c>
      <c r="X27" s="268">
        <f t="shared" ref="X27" si="73">SUM(X28:X32)</f>
        <v>686</v>
      </c>
    </row>
    <row r="28" spans="1:24" x14ac:dyDescent="0.2">
      <c r="A28" s="129" t="s">
        <v>246</v>
      </c>
      <c r="B28" s="251">
        <f t="shared" ref="B28" si="74">+F28+J28+N28+R28+V28</f>
        <v>529</v>
      </c>
      <c r="C28" s="251">
        <f t="shared" ref="C28" si="75">+G28+K28+O28+S28+W28</f>
        <v>216</v>
      </c>
      <c r="D28" s="251">
        <f t="shared" ref="D28" si="76">+H28+L28+P28+T28+X28</f>
        <v>313</v>
      </c>
      <c r="F28" s="251">
        <v>67</v>
      </c>
      <c r="G28" s="251">
        <v>36</v>
      </c>
      <c r="H28" s="251">
        <v>31</v>
      </c>
      <c r="J28" s="251">
        <v>74</v>
      </c>
      <c r="K28" s="251">
        <v>31</v>
      </c>
      <c r="L28" s="251">
        <v>43</v>
      </c>
      <c r="N28" s="251">
        <v>91</v>
      </c>
      <c r="O28" s="251">
        <v>33</v>
      </c>
      <c r="P28" s="251">
        <v>58</v>
      </c>
      <c r="R28" s="251">
        <v>143</v>
      </c>
      <c r="S28" s="251">
        <v>57</v>
      </c>
      <c r="T28" s="251">
        <v>86</v>
      </c>
      <c r="V28" s="251">
        <v>154</v>
      </c>
      <c r="W28" s="251">
        <v>59</v>
      </c>
      <c r="X28" s="251">
        <v>95</v>
      </c>
    </row>
    <row r="29" spans="1:24" x14ac:dyDescent="0.2">
      <c r="A29" s="129" t="s">
        <v>52</v>
      </c>
      <c r="B29" s="251">
        <f t="shared" ref="B29:B32" si="77">+F29+J29+N29+R29+V29</f>
        <v>904</v>
      </c>
      <c r="C29" s="251">
        <f t="shared" ref="C29:C32" si="78">+G29+K29+O29+S29+W29</f>
        <v>428</v>
      </c>
      <c r="D29" s="251">
        <f t="shared" ref="D29:D32" si="79">+H29+L29+P29+T29+X29</f>
        <v>476</v>
      </c>
      <c r="F29" s="251">
        <v>128</v>
      </c>
      <c r="G29" s="251">
        <v>64</v>
      </c>
      <c r="H29" s="251">
        <v>64</v>
      </c>
      <c r="J29" s="251">
        <v>151</v>
      </c>
      <c r="K29" s="251">
        <v>75</v>
      </c>
      <c r="L29" s="251">
        <v>76</v>
      </c>
      <c r="N29" s="251">
        <v>176</v>
      </c>
      <c r="O29" s="251">
        <v>84</v>
      </c>
      <c r="P29" s="251">
        <v>92</v>
      </c>
      <c r="R29" s="251">
        <v>235</v>
      </c>
      <c r="S29" s="251">
        <v>111</v>
      </c>
      <c r="T29" s="251">
        <v>124</v>
      </c>
      <c r="V29" s="251">
        <v>214</v>
      </c>
      <c r="W29" s="251">
        <v>94</v>
      </c>
      <c r="X29" s="251">
        <v>120</v>
      </c>
    </row>
    <row r="30" spans="1:24" x14ac:dyDescent="0.2">
      <c r="A30" s="129" t="s">
        <v>31</v>
      </c>
      <c r="B30" s="251">
        <f t="shared" si="77"/>
        <v>1488</v>
      </c>
      <c r="C30" s="251">
        <f t="shared" si="78"/>
        <v>650</v>
      </c>
      <c r="D30" s="251">
        <f t="shared" si="79"/>
        <v>838</v>
      </c>
      <c r="F30" s="251">
        <v>175</v>
      </c>
      <c r="G30" s="251">
        <v>85</v>
      </c>
      <c r="H30" s="251">
        <v>90</v>
      </c>
      <c r="J30" s="251">
        <v>219</v>
      </c>
      <c r="K30" s="251">
        <v>92</v>
      </c>
      <c r="L30" s="251">
        <v>127</v>
      </c>
      <c r="N30" s="251">
        <v>239</v>
      </c>
      <c r="O30" s="251">
        <v>103</v>
      </c>
      <c r="P30" s="251">
        <v>136</v>
      </c>
      <c r="R30" s="251">
        <v>470</v>
      </c>
      <c r="S30" s="251">
        <v>221</v>
      </c>
      <c r="T30" s="251">
        <v>249</v>
      </c>
      <c r="V30" s="251">
        <v>385</v>
      </c>
      <c r="W30" s="251">
        <v>149</v>
      </c>
      <c r="X30" s="251">
        <v>236</v>
      </c>
    </row>
    <row r="31" spans="1:24" x14ac:dyDescent="0.2">
      <c r="A31" s="129" t="s">
        <v>55</v>
      </c>
      <c r="B31" s="251">
        <f t="shared" si="77"/>
        <v>1513</v>
      </c>
      <c r="C31" s="251">
        <f t="shared" si="78"/>
        <v>816</v>
      </c>
      <c r="D31" s="251">
        <f t="shared" si="79"/>
        <v>697</v>
      </c>
      <c r="F31" s="251">
        <v>182</v>
      </c>
      <c r="G31" s="251">
        <v>109</v>
      </c>
      <c r="H31" s="251">
        <v>73</v>
      </c>
      <c r="J31" s="251">
        <v>188</v>
      </c>
      <c r="K31" s="251">
        <v>110</v>
      </c>
      <c r="L31" s="251">
        <v>78</v>
      </c>
      <c r="N31" s="251">
        <v>280</v>
      </c>
      <c r="O31" s="251">
        <v>153</v>
      </c>
      <c r="P31" s="251">
        <v>127</v>
      </c>
      <c r="R31" s="251">
        <v>463</v>
      </c>
      <c r="S31" s="251">
        <v>254</v>
      </c>
      <c r="T31" s="251">
        <v>209</v>
      </c>
      <c r="V31" s="251">
        <v>400</v>
      </c>
      <c r="W31" s="251">
        <v>190</v>
      </c>
      <c r="X31" s="251">
        <v>210</v>
      </c>
    </row>
    <row r="32" spans="1:24" ht="13.5" thickBot="1" x14ac:dyDescent="0.25">
      <c r="A32" s="129" t="s">
        <v>71</v>
      </c>
      <c r="B32" s="251">
        <f t="shared" si="77"/>
        <v>160</v>
      </c>
      <c r="C32" s="251">
        <f t="shared" si="78"/>
        <v>88</v>
      </c>
      <c r="D32" s="251">
        <f t="shared" si="79"/>
        <v>72</v>
      </c>
      <c r="F32" s="251">
        <v>9</v>
      </c>
      <c r="G32" s="251">
        <v>2</v>
      </c>
      <c r="H32" s="251">
        <v>7</v>
      </c>
      <c r="J32" s="251">
        <v>12</v>
      </c>
      <c r="K32" s="251">
        <v>8</v>
      </c>
      <c r="L32" s="251">
        <v>4</v>
      </c>
      <c r="N32" s="251">
        <v>31</v>
      </c>
      <c r="O32" s="251">
        <v>16</v>
      </c>
      <c r="P32" s="251">
        <v>15</v>
      </c>
      <c r="R32" s="251">
        <v>46</v>
      </c>
      <c r="S32" s="251">
        <v>25</v>
      </c>
      <c r="T32" s="251">
        <v>21</v>
      </c>
      <c r="V32" s="251">
        <v>62</v>
      </c>
      <c r="W32" s="251">
        <v>37</v>
      </c>
      <c r="X32" s="251">
        <v>25</v>
      </c>
    </row>
    <row r="33" spans="1:24" ht="15" customHeight="1" x14ac:dyDescent="0.2">
      <c r="A33" s="210" t="s">
        <v>929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10:D17">
    <cfRule type="cellIs" dxfId="211" priority="24" operator="equal">
      <formula>0</formula>
    </cfRule>
  </conditionalFormatting>
  <conditionalFormatting sqref="B19:D32">
    <cfRule type="cellIs" dxfId="210" priority="23" operator="equal">
      <formula>0</formula>
    </cfRule>
  </conditionalFormatting>
  <conditionalFormatting sqref="B9:I9">
    <cfRule type="cellIs" dxfId="209" priority="10" operator="equal">
      <formula>0</formula>
    </cfRule>
  </conditionalFormatting>
  <conditionalFormatting sqref="B18:P18">
    <cfRule type="cellIs" dxfId="208" priority="16" operator="equal">
      <formula>0</formula>
    </cfRule>
  </conditionalFormatting>
  <conditionalFormatting sqref="E10:I16">
    <cfRule type="cellIs" dxfId="207" priority="49" operator="equal">
      <formula>0</formula>
    </cfRule>
  </conditionalFormatting>
  <conditionalFormatting sqref="E17:X17">
    <cfRule type="cellIs" dxfId="206" priority="53" operator="equal">
      <formula>0</formula>
    </cfRule>
  </conditionalFormatting>
  <conditionalFormatting sqref="E19:X22">
    <cfRule type="cellIs" dxfId="205" priority="51" operator="equal">
      <formula>0</formula>
    </cfRule>
  </conditionalFormatting>
  <conditionalFormatting sqref="E27:X27">
    <cfRule type="cellIs" dxfId="204" priority="1" operator="equal">
      <formula>0</formula>
    </cfRule>
  </conditionalFormatting>
  <conditionalFormatting sqref="J9:P16">
    <cfRule type="cellIs" dxfId="203" priority="8" operator="equal">
      <formula>0</formula>
    </cfRule>
  </conditionalFormatting>
  <conditionalFormatting sqref="Q9:Q18">
    <cfRule type="cellIs" dxfId="202" priority="12" operator="equal">
      <formula>0</formula>
    </cfRule>
  </conditionalFormatting>
  <conditionalFormatting sqref="R9:X16">
    <cfRule type="cellIs" dxfId="201" priority="6" operator="equal">
      <formula>0</formula>
    </cfRule>
  </conditionalFormatting>
  <conditionalFormatting sqref="R18:X18">
    <cfRule type="cellIs" dxfId="200" priority="14" operator="equal">
      <formula>0</formula>
    </cfRule>
  </conditionalFormatting>
  <hyperlinks>
    <hyperlink ref="Y2" location="Contenido!A1" display="Contenido" xr:uid="{00000000-0004-0000-50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  <ignoredErrors>
    <ignoredError sqref="F13 G13:H13 J13:X13" 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Hoja82">
    <tabColor theme="5" tint="0.59999389629810485"/>
    <pageSetUpPr fitToPage="1"/>
  </sheetPr>
  <dimension ref="A1:Y33"/>
  <sheetViews>
    <sheetView showGridLines="0" zoomScaleNormal="100" zoomScaleSheetLayoutView="100" workbookViewId="0">
      <selection activeCell="Y14" sqref="Y14"/>
    </sheetView>
  </sheetViews>
  <sheetFormatPr baseColWidth="10" defaultColWidth="11" defaultRowHeight="12.75" x14ac:dyDescent="0.2"/>
  <cols>
    <col min="1" max="1" width="10.1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18" width="5.375" style="251" bestFit="1" customWidth="1"/>
    <col min="19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834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271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94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</row>
    <row r="9" spans="1:25" s="269" customFormat="1" x14ac:dyDescent="0.2">
      <c r="A9" s="122" t="s">
        <v>0</v>
      </c>
      <c r="B9" s="268">
        <f>SUM(B10:B28)</f>
        <v>31926</v>
      </c>
      <c r="C9" s="268">
        <f>SUM(C10:C28)</f>
        <v>14436</v>
      </c>
      <c r="D9" s="268">
        <f>SUM(D10:D28)</f>
        <v>17490</v>
      </c>
      <c r="E9" s="268"/>
      <c r="F9" s="268">
        <f>SUM(F10:F28)</f>
        <v>3894</v>
      </c>
      <c r="G9" s="268">
        <f>SUM(G10:G28)</f>
        <v>1904</v>
      </c>
      <c r="H9" s="268">
        <f>SUM(H10:H28)</f>
        <v>1990</v>
      </c>
      <c r="I9" s="268"/>
      <c r="J9" s="268">
        <f>SUM(J10:J28)</f>
        <v>4833</v>
      </c>
      <c r="K9" s="268">
        <f>SUM(K10:K28)</f>
        <v>2222</v>
      </c>
      <c r="L9" s="268">
        <f>SUM(L10:L28)</f>
        <v>2611</v>
      </c>
      <c r="M9" s="268"/>
      <c r="N9" s="268">
        <f>SUM(N10:N28)</f>
        <v>5868</v>
      </c>
      <c r="O9" s="268">
        <f>SUM(O10:O28)</f>
        <v>2651</v>
      </c>
      <c r="P9" s="268">
        <f>SUM(P10:P28)</f>
        <v>3217</v>
      </c>
      <c r="Q9" s="268"/>
      <c r="R9" s="268">
        <f>SUM(R10:R28)</f>
        <v>9192</v>
      </c>
      <c r="S9" s="268">
        <f>SUM(S10:S28)</f>
        <v>4247</v>
      </c>
      <c r="T9" s="268">
        <f>SUM(T10:T28)</f>
        <v>4945</v>
      </c>
      <c r="U9" s="268"/>
      <c r="V9" s="268">
        <f>SUM(V10:V28)</f>
        <v>8139</v>
      </c>
      <c r="W9" s="268">
        <f>SUM(W10:W28)</f>
        <v>3412</v>
      </c>
      <c r="X9" s="268">
        <f>SUM(X10:X28)</f>
        <v>4727</v>
      </c>
    </row>
    <row r="10" spans="1:25" x14ac:dyDescent="0.2">
      <c r="A10" s="120">
        <v>12</v>
      </c>
      <c r="B10" s="251">
        <f t="shared" ref="B10:B28" si="0">+F10+J10+N10+R10+V10</f>
        <v>3</v>
      </c>
      <c r="C10" s="251">
        <f t="shared" ref="C10:C28" si="1">+G10+K10+O10+S10+W10</f>
        <v>2</v>
      </c>
      <c r="D10" s="251">
        <f t="shared" ref="D10:D28" si="2">+B10-C10</f>
        <v>1</v>
      </c>
      <c r="E10" s="252"/>
      <c r="F10" s="250">
        <v>3</v>
      </c>
      <c r="G10" s="250">
        <v>2</v>
      </c>
      <c r="H10" s="250">
        <v>1</v>
      </c>
      <c r="I10" s="252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</row>
    <row r="11" spans="1:25" x14ac:dyDescent="0.2">
      <c r="A11" s="120">
        <v>13</v>
      </c>
      <c r="B11" s="251">
        <f t="shared" ref="B11:B13" si="3">+F11+J11+N11+R11+V11</f>
        <v>9</v>
      </c>
      <c r="C11" s="251">
        <f t="shared" ref="C11:C13" si="4">+G11+K11+O11+S11+W11</f>
        <v>5</v>
      </c>
      <c r="D11" s="251">
        <f t="shared" ref="D11:D13" si="5">+B11-C11</f>
        <v>4</v>
      </c>
      <c r="E11" s="252"/>
      <c r="F11" s="250">
        <v>7</v>
      </c>
      <c r="G11" s="250">
        <v>4</v>
      </c>
      <c r="H11" s="250">
        <v>3</v>
      </c>
      <c r="I11" s="252"/>
      <c r="J11" s="250">
        <v>2</v>
      </c>
      <c r="K11" s="250">
        <v>1</v>
      </c>
      <c r="L11" s="250">
        <v>1</v>
      </c>
      <c r="M11" s="252"/>
      <c r="N11" s="250">
        <v>0</v>
      </c>
      <c r="O11" s="250">
        <v>0</v>
      </c>
      <c r="P11" s="250">
        <v>0</v>
      </c>
      <c r="Q11" s="252"/>
      <c r="R11" s="250">
        <v>0</v>
      </c>
      <c r="S11" s="250">
        <v>0</v>
      </c>
      <c r="T11" s="250">
        <v>0</v>
      </c>
      <c r="U11" s="252"/>
      <c r="V11" s="250">
        <v>0</v>
      </c>
      <c r="W11" s="250">
        <v>0</v>
      </c>
      <c r="X11" s="250">
        <v>0</v>
      </c>
    </row>
    <row r="12" spans="1:25" x14ac:dyDescent="0.2">
      <c r="A12" s="120">
        <v>14</v>
      </c>
      <c r="B12" s="251">
        <f t="shared" si="3"/>
        <v>107</v>
      </c>
      <c r="C12" s="251">
        <f t="shared" si="4"/>
        <v>45</v>
      </c>
      <c r="D12" s="251">
        <f t="shared" si="5"/>
        <v>62</v>
      </c>
      <c r="E12" s="250"/>
      <c r="F12" s="250">
        <v>40</v>
      </c>
      <c r="G12" s="250">
        <v>24</v>
      </c>
      <c r="H12" s="250">
        <v>16</v>
      </c>
      <c r="I12" s="250"/>
      <c r="J12" s="250">
        <v>32</v>
      </c>
      <c r="K12" s="250">
        <v>13</v>
      </c>
      <c r="L12" s="250">
        <v>19</v>
      </c>
      <c r="M12" s="250"/>
      <c r="N12" s="250">
        <v>35</v>
      </c>
      <c r="O12" s="250">
        <v>8</v>
      </c>
      <c r="P12" s="250">
        <v>27</v>
      </c>
      <c r="Q12" s="250"/>
      <c r="R12" s="250">
        <v>0</v>
      </c>
      <c r="S12" s="250">
        <v>0</v>
      </c>
      <c r="T12" s="250">
        <v>0</v>
      </c>
      <c r="U12" s="250"/>
      <c r="V12" s="250">
        <v>0</v>
      </c>
      <c r="W12" s="250">
        <v>0</v>
      </c>
      <c r="X12" s="250">
        <v>0</v>
      </c>
    </row>
    <row r="13" spans="1:25" x14ac:dyDescent="0.2">
      <c r="A13" s="120">
        <v>15</v>
      </c>
      <c r="B13" s="251">
        <f t="shared" si="3"/>
        <v>1036</v>
      </c>
      <c r="C13" s="251">
        <f t="shared" si="4"/>
        <v>564</v>
      </c>
      <c r="D13" s="251">
        <f t="shared" si="5"/>
        <v>472</v>
      </c>
      <c r="E13" s="252"/>
      <c r="F13" s="252">
        <v>293</v>
      </c>
      <c r="G13" s="252">
        <v>178</v>
      </c>
      <c r="H13" s="252">
        <v>115</v>
      </c>
      <c r="I13" s="252"/>
      <c r="J13" s="252">
        <v>220</v>
      </c>
      <c r="K13" s="252">
        <v>131</v>
      </c>
      <c r="L13" s="252">
        <v>89</v>
      </c>
      <c r="M13" s="252"/>
      <c r="N13" s="252">
        <v>255</v>
      </c>
      <c r="O13" s="252">
        <v>130</v>
      </c>
      <c r="P13" s="252">
        <v>125</v>
      </c>
      <c r="Q13" s="252"/>
      <c r="R13" s="252">
        <v>264</v>
      </c>
      <c r="S13" s="252">
        <v>122</v>
      </c>
      <c r="T13" s="252">
        <v>142</v>
      </c>
      <c r="U13" s="252"/>
      <c r="V13" s="252">
        <v>4</v>
      </c>
      <c r="W13" s="252">
        <v>3</v>
      </c>
      <c r="X13" s="252">
        <v>1</v>
      </c>
    </row>
    <row r="14" spans="1:25" x14ac:dyDescent="0.2">
      <c r="A14" s="120">
        <v>16</v>
      </c>
      <c r="B14" s="251">
        <f t="shared" si="0"/>
        <v>1830</v>
      </c>
      <c r="C14" s="251">
        <f t="shared" si="1"/>
        <v>917</v>
      </c>
      <c r="D14" s="251">
        <f t="shared" si="2"/>
        <v>913</v>
      </c>
      <c r="E14" s="252"/>
      <c r="F14" s="252">
        <v>265</v>
      </c>
      <c r="G14" s="252">
        <v>155</v>
      </c>
      <c r="H14" s="252">
        <v>110</v>
      </c>
      <c r="I14" s="252"/>
      <c r="J14" s="252">
        <v>367</v>
      </c>
      <c r="K14" s="252">
        <v>218</v>
      </c>
      <c r="L14" s="252">
        <v>149</v>
      </c>
      <c r="M14" s="252"/>
      <c r="N14" s="252">
        <v>351</v>
      </c>
      <c r="O14" s="252">
        <v>186</v>
      </c>
      <c r="P14" s="252">
        <v>165</v>
      </c>
      <c r="Q14" s="252"/>
      <c r="R14" s="252">
        <v>452</v>
      </c>
      <c r="S14" s="252">
        <v>212</v>
      </c>
      <c r="T14" s="252">
        <v>240</v>
      </c>
      <c r="U14" s="252"/>
      <c r="V14" s="252">
        <v>395</v>
      </c>
      <c r="W14" s="252">
        <v>146</v>
      </c>
      <c r="X14" s="252">
        <v>249</v>
      </c>
    </row>
    <row r="15" spans="1:25" x14ac:dyDescent="0.2">
      <c r="A15" s="120">
        <v>17</v>
      </c>
      <c r="B15" s="251">
        <f t="shared" si="0"/>
        <v>2292</v>
      </c>
      <c r="C15" s="251">
        <f t="shared" si="1"/>
        <v>1195</v>
      </c>
      <c r="D15" s="251">
        <f t="shared" si="2"/>
        <v>1097</v>
      </c>
      <c r="F15" s="250">
        <v>232</v>
      </c>
      <c r="G15" s="250">
        <v>142</v>
      </c>
      <c r="H15" s="250">
        <v>90</v>
      </c>
      <c r="J15" s="250">
        <v>325</v>
      </c>
      <c r="K15" s="250">
        <v>188</v>
      </c>
      <c r="L15" s="250">
        <v>137</v>
      </c>
      <c r="N15" s="250">
        <v>452</v>
      </c>
      <c r="O15" s="250">
        <v>243</v>
      </c>
      <c r="P15" s="250">
        <v>209</v>
      </c>
      <c r="R15" s="250">
        <v>637</v>
      </c>
      <c r="S15" s="250">
        <v>340</v>
      </c>
      <c r="T15" s="250">
        <v>297</v>
      </c>
      <c r="V15" s="250">
        <v>646</v>
      </c>
      <c r="W15" s="250">
        <v>282</v>
      </c>
      <c r="X15" s="250">
        <v>364</v>
      </c>
    </row>
    <row r="16" spans="1:25" x14ac:dyDescent="0.2">
      <c r="A16" s="120">
        <v>18</v>
      </c>
      <c r="B16" s="251">
        <f t="shared" si="0"/>
        <v>2338</v>
      </c>
      <c r="C16" s="251">
        <f t="shared" si="1"/>
        <v>1241</v>
      </c>
      <c r="D16" s="251">
        <f t="shared" si="2"/>
        <v>1097</v>
      </c>
      <c r="F16" s="251">
        <v>182</v>
      </c>
      <c r="G16" s="251">
        <v>119</v>
      </c>
      <c r="H16" s="251">
        <v>63</v>
      </c>
      <c r="J16" s="251">
        <v>264</v>
      </c>
      <c r="K16" s="251">
        <v>148</v>
      </c>
      <c r="L16" s="251">
        <v>116</v>
      </c>
      <c r="N16" s="251">
        <v>395</v>
      </c>
      <c r="O16" s="251">
        <v>215</v>
      </c>
      <c r="P16" s="251">
        <v>180</v>
      </c>
      <c r="R16" s="251">
        <v>824</v>
      </c>
      <c r="S16" s="251">
        <v>409</v>
      </c>
      <c r="T16" s="251">
        <v>415</v>
      </c>
      <c r="V16" s="251">
        <v>673</v>
      </c>
      <c r="W16" s="251">
        <v>350</v>
      </c>
      <c r="X16" s="251">
        <v>323</v>
      </c>
    </row>
    <row r="17" spans="1:24" x14ac:dyDescent="0.2">
      <c r="A17" s="120">
        <v>19</v>
      </c>
      <c r="B17" s="251">
        <f t="shared" si="0"/>
        <v>2147</v>
      </c>
      <c r="C17" s="251">
        <f t="shared" si="1"/>
        <v>1162</v>
      </c>
      <c r="D17" s="251">
        <f t="shared" si="2"/>
        <v>985</v>
      </c>
      <c r="F17" s="251">
        <v>181</v>
      </c>
      <c r="G17" s="251">
        <v>114</v>
      </c>
      <c r="H17" s="251">
        <v>67</v>
      </c>
      <c r="J17" s="251">
        <v>251</v>
      </c>
      <c r="K17" s="251">
        <v>149</v>
      </c>
      <c r="L17" s="251">
        <v>102</v>
      </c>
      <c r="N17" s="251">
        <v>317</v>
      </c>
      <c r="O17" s="251">
        <v>169</v>
      </c>
      <c r="P17" s="251">
        <v>148</v>
      </c>
      <c r="R17" s="251">
        <v>710</v>
      </c>
      <c r="S17" s="251">
        <v>383</v>
      </c>
      <c r="T17" s="251">
        <v>327</v>
      </c>
      <c r="V17" s="251">
        <v>688</v>
      </c>
      <c r="W17" s="251">
        <v>347</v>
      </c>
      <c r="X17" s="251">
        <v>341</v>
      </c>
    </row>
    <row r="18" spans="1:24" x14ac:dyDescent="0.2">
      <c r="A18" s="120">
        <v>20</v>
      </c>
      <c r="B18" s="251">
        <f t="shared" si="0"/>
        <v>1995</v>
      </c>
      <c r="C18" s="251">
        <f t="shared" si="1"/>
        <v>1078</v>
      </c>
      <c r="D18" s="251">
        <f t="shared" si="2"/>
        <v>917</v>
      </c>
      <c r="F18" s="251">
        <v>216</v>
      </c>
      <c r="G18" s="251">
        <v>126</v>
      </c>
      <c r="H18" s="251">
        <v>90</v>
      </c>
      <c r="J18" s="251">
        <v>250</v>
      </c>
      <c r="K18" s="251">
        <v>138</v>
      </c>
      <c r="L18" s="251">
        <v>112</v>
      </c>
      <c r="N18" s="251">
        <v>308</v>
      </c>
      <c r="O18" s="251">
        <v>160</v>
      </c>
      <c r="P18" s="251">
        <v>148</v>
      </c>
      <c r="R18" s="251">
        <v>645</v>
      </c>
      <c r="S18" s="251">
        <v>367</v>
      </c>
      <c r="T18" s="251">
        <v>278</v>
      </c>
      <c r="V18" s="251">
        <v>576</v>
      </c>
      <c r="W18" s="251">
        <v>287</v>
      </c>
      <c r="X18" s="251">
        <v>289</v>
      </c>
    </row>
    <row r="19" spans="1:24" x14ac:dyDescent="0.2">
      <c r="A19" s="120">
        <v>21</v>
      </c>
      <c r="B19" s="251">
        <f t="shared" si="0"/>
        <v>1877</v>
      </c>
      <c r="C19" s="251">
        <f t="shared" si="1"/>
        <v>964</v>
      </c>
      <c r="D19" s="251">
        <f t="shared" si="2"/>
        <v>913</v>
      </c>
      <c r="F19" s="251">
        <v>181</v>
      </c>
      <c r="G19" s="251">
        <v>101</v>
      </c>
      <c r="H19" s="251">
        <v>80</v>
      </c>
      <c r="J19" s="251">
        <v>269</v>
      </c>
      <c r="K19" s="251">
        <v>133</v>
      </c>
      <c r="L19" s="251">
        <v>136</v>
      </c>
      <c r="N19" s="251">
        <v>314</v>
      </c>
      <c r="O19" s="251">
        <v>174</v>
      </c>
      <c r="P19" s="251">
        <v>140</v>
      </c>
      <c r="R19" s="251">
        <v>610</v>
      </c>
      <c r="S19" s="251">
        <v>299</v>
      </c>
      <c r="T19" s="251">
        <v>311</v>
      </c>
      <c r="V19" s="251">
        <v>503</v>
      </c>
      <c r="W19" s="251">
        <v>257</v>
      </c>
      <c r="X19" s="251">
        <v>246</v>
      </c>
    </row>
    <row r="20" spans="1:24" x14ac:dyDescent="0.2">
      <c r="A20" s="120">
        <v>22</v>
      </c>
      <c r="B20" s="251">
        <f t="shared" si="0"/>
        <v>1702</v>
      </c>
      <c r="C20" s="251">
        <f t="shared" si="1"/>
        <v>825</v>
      </c>
      <c r="D20" s="251">
        <f t="shared" si="2"/>
        <v>877</v>
      </c>
      <c r="E20" s="252"/>
      <c r="F20" s="250">
        <v>211</v>
      </c>
      <c r="G20" s="250">
        <v>117</v>
      </c>
      <c r="H20" s="250">
        <v>94</v>
      </c>
      <c r="I20" s="252"/>
      <c r="J20" s="250">
        <v>218</v>
      </c>
      <c r="K20" s="250">
        <v>107</v>
      </c>
      <c r="L20" s="250">
        <v>111</v>
      </c>
      <c r="M20" s="252"/>
      <c r="N20" s="250">
        <v>306</v>
      </c>
      <c r="O20" s="250">
        <v>140</v>
      </c>
      <c r="P20" s="250">
        <v>166</v>
      </c>
      <c r="Q20" s="252"/>
      <c r="R20" s="250">
        <v>541</v>
      </c>
      <c r="S20" s="250">
        <v>267</v>
      </c>
      <c r="T20" s="250">
        <v>274</v>
      </c>
      <c r="U20" s="252"/>
      <c r="V20" s="250">
        <v>426</v>
      </c>
      <c r="W20" s="250">
        <v>194</v>
      </c>
      <c r="X20" s="250">
        <v>232</v>
      </c>
    </row>
    <row r="21" spans="1:24" x14ac:dyDescent="0.2">
      <c r="A21" s="120">
        <v>23</v>
      </c>
      <c r="B21" s="251">
        <f t="shared" si="0"/>
        <v>1411</v>
      </c>
      <c r="C21" s="251">
        <f t="shared" si="1"/>
        <v>691</v>
      </c>
      <c r="D21" s="251">
        <f t="shared" si="2"/>
        <v>720</v>
      </c>
      <c r="F21" s="251">
        <v>178</v>
      </c>
      <c r="G21" s="251">
        <v>99</v>
      </c>
      <c r="H21" s="251">
        <v>79</v>
      </c>
      <c r="J21" s="251">
        <v>199</v>
      </c>
      <c r="K21" s="251">
        <v>100</v>
      </c>
      <c r="L21" s="251">
        <v>99</v>
      </c>
      <c r="N21" s="251">
        <v>244</v>
      </c>
      <c r="O21" s="251">
        <v>128</v>
      </c>
      <c r="P21" s="251">
        <v>116</v>
      </c>
      <c r="R21" s="251">
        <v>386</v>
      </c>
      <c r="S21" s="251">
        <v>192</v>
      </c>
      <c r="T21" s="251">
        <v>194</v>
      </c>
      <c r="V21" s="251">
        <v>404</v>
      </c>
      <c r="W21" s="251">
        <v>172</v>
      </c>
      <c r="X21" s="251">
        <v>232</v>
      </c>
    </row>
    <row r="22" spans="1:24" x14ac:dyDescent="0.2">
      <c r="A22" s="120">
        <v>24</v>
      </c>
      <c r="B22" s="251">
        <f t="shared" si="0"/>
        <v>1366</v>
      </c>
      <c r="C22" s="251">
        <f t="shared" si="1"/>
        <v>651</v>
      </c>
      <c r="D22" s="251">
        <f t="shared" si="2"/>
        <v>715</v>
      </c>
      <c r="F22" s="251">
        <v>154</v>
      </c>
      <c r="G22" s="251">
        <v>79</v>
      </c>
      <c r="H22" s="251">
        <v>75</v>
      </c>
      <c r="J22" s="251">
        <v>211</v>
      </c>
      <c r="K22" s="251">
        <v>99</v>
      </c>
      <c r="L22" s="251">
        <v>112</v>
      </c>
      <c r="N22" s="251">
        <v>270</v>
      </c>
      <c r="O22" s="251">
        <v>120</v>
      </c>
      <c r="P22" s="251">
        <v>150</v>
      </c>
      <c r="R22" s="251">
        <v>381</v>
      </c>
      <c r="S22" s="251">
        <v>185</v>
      </c>
      <c r="T22" s="251">
        <v>196</v>
      </c>
      <c r="V22" s="251">
        <v>350</v>
      </c>
      <c r="W22" s="251">
        <v>168</v>
      </c>
      <c r="X22" s="251">
        <v>182</v>
      </c>
    </row>
    <row r="23" spans="1:24" x14ac:dyDescent="0.2">
      <c r="A23" s="116" t="s">
        <v>228</v>
      </c>
      <c r="B23" s="251">
        <f t="shared" si="0"/>
        <v>5280</v>
      </c>
      <c r="C23" s="251">
        <f t="shared" si="1"/>
        <v>2415</v>
      </c>
      <c r="D23" s="251">
        <f t="shared" si="2"/>
        <v>2865</v>
      </c>
      <c r="F23" s="251">
        <v>596</v>
      </c>
      <c r="G23" s="251">
        <v>292</v>
      </c>
      <c r="H23" s="251">
        <v>304</v>
      </c>
      <c r="J23" s="251">
        <v>815</v>
      </c>
      <c r="K23" s="251">
        <v>367</v>
      </c>
      <c r="L23" s="251">
        <v>448</v>
      </c>
      <c r="N23" s="251">
        <v>995</v>
      </c>
      <c r="O23" s="251">
        <v>456</v>
      </c>
      <c r="P23" s="251">
        <v>539</v>
      </c>
      <c r="R23" s="251">
        <v>1539</v>
      </c>
      <c r="S23" s="251">
        <v>746</v>
      </c>
      <c r="T23" s="251">
        <v>793</v>
      </c>
      <c r="V23" s="251">
        <v>1335</v>
      </c>
      <c r="W23" s="251">
        <v>554</v>
      </c>
      <c r="X23" s="251">
        <v>781</v>
      </c>
    </row>
    <row r="24" spans="1:24" x14ac:dyDescent="0.2">
      <c r="A24" s="116" t="s">
        <v>229</v>
      </c>
      <c r="B24" s="251">
        <f t="shared" si="0"/>
        <v>3700</v>
      </c>
      <c r="C24" s="251">
        <f t="shared" si="1"/>
        <v>1336</v>
      </c>
      <c r="D24" s="251">
        <f t="shared" si="2"/>
        <v>2364</v>
      </c>
      <c r="F24" s="251">
        <v>450</v>
      </c>
      <c r="G24" s="251">
        <v>150</v>
      </c>
      <c r="H24" s="251">
        <v>300</v>
      </c>
      <c r="J24" s="251">
        <v>578</v>
      </c>
      <c r="K24" s="251">
        <v>206</v>
      </c>
      <c r="L24" s="251">
        <v>372</v>
      </c>
      <c r="N24" s="251">
        <v>704</v>
      </c>
      <c r="O24" s="251">
        <v>265</v>
      </c>
      <c r="P24" s="251">
        <v>439</v>
      </c>
      <c r="R24" s="251">
        <v>1031</v>
      </c>
      <c r="S24" s="251">
        <v>386</v>
      </c>
      <c r="T24" s="251">
        <v>645</v>
      </c>
      <c r="V24" s="251">
        <v>937</v>
      </c>
      <c r="W24" s="251">
        <v>329</v>
      </c>
      <c r="X24" s="251">
        <v>608</v>
      </c>
    </row>
    <row r="25" spans="1:24" x14ac:dyDescent="0.2">
      <c r="A25" s="116" t="s">
        <v>230</v>
      </c>
      <c r="B25" s="251">
        <f t="shared" si="0"/>
        <v>2531</v>
      </c>
      <c r="C25" s="251">
        <f t="shared" si="1"/>
        <v>739</v>
      </c>
      <c r="D25" s="251">
        <f t="shared" si="2"/>
        <v>1792</v>
      </c>
      <c r="F25" s="251">
        <v>336</v>
      </c>
      <c r="G25" s="251">
        <v>94</v>
      </c>
      <c r="H25" s="251">
        <v>242</v>
      </c>
      <c r="J25" s="251">
        <v>447</v>
      </c>
      <c r="K25" s="251">
        <v>128</v>
      </c>
      <c r="L25" s="251">
        <v>319</v>
      </c>
      <c r="N25" s="251">
        <v>468</v>
      </c>
      <c r="O25" s="251">
        <v>145</v>
      </c>
      <c r="P25" s="251">
        <v>323</v>
      </c>
      <c r="R25" s="251">
        <v>654</v>
      </c>
      <c r="S25" s="251">
        <v>199</v>
      </c>
      <c r="T25" s="251">
        <v>455</v>
      </c>
      <c r="V25" s="251">
        <v>626</v>
      </c>
      <c r="W25" s="251">
        <v>173</v>
      </c>
      <c r="X25" s="251">
        <v>453</v>
      </c>
    </row>
    <row r="26" spans="1:24" x14ac:dyDescent="0.2">
      <c r="A26" s="116" t="s">
        <v>231</v>
      </c>
      <c r="B26" s="251">
        <f t="shared" si="0"/>
        <v>1297</v>
      </c>
      <c r="C26" s="251">
        <f t="shared" si="1"/>
        <v>344</v>
      </c>
      <c r="D26" s="251">
        <f t="shared" si="2"/>
        <v>953</v>
      </c>
      <c r="F26" s="251">
        <v>207</v>
      </c>
      <c r="G26" s="251">
        <v>68</v>
      </c>
      <c r="H26" s="251">
        <v>139</v>
      </c>
      <c r="J26" s="251">
        <v>235</v>
      </c>
      <c r="K26" s="251">
        <v>58</v>
      </c>
      <c r="L26" s="251">
        <v>177</v>
      </c>
      <c r="N26" s="251">
        <v>241</v>
      </c>
      <c r="O26" s="251">
        <v>57</v>
      </c>
      <c r="P26" s="251">
        <v>184</v>
      </c>
      <c r="R26" s="251">
        <v>286</v>
      </c>
      <c r="S26" s="251">
        <v>80</v>
      </c>
      <c r="T26" s="251">
        <v>206</v>
      </c>
      <c r="V26" s="251">
        <v>328</v>
      </c>
      <c r="W26" s="251">
        <v>81</v>
      </c>
      <c r="X26" s="251">
        <v>247</v>
      </c>
    </row>
    <row r="27" spans="1:24" x14ac:dyDescent="0.2">
      <c r="A27" s="116" t="s">
        <v>232</v>
      </c>
      <c r="B27" s="251">
        <f t="shared" si="0"/>
        <v>602</v>
      </c>
      <c r="C27" s="251">
        <f t="shared" si="1"/>
        <v>159</v>
      </c>
      <c r="D27" s="251">
        <f t="shared" si="2"/>
        <v>443</v>
      </c>
      <c r="F27" s="251">
        <v>100</v>
      </c>
      <c r="G27" s="251">
        <v>29</v>
      </c>
      <c r="H27" s="251">
        <v>71</v>
      </c>
      <c r="J27" s="251">
        <v>91</v>
      </c>
      <c r="K27" s="251">
        <v>21</v>
      </c>
      <c r="L27" s="251">
        <v>70</v>
      </c>
      <c r="N27" s="251">
        <v>130</v>
      </c>
      <c r="O27" s="251">
        <v>28</v>
      </c>
      <c r="P27" s="251">
        <v>102</v>
      </c>
      <c r="R27" s="251">
        <v>135</v>
      </c>
      <c r="S27" s="251">
        <v>37</v>
      </c>
      <c r="T27" s="251">
        <v>98</v>
      </c>
      <c r="V27" s="251">
        <v>146</v>
      </c>
      <c r="W27" s="251">
        <v>44</v>
      </c>
      <c r="X27" s="251">
        <v>102</v>
      </c>
    </row>
    <row r="28" spans="1:24" ht="13.5" thickBot="1" x14ac:dyDescent="0.25">
      <c r="A28" s="117" t="s">
        <v>233</v>
      </c>
      <c r="B28" s="254">
        <f t="shared" si="0"/>
        <v>403</v>
      </c>
      <c r="C28" s="254">
        <f t="shared" si="1"/>
        <v>103</v>
      </c>
      <c r="D28" s="254">
        <f t="shared" si="2"/>
        <v>300</v>
      </c>
      <c r="E28" s="254"/>
      <c r="F28" s="254">
        <v>62</v>
      </c>
      <c r="G28" s="254">
        <v>11</v>
      </c>
      <c r="H28" s="254">
        <v>51</v>
      </c>
      <c r="I28" s="254"/>
      <c r="J28" s="254">
        <v>59</v>
      </c>
      <c r="K28" s="254">
        <v>17</v>
      </c>
      <c r="L28" s="254">
        <v>42</v>
      </c>
      <c r="M28" s="254"/>
      <c r="N28" s="254">
        <v>83</v>
      </c>
      <c r="O28" s="254">
        <v>27</v>
      </c>
      <c r="P28" s="254">
        <v>56</v>
      </c>
      <c r="Q28" s="254"/>
      <c r="R28" s="254">
        <v>97</v>
      </c>
      <c r="S28" s="254">
        <v>23</v>
      </c>
      <c r="T28" s="254">
        <v>74</v>
      </c>
      <c r="U28" s="254"/>
      <c r="V28" s="254">
        <v>102</v>
      </c>
      <c r="W28" s="254">
        <v>25</v>
      </c>
      <c r="X28" s="254">
        <v>77</v>
      </c>
    </row>
    <row r="29" spans="1:24" ht="15" customHeight="1" x14ac:dyDescent="0.2">
      <c r="A29" s="606" t="s">
        <v>972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</row>
    <row r="30" spans="1:24" ht="15" customHeight="1" x14ac:dyDescent="0.2">
      <c r="A30" s="607"/>
      <c r="B30" s="607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607"/>
      <c r="R30" s="607"/>
      <c r="S30" s="607"/>
      <c r="T30" s="607"/>
      <c r="U30" s="607"/>
      <c r="V30" s="607"/>
      <c r="W30" s="607"/>
      <c r="X30" s="607"/>
    </row>
    <row r="31" spans="1:24" ht="15" customHeight="1" x14ac:dyDescent="0.2">
      <c r="A31" s="28" t="s">
        <v>929</v>
      </c>
    </row>
    <row r="33" spans="6:24" x14ac:dyDescent="0.2"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</row>
  </sheetData>
  <mergeCells count="13">
    <mergeCell ref="A29:X30"/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10:D28">
    <cfRule type="cellIs" dxfId="199" priority="45" operator="equal">
      <formula>0</formula>
    </cfRule>
  </conditionalFormatting>
  <conditionalFormatting sqref="B9:I9">
    <cfRule type="cellIs" dxfId="198" priority="42" operator="equal">
      <formula>0</formula>
    </cfRule>
  </conditionalFormatting>
  <conditionalFormatting sqref="E10:I11">
    <cfRule type="cellIs" dxfId="197" priority="41" operator="equal">
      <formula>0</formula>
    </cfRule>
  </conditionalFormatting>
  <conditionalFormatting sqref="E12:X15">
    <cfRule type="cellIs" dxfId="196" priority="43" operator="equal">
      <formula>0</formula>
    </cfRule>
  </conditionalFormatting>
  <conditionalFormatting sqref="E20:X20">
    <cfRule type="cellIs" dxfId="195" priority="29" operator="equal">
      <formula>0</formula>
    </cfRule>
  </conditionalFormatting>
  <conditionalFormatting sqref="J9:X11">
    <cfRule type="cellIs" dxfId="194" priority="24" operator="equal">
      <formula>0</formula>
    </cfRule>
  </conditionalFormatting>
  <hyperlinks>
    <hyperlink ref="Y2" location="Contenido!A1" display="Contenido" xr:uid="{00000000-0004-0000-51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Hoja83">
    <tabColor theme="5" tint="0.59999389629810485"/>
    <pageSetUpPr fitToPage="1"/>
  </sheetPr>
  <dimension ref="A1:Y33"/>
  <sheetViews>
    <sheetView showGridLines="0" zoomScaleNormal="100" zoomScaleSheetLayoutView="100" workbookViewId="0">
      <selection activeCell="Z14" sqref="Z14"/>
    </sheetView>
  </sheetViews>
  <sheetFormatPr baseColWidth="10" defaultColWidth="11" defaultRowHeight="12.75" x14ac:dyDescent="0.2"/>
  <cols>
    <col min="1" max="1" width="10.1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7" width="1.25" style="251" customWidth="1"/>
    <col min="18" max="18" width="5.375" style="251" bestFit="1" customWidth="1"/>
    <col min="19" max="20" width="5.25" style="251" customWidth="1"/>
    <col min="21" max="21" width="1.25" style="251" customWidth="1"/>
    <col min="22" max="24" width="5.25" style="251" customWidth="1"/>
    <col min="25" max="16384" width="11" style="102"/>
  </cols>
  <sheetData>
    <row r="1" spans="1:25" ht="15" customHeight="1" x14ac:dyDescent="0.25">
      <c r="A1" s="600" t="s">
        <v>833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</row>
    <row r="2" spans="1:25" ht="15" customHeight="1" x14ac:dyDescent="0.25">
      <c r="A2" s="601" t="s">
        <v>271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506" t="s">
        <v>573</v>
      </c>
    </row>
    <row r="3" spans="1:25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</row>
    <row r="5" spans="1:25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25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558</v>
      </c>
      <c r="G6" s="599"/>
      <c r="H6" s="599"/>
      <c r="I6" s="394"/>
      <c r="J6" s="599" t="s">
        <v>559</v>
      </c>
      <c r="K6" s="599"/>
      <c r="L6" s="599"/>
      <c r="M6" s="394"/>
      <c r="N6" s="599" t="s">
        <v>560</v>
      </c>
      <c r="O6" s="599"/>
      <c r="P6" s="599"/>
      <c r="Q6" s="394"/>
      <c r="R6" s="599" t="s">
        <v>561</v>
      </c>
      <c r="S6" s="599"/>
      <c r="T6" s="599"/>
      <c r="U6" s="394"/>
      <c r="V6" s="599" t="s">
        <v>562</v>
      </c>
      <c r="W6" s="599"/>
      <c r="X6" s="599"/>
    </row>
    <row r="7" spans="1:25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396"/>
      <c r="R7" s="395" t="s">
        <v>0</v>
      </c>
      <c r="S7" s="395" t="s">
        <v>15</v>
      </c>
      <c r="T7" s="395" t="s">
        <v>16</v>
      </c>
      <c r="U7" s="396"/>
      <c r="V7" s="395" t="s">
        <v>0</v>
      </c>
      <c r="W7" s="395" t="s">
        <v>15</v>
      </c>
      <c r="X7" s="395" t="s">
        <v>16</v>
      </c>
    </row>
    <row r="8" spans="1:25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</row>
    <row r="9" spans="1:25" s="269" customFormat="1" x14ac:dyDescent="0.2">
      <c r="A9" s="122" t="s">
        <v>0</v>
      </c>
      <c r="B9" s="268">
        <f>SUM(B10:B28)</f>
        <v>31782</v>
      </c>
      <c r="C9" s="268">
        <f>SUM(C10:C28)</f>
        <v>14313</v>
      </c>
      <c r="D9" s="268">
        <f>SUM(D10:D28)</f>
        <v>17469</v>
      </c>
      <c r="E9" s="268"/>
      <c r="F9" s="268">
        <f>SUM(F10:F28)</f>
        <v>3861</v>
      </c>
      <c r="G9" s="268">
        <f>SUM(G10:G28)</f>
        <v>1873</v>
      </c>
      <c r="H9" s="268">
        <f>SUM(H10:H28)</f>
        <v>1988</v>
      </c>
      <c r="I9" s="268"/>
      <c r="J9" s="268">
        <f>SUM(J10:J28)</f>
        <v>4809</v>
      </c>
      <c r="K9" s="268">
        <f>SUM(K10:K28)</f>
        <v>2200</v>
      </c>
      <c r="L9" s="268">
        <f>SUM(L10:L28)</f>
        <v>2609</v>
      </c>
      <c r="M9" s="268"/>
      <c r="N9" s="268">
        <f>SUM(N10:N28)</f>
        <v>5831</v>
      </c>
      <c r="O9" s="268">
        <f>SUM(O10:O28)</f>
        <v>2618</v>
      </c>
      <c r="P9" s="268">
        <f>SUM(P10:P28)</f>
        <v>3213</v>
      </c>
      <c r="Q9" s="268"/>
      <c r="R9" s="268">
        <f>SUM(R10:R28)</f>
        <v>9165</v>
      </c>
      <c r="S9" s="268">
        <f>SUM(S10:S28)</f>
        <v>4225</v>
      </c>
      <c r="T9" s="268">
        <f>SUM(T10:T28)</f>
        <v>4940</v>
      </c>
      <c r="U9" s="268"/>
      <c r="V9" s="268">
        <f>SUM(V10:V28)</f>
        <v>8116</v>
      </c>
      <c r="W9" s="268">
        <f>SUM(W10:W28)</f>
        <v>3397</v>
      </c>
      <c r="X9" s="268">
        <f>SUM(X10:X28)</f>
        <v>4719</v>
      </c>
    </row>
    <row r="10" spans="1:25" x14ac:dyDescent="0.2">
      <c r="A10" s="120">
        <v>12</v>
      </c>
      <c r="B10" s="251">
        <f t="shared" ref="B10:B28" si="0">+F10+J10+N10+R10+V10</f>
        <v>2</v>
      </c>
      <c r="C10" s="251">
        <f t="shared" ref="C10:C28" si="1">+G10+K10+O10+S10+W10</f>
        <v>1</v>
      </c>
      <c r="D10" s="251">
        <f t="shared" ref="D10:D28" si="2">+B10-C10</f>
        <v>1</v>
      </c>
      <c r="E10" s="252"/>
      <c r="F10" s="250">
        <v>2</v>
      </c>
      <c r="G10" s="250">
        <v>1</v>
      </c>
      <c r="H10" s="250">
        <v>1</v>
      </c>
      <c r="I10" s="252"/>
      <c r="J10" s="250">
        <v>0</v>
      </c>
      <c r="K10" s="250">
        <v>0</v>
      </c>
      <c r="L10" s="250">
        <v>0</v>
      </c>
      <c r="M10" s="252"/>
      <c r="N10" s="250">
        <v>0</v>
      </c>
      <c r="O10" s="250">
        <v>0</v>
      </c>
      <c r="P10" s="250">
        <v>0</v>
      </c>
      <c r="Q10" s="252"/>
      <c r="R10" s="250">
        <v>0</v>
      </c>
      <c r="S10" s="250">
        <v>0</v>
      </c>
      <c r="T10" s="250">
        <v>0</v>
      </c>
      <c r="U10" s="252"/>
      <c r="V10" s="250">
        <v>0</v>
      </c>
      <c r="W10" s="250">
        <v>0</v>
      </c>
      <c r="X10" s="250">
        <v>0</v>
      </c>
    </row>
    <row r="11" spans="1:25" x14ac:dyDescent="0.2">
      <c r="A11" s="120">
        <v>13</v>
      </c>
      <c r="B11" s="251">
        <f t="shared" ref="B11" si="3">+F11+J11+N11+R11+V11</f>
        <v>9</v>
      </c>
      <c r="C11" s="251">
        <f t="shared" ref="C11" si="4">+G11+K11+O11+S11+W11</f>
        <v>5</v>
      </c>
      <c r="D11" s="251">
        <f t="shared" ref="D11" si="5">+B11-C11</f>
        <v>4</v>
      </c>
      <c r="E11" s="252"/>
      <c r="F11" s="250">
        <v>7</v>
      </c>
      <c r="G11" s="250">
        <v>4</v>
      </c>
      <c r="H11" s="250">
        <v>3</v>
      </c>
      <c r="I11" s="252"/>
      <c r="J11" s="250">
        <v>2</v>
      </c>
      <c r="K11" s="250">
        <v>1</v>
      </c>
      <c r="L11" s="250">
        <v>1</v>
      </c>
      <c r="M11" s="252"/>
      <c r="N11" s="250">
        <v>0</v>
      </c>
      <c r="O11" s="250">
        <v>0</v>
      </c>
      <c r="P11" s="250">
        <v>0</v>
      </c>
      <c r="Q11" s="252"/>
      <c r="R11" s="250">
        <v>0</v>
      </c>
      <c r="S11" s="250">
        <v>0</v>
      </c>
      <c r="T11" s="250">
        <v>0</v>
      </c>
      <c r="U11" s="252"/>
      <c r="V11" s="250">
        <v>0</v>
      </c>
      <c r="W11" s="250">
        <v>0</v>
      </c>
      <c r="X11" s="250">
        <v>0</v>
      </c>
    </row>
    <row r="12" spans="1:25" x14ac:dyDescent="0.2">
      <c r="A12" s="120">
        <v>14</v>
      </c>
      <c r="B12" s="251">
        <f t="shared" si="0"/>
        <v>106</v>
      </c>
      <c r="C12" s="251">
        <f t="shared" si="1"/>
        <v>44</v>
      </c>
      <c r="D12" s="251">
        <f t="shared" si="2"/>
        <v>62</v>
      </c>
      <c r="E12" s="250"/>
      <c r="F12" s="250">
        <v>39</v>
      </c>
      <c r="G12" s="250">
        <v>23</v>
      </c>
      <c r="H12" s="250">
        <v>16</v>
      </c>
      <c r="I12" s="250"/>
      <c r="J12" s="250">
        <v>32</v>
      </c>
      <c r="K12" s="250">
        <v>13</v>
      </c>
      <c r="L12" s="250">
        <v>19</v>
      </c>
      <c r="M12" s="250"/>
      <c r="N12" s="250">
        <v>35</v>
      </c>
      <c r="O12" s="250">
        <v>8</v>
      </c>
      <c r="P12" s="250">
        <v>27</v>
      </c>
      <c r="Q12" s="250"/>
      <c r="R12" s="250">
        <v>0</v>
      </c>
      <c r="S12" s="250">
        <v>0</v>
      </c>
      <c r="T12" s="250">
        <v>0</v>
      </c>
      <c r="U12" s="250"/>
      <c r="V12" s="250">
        <v>0</v>
      </c>
      <c r="W12" s="250">
        <v>0</v>
      </c>
      <c r="X12" s="250">
        <v>0</v>
      </c>
    </row>
    <row r="13" spans="1:25" x14ac:dyDescent="0.2">
      <c r="A13" s="120">
        <v>15</v>
      </c>
      <c r="B13" s="251">
        <f t="shared" si="0"/>
        <v>1028</v>
      </c>
      <c r="C13" s="251">
        <f t="shared" si="1"/>
        <v>557</v>
      </c>
      <c r="D13" s="251">
        <f t="shared" si="2"/>
        <v>471</v>
      </c>
      <c r="E13" s="252"/>
      <c r="F13" s="252">
        <v>289</v>
      </c>
      <c r="G13" s="252">
        <v>174</v>
      </c>
      <c r="H13" s="252">
        <v>115</v>
      </c>
      <c r="I13" s="252"/>
      <c r="J13" s="252">
        <v>219</v>
      </c>
      <c r="K13" s="252">
        <v>130</v>
      </c>
      <c r="L13" s="252">
        <v>89</v>
      </c>
      <c r="M13" s="252"/>
      <c r="N13" s="252">
        <v>253</v>
      </c>
      <c r="O13" s="252">
        <v>128</v>
      </c>
      <c r="P13" s="252">
        <v>125</v>
      </c>
      <c r="Q13" s="252"/>
      <c r="R13" s="252">
        <v>263</v>
      </c>
      <c r="S13" s="252">
        <v>122</v>
      </c>
      <c r="T13" s="252">
        <v>141</v>
      </c>
      <c r="U13" s="252"/>
      <c r="V13" s="252">
        <v>4</v>
      </c>
      <c r="W13" s="252">
        <v>3</v>
      </c>
      <c r="X13" s="252">
        <v>1</v>
      </c>
    </row>
    <row r="14" spans="1:25" x14ac:dyDescent="0.2">
      <c r="A14" s="120">
        <v>16</v>
      </c>
      <c r="B14" s="251">
        <f t="shared" si="0"/>
        <v>1820</v>
      </c>
      <c r="C14" s="251">
        <f t="shared" si="1"/>
        <v>908</v>
      </c>
      <c r="D14" s="251">
        <f t="shared" si="2"/>
        <v>912</v>
      </c>
      <c r="E14" s="252"/>
      <c r="F14" s="252">
        <v>261</v>
      </c>
      <c r="G14" s="252">
        <v>151</v>
      </c>
      <c r="H14" s="252">
        <v>110</v>
      </c>
      <c r="I14" s="252"/>
      <c r="J14" s="252">
        <v>365</v>
      </c>
      <c r="K14" s="252">
        <v>216</v>
      </c>
      <c r="L14" s="252">
        <v>149</v>
      </c>
      <c r="M14" s="252"/>
      <c r="N14" s="252">
        <v>348</v>
      </c>
      <c r="O14" s="252">
        <v>184</v>
      </c>
      <c r="P14" s="252">
        <v>164</v>
      </c>
      <c r="Q14" s="252"/>
      <c r="R14" s="252">
        <v>451</v>
      </c>
      <c r="S14" s="252">
        <v>211</v>
      </c>
      <c r="T14" s="252">
        <v>240</v>
      </c>
      <c r="U14" s="252"/>
      <c r="V14" s="252">
        <v>395</v>
      </c>
      <c r="W14" s="252">
        <v>146</v>
      </c>
      <c r="X14" s="252">
        <v>249</v>
      </c>
    </row>
    <row r="15" spans="1:25" x14ac:dyDescent="0.2">
      <c r="A15" s="120">
        <v>17</v>
      </c>
      <c r="B15" s="251">
        <f t="shared" si="0"/>
        <v>2281</v>
      </c>
      <c r="C15" s="251">
        <f t="shared" si="1"/>
        <v>1185</v>
      </c>
      <c r="D15" s="251">
        <f t="shared" si="2"/>
        <v>1096</v>
      </c>
      <c r="F15" s="250">
        <v>230</v>
      </c>
      <c r="G15" s="250">
        <v>140</v>
      </c>
      <c r="H15" s="250">
        <v>90</v>
      </c>
      <c r="J15" s="250">
        <v>323</v>
      </c>
      <c r="K15" s="250">
        <v>186</v>
      </c>
      <c r="L15" s="250">
        <v>137</v>
      </c>
      <c r="N15" s="250">
        <v>449</v>
      </c>
      <c r="O15" s="250">
        <v>240</v>
      </c>
      <c r="P15" s="250">
        <v>209</v>
      </c>
      <c r="R15" s="250">
        <v>635</v>
      </c>
      <c r="S15" s="250">
        <v>338</v>
      </c>
      <c r="T15" s="250">
        <v>297</v>
      </c>
      <c r="V15" s="250">
        <v>644</v>
      </c>
      <c r="W15" s="250">
        <v>281</v>
      </c>
      <c r="X15" s="250">
        <v>363</v>
      </c>
    </row>
    <row r="16" spans="1:25" x14ac:dyDescent="0.2">
      <c r="A16" s="120">
        <v>18</v>
      </c>
      <c r="B16" s="251">
        <f t="shared" si="0"/>
        <v>2330</v>
      </c>
      <c r="C16" s="251">
        <f t="shared" si="1"/>
        <v>1235</v>
      </c>
      <c r="D16" s="251">
        <f t="shared" si="2"/>
        <v>1095</v>
      </c>
      <c r="F16" s="251">
        <v>181</v>
      </c>
      <c r="G16" s="251">
        <v>118</v>
      </c>
      <c r="H16" s="251">
        <v>63</v>
      </c>
      <c r="J16" s="251">
        <v>263</v>
      </c>
      <c r="K16" s="251">
        <v>147</v>
      </c>
      <c r="L16" s="251">
        <v>116</v>
      </c>
      <c r="N16" s="251">
        <v>394</v>
      </c>
      <c r="O16" s="251">
        <v>214</v>
      </c>
      <c r="P16" s="251">
        <v>180</v>
      </c>
      <c r="R16" s="251">
        <v>821</v>
      </c>
      <c r="S16" s="251">
        <v>407</v>
      </c>
      <c r="T16" s="251">
        <v>414</v>
      </c>
      <c r="V16" s="251">
        <v>671</v>
      </c>
      <c r="W16" s="251">
        <v>349</v>
      </c>
      <c r="X16" s="251">
        <v>322</v>
      </c>
    </row>
    <row r="17" spans="1:24" x14ac:dyDescent="0.2">
      <c r="A17" s="120">
        <v>19</v>
      </c>
      <c r="B17" s="251">
        <f t="shared" si="0"/>
        <v>2138</v>
      </c>
      <c r="C17" s="251">
        <f t="shared" si="1"/>
        <v>1154</v>
      </c>
      <c r="D17" s="251">
        <f t="shared" si="2"/>
        <v>984</v>
      </c>
      <c r="F17" s="251">
        <v>179</v>
      </c>
      <c r="G17" s="251">
        <v>112</v>
      </c>
      <c r="H17" s="251">
        <v>67</v>
      </c>
      <c r="J17" s="251">
        <v>250</v>
      </c>
      <c r="K17" s="251">
        <v>148</v>
      </c>
      <c r="L17" s="251">
        <v>102</v>
      </c>
      <c r="N17" s="251">
        <v>315</v>
      </c>
      <c r="O17" s="251">
        <v>167</v>
      </c>
      <c r="P17" s="251">
        <v>148</v>
      </c>
      <c r="R17" s="251">
        <v>708</v>
      </c>
      <c r="S17" s="251">
        <v>381</v>
      </c>
      <c r="T17" s="251">
        <v>327</v>
      </c>
      <c r="V17" s="251">
        <v>686</v>
      </c>
      <c r="W17" s="251">
        <v>346</v>
      </c>
      <c r="X17" s="251">
        <v>340</v>
      </c>
    </row>
    <row r="18" spans="1:24" x14ac:dyDescent="0.2">
      <c r="A18" s="120">
        <v>20</v>
      </c>
      <c r="B18" s="251">
        <f t="shared" si="0"/>
        <v>1989</v>
      </c>
      <c r="C18" s="251">
        <f t="shared" si="1"/>
        <v>1072</v>
      </c>
      <c r="D18" s="251">
        <f t="shared" si="2"/>
        <v>917</v>
      </c>
      <c r="F18" s="251">
        <v>216</v>
      </c>
      <c r="G18" s="251">
        <v>126</v>
      </c>
      <c r="H18" s="251">
        <v>90</v>
      </c>
      <c r="J18" s="251">
        <v>249</v>
      </c>
      <c r="K18" s="251">
        <v>137</v>
      </c>
      <c r="L18" s="251">
        <v>112</v>
      </c>
      <c r="N18" s="251">
        <v>306</v>
      </c>
      <c r="O18" s="251">
        <v>158</v>
      </c>
      <c r="P18" s="251">
        <v>148</v>
      </c>
      <c r="R18" s="251">
        <v>644</v>
      </c>
      <c r="S18" s="251">
        <v>366</v>
      </c>
      <c r="T18" s="251">
        <v>278</v>
      </c>
      <c r="V18" s="251">
        <v>574</v>
      </c>
      <c r="W18" s="251">
        <v>285</v>
      </c>
      <c r="X18" s="251">
        <v>289</v>
      </c>
    </row>
    <row r="19" spans="1:24" x14ac:dyDescent="0.2">
      <c r="A19" s="120">
        <v>21</v>
      </c>
      <c r="B19" s="251">
        <f t="shared" si="0"/>
        <v>1870</v>
      </c>
      <c r="C19" s="251">
        <f t="shared" si="1"/>
        <v>958</v>
      </c>
      <c r="D19" s="251">
        <f t="shared" si="2"/>
        <v>912</v>
      </c>
      <c r="F19" s="251">
        <v>180</v>
      </c>
      <c r="G19" s="251">
        <v>100</v>
      </c>
      <c r="H19" s="251">
        <v>80</v>
      </c>
      <c r="J19" s="251">
        <v>268</v>
      </c>
      <c r="K19" s="251">
        <v>132</v>
      </c>
      <c r="L19" s="251">
        <v>136</v>
      </c>
      <c r="N19" s="251">
        <v>312</v>
      </c>
      <c r="O19" s="251">
        <v>172</v>
      </c>
      <c r="P19" s="251">
        <v>140</v>
      </c>
      <c r="R19" s="251">
        <v>608</v>
      </c>
      <c r="S19" s="251">
        <v>298</v>
      </c>
      <c r="T19" s="251">
        <v>310</v>
      </c>
      <c r="V19" s="251">
        <v>502</v>
      </c>
      <c r="W19" s="251">
        <v>256</v>
      </c>
      <c r="X19" s="251">
        <v>246</v>
      </c>
    </row>
    <row r="20" spans="1:24" x14ac:dyDescent="0.2">
      <c r="A20" s="120">
        <v>22</v>
      </c>
      <c r="B20" s="251">
        <f t="shared" si="0"/>
        <v>1693</v>
      </c>
      <c r="C20" s="251">
        <f t="shared" si="1"/>
        <v>819</v>
      </c>
      <c r="D20" s="251">
        <f t="shared" si="2"/>
        <v>874</v>
      </c>
      <c r="E20" s="252"/>
      <c r="F20" s="250">
        <v>209</v>
      </c>
      <c r="G20" s="250">
        <v>115</v>
      </c>
      <c r="H20" s="250">
        <v>94</v>
      </c>
      <c r="I20" s="252"/>
      <c r="J20" s="250">
        <v>217</v>
      </c>
      <c r="K20" s="250">
        <v>106</v>
      </c>
      <c r="L20" s="250">
        <v>111</v>
      </c>
      <c r="M20" s="252"/>
      <c r="N20" s="250">
        <v>304</v>
      </c>
      <c r="O20" s="250">
        <v>138</v>
      </c>
      <c r="P20" s="250">
        <v>166</v>
      </c>
      <c r="Q20" s="252"/>
      <c r="R20" s="250">
        <v>539</v>
      </c>
      <c r="S20" s="250">
        <v>266</v>
      </c>
      <c r="T20" s="250">
        <v>273</v>
      </c>
      <c r="U20" s="252"/>
      <c r="V20" s="250">
        <v>424</v>
      </c>
      <c r="W20" s="250">
        <v>194</v>
      </c>
      <c r="X20" s="250">
        <v>230</v>
      </c>
    </row>
    <row r="21" spans="1:24" x14ac:dyDescent="0.2">
      <c r="A21" s="120">
        <v>23</v>
      </c>
      <c r="B21" s="251">
        <f t="shared" si="0"/>
        <v>1404</v>
      </c>
      <c r="C21" s="251">
        <f t="shared" si="1"/>
        <v>686</v>
      </c>
      <c r="D21" s="251">
        <f t="shared" si="2"/>
        <v>718</v>
      </c>
      <c r="F21" s="251">
        <v>176</v>
      </c>
      <c r="G21" s="251">
        <v>98</v>
      </c>
      <c r="H21" s="251">
        <v>78</v>
      </c>
      <c r="J21" s="251">
        <v>198</v>
      </c>
      <c r="K21" s="251">
        <v>99</v>
      </c>
      <c r="L21" s="251">
        <v>99</v>
      </c>
      <c r="N21" s="251">
        <v>242</v>
      </c>
      <c r="O21" s="251">
        <v>127</v>
      </c>
      <c r="P21" s="251">
        <v>115</v>
      </c>
      <c r="R21" s="251">
        <v>385</v>
      </c>
      <c r="S21" s="251">
        <v>191</v>
      </c>
      <c r="T21" s="251">
        <v>194</v>
      </c>
      <c r="V21" s="251">
        <v>403</v>
      </c>
      <c r="W21" s="251">
        <v>171</v>
      </c>
      <c r="X21" s="251">
        <v>232</v>
      </c>
    </row>
    <row r="22" spans="1:24" x14ac:dyDescent="0.2">
      <c r="A22" s="120">
        <v>24</v>
      </c>
      <c r="B22" s="251">
        <f t="shared" si="0"/>
        <v>1360</v>
      </c>
      <c r="C22" s="251">
        <f t="shared" si="1"/>
        <v>646</v>
      </c>
      <c r="D22" s="251">
        <f t="shared" si="2"/>
        <v>714</v>
      </c>
      <c r="F22" s="251">
        <v>153</v>
      </c>
      <c r="G22" s="251">
        <v>78</v>
      </c>
      <c r="H22" s="251">
        <v>75</v>
      </c>
      <c r="J22" s="251">
        <v>210</v>
      </c>
      <c r="K22" s="251">
        <v>98</v>
      </c>
      <c r="L22" s="251">
        <v>112</v>
      </c>
      <c r="N22" s="251">
        <v>268</v>
      </c>
      <c r="O22" s="251">
        <v>119</v>
      </c>
      <c r="P22" s="251">
        <v>149</v>
      </c>
      <c r="R22" s="251">
        <v>380</v>
      </c>
      <c r="S22" s="251">
        <v>184</v>
      </c>
      <c r="T22" s="251">
        <v>196</v>
      </c>
      <c r="V22" s="251">
        <v>349</v>
      </c>
      <c r="W22" s="251">
        <v>167</v>
      </c>
      <c r="X22" s="251">
        <v>182</v>
      </c>
    </row>
    <row r="23" spans="1:24" x14ac:dyDescent="0.2">
      <c r="A23" s="116" t="s">
        <v>228</v>
      </c>
      <c r="B23" s="251">
        <f t="shared" si="0"/>
        <v>5255</v>
      </c>
      <c r="C23" s="251">
        <f t="shared" si="1"/>
        <v>2390</v>
      </c>
      <c r="D23" s="251">
        <f t="shared" si="2"/>
        <v>2865</v>
      </c>
      <c r="F23" s="251">
        <v>592</v>
      </c>
      <c r="G23" s="251">
        <v>288</v>
      </c>
      <c r="H23" s="251">
        <v>304</v>
      </c>
      <c r="J23" s="251">
        <v>810</v>
      </c>
      <c r="K23" s="251">
        <v>362</v>
      </c>
      <c r="L23" s="251">
        <v>448</v>
      </c>
      <c r="N23" s="251">
        <v>988</v>
      </c>
      <c r="O23" s="251">
        <v>449</v>
      </c>
      <c r="P23" s="251">
        <v>539</v>
      </c>
      <c r="R23" s="251">
        <v>1534</v>
      </c>
      <c r="S23" s="251">
        <v>741</v>
      </c>
      <c r="T23" s="251">
        <v>793</v>
      </c>
      <c r="V23" s="251">
        <v>1331</v>
      </c>
      <c r="W23" s="251">
        <v>550</v>
      </c>
      <c r="X23" s="251">
        <v>781</v>
      </c>
    </row>
    <row r="24" spans="1:24" x14ac:dyDescent="0.2">
      <c r="A24" s="116" t="s">
        <v>229</v>
      </c>
      <c r="B24" s="251">
        <f t="shared" si="0"/>
        <v>3686</v>
      </c>
      <c r="C24" s="251">
        <f t="shared" si="1"/>
        <v>1323</v>
      </c>
      <c r="D24" s="251">
        <f t="shared" si="2"/>
        <v>2363</v>
      </c>
      <c r="F24" s="251">
        <v>447</v>
      </c>
      <c r="G24" s="251">
        <v>147</v>
      </c>
      <c r="H24" s="251">
        <v>300</v>
      </c>
      <c r="J24" s="251">
        <v>575</v>
      </c>
      <c r="K24" s="251">
        <v>203</v>
      </c>
      <c r="L24" s="251">
        <v>372</v>
      </c>
      <c r="N24" s="251">
        <v>701</v>
      </c>
      <c r="O24" s="251">
        <v>262</v>
      </c>
      <c r="P24" s="251">
        <v>439</v>
      </c>
      <c r="R24" s="251">
        <v>1028</v>
      </c>
      <c r="S24" s="251">
        <v>383</v>
      </c>
      <c r="T24" s="251">
        <v>645</v>
      </c>
      <c r="V24" s="251">
        <v>935</v>
      </c>
      <c r="W24" s="251">
        <v>328</v>
      </c>
      <c r="X24" s="251">
        <v>607</v>
      </c>
    </row>
    <row r="25" spans="1:24" x14ac:dyDescent="0.2">
      <c r="A25" s="116" t="s">
        <v>230</v>
      </c>
      <c r="B25" s="251">
        <f t="shared" si="0"/>
        <v>2522</v>
      </c>
      <c r="C25" s="251">
        <f t="shared" si="1"/>
        <v>733</v>
      </c>
      <c r="D25" s="251">
        <f t="shared" si="2"/>
        <v>1789</v>
      </c>
      <c r="F25" s="251">
        <v>334</v>
      </c>
      <c r="G25" s="251">
        <v>93</v>
      </c>
      <c r="H25" s="251">
        <v>241</v>
      </c>
      <c r="J25" s="251">
        <v>445</v>
      </c>
      <c r="K25" s="251">
        <v>127</v>
      </c>
      <c r="L25" s="251">
        <v>318</v>
      </c>
      <c r="N25" s="251">
        <v>466</v>
      </c>
      <c r="O25" s="251">
        <v>143</v>
      </c>
      <c r="P25" s="251">
        <v>323</v>
      </c>
      <c r="R25" s="251">
        <v>653</v>
      </c>
      <c r="S25" s="251">
        <v>198</v>
      </c>
      <c r="T25" s="251">
        <v>455</v>
      </c>
      <c r="V25" s="251">
        <v>624</v>
      </c>
      <c r="W25" s="251">
        <v>172</v>
      </c>
      <c r="X25" s="251">
        <v>452</v>
      </c>
    </row>
    <row r="26" spans="1:24" x14ac:dyDescent="0.2">
      <c r="A26" s="116" t="s">
        <v>231</v>
      </c>
      <c r="B26" s="251">
        <f t="shared" si="0"/>
        <v>1290</v>
      </c>
      <c r="C26" s="251">
        <f t="shared" si="1"/>
        <v>339</v>
      </c>
      <c r="D26" s="251">
        <f t="shared" si="2"/>
        <v>951</v>
      </c>
      <c r="F26" s="251">
        <v>205</v>
      </c>
      <c r="G26" s="251">
        <v>66</v>
      </c>
      <c r="H26" s="251">
        <v>139</v>
      </c>
      <c r="J26" s="251">
        <v>234</v>
      </c>
      <c r="K26" s="251">
        <v>57</v>
      </c>
      <c r="L26" s="251">
        <v>177</v>
      </c>
      <c r="N26" s="251">
        <v>239</v>
      </c>
      <c r="O26" s="251">
        <v>56</v>
      </c>
      <c r="P26" s="251">
        <v>183</v>
      </c>
      <c r="R26" s="251">
        <v>285</v>
      </c>
      <c r="S26" s="251">
        <v>79</v>
      </c>
      <c r="T26" s="251">
        <v>206</v>
      </c>
      <c r="V26" s="251">
        <v>327</v>
      </c>
      <c r="W26" s="251">
        <v>81</v>
      </c>
      <c r="X26" s="251">
        <v>246</v>
      </c>
    </row>
    <row r="27" spans="1:24" x14ac:dyDescent="0.2">
      <c r="A27" s="116" t="s">
        <v>232</v>
      </c>
      <c r="B27" s="251">
        <f t="shared" si="0"/>
        <v>598</v>
      </c>
      <c r="C27" s="251">
        <f t="shared" si="1"/>
        <v>156</v>
      </c>
      <c r="D27" s="251">
        <f t="shared" si="2"/>
        <v>442</v>
      </c>
      <c r="F27" s="251">
        <v>99</v>
      </c>
      <c r="G27" s="251">
        <v>28</v>
      </c>
      <c r="H27" s="251">
        <v>71</v>
      </c>
      <c r="J27" s="251">
        <v>90</v>
      </c>
      <c r="K27" s="251">
        <v>21</v>
      </c>
      <c r="L27" s="251">
        <v>69</v>
      </c>
      <c r="N27" s="251">
        <v>129</v>
      </c>
      <c r="O27" s="251">
        <v>27</v>
      </c>
      <c r="P27" s="251">
        <v>102</v>
      </c>
      <c r="R27" s="251">
        <v>135</v>
      </c>
      <c r="S27" s="251">
        <v>37</v>
      </c>
      <c r="T27" s="251">
        <v>98</v>
      </c>
      <c r="V27" s="251">
        <v>145</v>
      </c>
      <c r="W27" s="251">
        <v>43</v>
      </c>
      <c r="X27" s="251">
        <v>102</v>
      </c>
    </row>
    <row r="28" spans="1:24" ht="13.5" thickBot="1" x14ac:dyDescent="0.25">
      <c r="A28" s="117" t="s">
        <v>233</v>
      </c>
      <c r="B28" s="254">
        <f t="shared" si="0"/>
        <v>401</v>
      </c>
      <c r="C28" s="254">
        <f t="shared" si="1"/>
        <v>102</v>
      </c>
      <c r="D28" s="254">
        <f t="shared" si="2"/>
        <v>299</v>
      </c>
      <c r="E28" s="254"/>
      <c r="F28" s="254">
        <v>62</v>
      </c>
      <c r="G28" s="254">
        <v>11</v>
      </c>
      <c r="H28" s="254">
        <v>51</v>
      </c>
      <c r="I28" s="254"/>
      <c r="J28" s="254">
        <v>59</v>
      </c>
      <c r="K28" s="254">
        <v>17</v>
      </c>
      <c r="L28" s="254">
        <v>42</v>
      </c>
      <c r="M28" s="254"/>
      <c r="N28" s="254">
        <v>82</v>
      </c>
      <c r="O28" s="254">
        <v>26</v>
      </c>
      <c r="P28" s="254">
        <v>56</v>
      </c>
      <c r="Q28" s="254"/>
      <c r="R28" s="254">
        <v>96</v>
      </c>
      <c r="S28" s="254">
        <v>23</v>
      </c>
      <c r="T28" s="254">
        <v>73</v>
      </c>
      <c r="U28" s="254"/>
      <c r="V28" s="254">
        <v>102</v>
      </c>
      <c r="W28" s="254">
        <v>25</v>
      </c>
      <c r="X28" s="254">
        <v>77</v>
      </c>
    </row>
    <row r="29" spans="1:24" ht="15" customHeight="1" x14ac:dyDescent="0.2">
      <c r="A29" s="606" t="s">
        <v>929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</row>
    <row r="30" spans="1:24" ht="15" customHeight="1" x14ac:dyDescent="0.2">
      <c r="A30" s="546"/>
      <c r="B30" s="546"/>
      <c r="C30" s="546"/>
      <c r="D30" s="546"/>
      <c r="E30" s="546"/>
      <c r="F30" s="546"/>
      <c r="G30" s="546"/>
      <c r="H30" s="54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  <c r="W30" s="546"/>
      <c r="X30" s="546"/>
    </row>
    <row r="31" spans="1:24" ht="15" customHeight="1" x14ac:dyDescent="0.2">
      <c r="A31" s="28"/>
    </row>
    <row r="33" spans="6:24" x14ac:dyDescent="0.2"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</row>
  </sheetData>
  <mergeCells count="13">
    <mergeCell ref="A29:X29"/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10:D28">
    <cfRule type="cellIs" dxfId="193" priority="6" operator="equal">
      <formula>0</formula>
    </cfRule>
  </conditionalFormatting>
  <conditionalFormatting sqref="B9:I9">
    <cfRule type="cellIs" dxfId="192" priority="4" operator="equal">
      <formula>0</formula>
    </cfRule>
  </conditionalFormatting>
  <conditionalFormatting sqref="E10:I11">
    <cfRule type="cellIs" dxfId="191" priority="3" operator="equal">
      <formula>0</formula>
    </cfRule>
  </conditionalFormatting>
  <conditionalFormatting sqref="E12:X15">
    <cfRule type="cellIs" dxfId="190" priority="5" operator="equal">
      <formula>0</formula>
    </cfRule>
  </conditionalFormatting>
  <conditionalFormatting sqref="E20:X20">
    <cfRule type="cellIs" dxfId="189" priority="2" operator="equal">
      <formula>0</formula>
    </cfRule>
  </conditionalFormatting>
  <conditionalFormatting sqref="J9:X11">
    <cfRule type="cellIs" dxfId="188" priority="1" operator="equal">
      <formula>0</formula>
    </cfRule>
  </conditionalFormatting>
  <hyperlinks>
    <hyperlink ref="Y2" location="Contenido!A1" display="Contenido" xr:uid="{00000000-0004-0000-52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Hoja84">
    <tabColor theme="5" tint="-0.249977111117893"/>
  </sheetPr>
  <dimension ref="A2:I17"/>
  <sheetViews>
    <sheetView showGridLines="0" zoomScaleNormal="100" zoomScaleSheetLayoutView="80" workbookViewId="0">
      <selection activeCell="K15" sqref="K15"/>
    </sheetView>
  </sheetViews>
  <sheetFormatPr baseColWidth="10" defaultColWidth="11" defaultRowHeight="12.75" x14ac:dyDescent="0.2"/>
  <cols>
    <col min="1" max="16384" width="11" style="211"/>
  </cols>
  <sheetData>
    <row r="2" spans="1:9" ht="15" x14ac:dyDescent="0.25">
      <c r="I2" s="506" t="s">
        <v>573</v>
      </c>
    </row>
    <row r="7" spans="1:9" ht="15" customHeight="1" x14ac:dyDescent="0.2">
      <c r="A7" s="616" t="s">
        <v>955</v>
      </c>
      <c r="B7" s="616"/>
      <c r="C7" s="616"/>
      <c r="D7" s="616"/>
      <c r="E7" s="616"/>
      <c r="F7" s="616"/>
      <c r="G7" s="616"/>
      <c r="H7" s="616"/>
    </row>
    <row r="8" spans="1:9" ht="15" customHeight="1" x14ac:dyDescent="0.2">
      <c r="A8" s="616"/>
      <c r="B8" s="616"/>
      <c r="C8" s="616"/>
      <c r="D8" s="616"/>
      <c r="E8" s="616"/>
      <c r="F8" s="616"/>
      <c r="G8" s="616"/>
      <c r="H8" s="616"/>
    </row>
    <row r="9" spans="1:9" ht="15" customHeight="1" x14ac:dyDescent="0.2">
      <c r="A9" s="616"/>
      <c r="B9" s="616"/>
      <c r="C9" s="616"/>
      <c r="D9" s="616"/>
      <c r="E9" s="616"/>
      <c r="F9" s="616"/>
      <c r="G9" s="616"/>
      <c r="H9" s="616"/>
    </row>
    <row r="10" spans="1:9" ht="15" customHeight="1" x14ac:dyDescent="0.2">
      <c r="A10" s="616"/>
      <c r="B10" s="616"/>
      <c r="C10" s="616"/>
      <c r="D10" s="616"/>
      <c r="E10" s="616"/>
      <c r="F10" s="616"/>
      <c r="G10" s="616"/>
      <c r="H10" s="616"/>
    </row>
    <row r="11" spans="1:9" ht="15" customHeight="1" x14ac:dyDescent="0.2">
      <c r="A11" s="616"/>
      <c r="B11" s="616"/>
      <c r="C11" s="616"/>
      <c r="D11" s="616"/>
      <c r="E11" s="616"/>
      <c r="F11" s="616"/>
      <c r="G11" s="616"/>
      <c r="H11" s="616"/>
    </row>
    <row r="12" spans="1:9" ht="15" customHeight="1" x14ac:dyDescent="0.2">
      <c r="A12" s="616"/>
      <c r="B12" s="616"/>
      <c r="C12" s="616"/>
      <c r="D12" s="616"/>
      <c r="E12" s="616"/>
      <c r="F12" s="616"/>
      <c r="G12" s="616"/>
      <c r="H12" s="616"/>
    </row>
    <row r="13" spans="1:9" ht="15" customHeight="1" x14ac:dyDescent="0.2">
      <c r="A13" s="616"/>
      <c r="B13" s="616"/>
      <c r="C13" s="616"/>
      <c r="D13" s="616"/>
      <c r="E13" s="616"/>
      <c r="F13" s="616"/>
      <c r="G13" s="616"/>
      <c r="H13" s="616"/>
    </row>
    <row r="14" spans="1:9" ht="15" customHeight="1" x14ac:dyDescent="0.2">
      <c r="A14" s="616"/>
      <c r="B14" s="616"/>
      <c r="C14" s="616"/>
      <c r="D14" s="616"/>
      <c r="E14" s="616"/>
      <c r="F14" s="616"/>
      <c r="G14" s="616"/>
      <c r="H14" s="616"/>
    </row>
    <row r="15" spans="1:9" ht="15" customHeight="1" x14ac:dyDescent="0.2">
      <c r="A15" s="616"/>
      <c r="B15" s="616"/>
      <c r="C15" s="616"/>
      <c r="D15" s="616"/>
      <c r="E15" s="616"/>
      <c r="F15" s="616"/>
      <c r="G15" s="616"/>
      <c r="H15" s="616"/>
    </row>
    <row r="16" spans="1:9" ht="15" customHeight="1" x14ac:dyDescent="0.2">
      <c r="A16" s="616"/>
      <c r="B16" s="616"/>
      <c r="C16" s="616"/>
      <c r="D16" s="616"/>
      <c r="E16" s="616"/>
      <c r="F16" s="616"/>
      <c r="G16" s="616"/>
      <c r="H16" s="616"/>
    </row>
    <row r="17" spans="1:8" ht="15" customHeight="1" x14ac:dyDescent="0.2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53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Hoja85">
    <tabColor theme="5" tint="0.59999389629810485"/>
    <pageSetUpPr fitToPage="1"/>
  </sheetPr>
  <dimension ref="A1:Q25"/>
  <sheetViews>
    <sheetView showGridLines="0" zoomScaleNormal="100" zoomScaleSheetLayoutView="100" workbookViewId="0">
      <selection activeCell="T19" sqref="T19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6" width="5.375" style="251" bestFit="1" customWidth="1"/>
    <col min="7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6384" width="11" style="102"/>
  </cols>
  <sheetData>
    <row r="1" spans="1:17" ht="15" customHeight="1" x14ac:dyDescent="0.25">
      <c r="A1" s="600" t="s">
        <v>832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272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17" ht="15" x14ac:dyDescent="0.25">
      <c r="A3" s="601" t="s">
        <v>251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</row>
    <row r="5" spans="1:17" s="247" customFormat="1" ht="17.25" customHeight="1" x14ac:dyDescent="0.15">
      <c r="A5" s="603" t="s">
        <v>241</v>
      </c>
      <c r="B5" s="599" t="s">
        <v>0</v>
      </c>
      <c r="C5" s="599"/>
      <c r="D5" s="599"/>
      <c r="E5" s="394"/>
      <c r="F5" s="599" t="s">
        <v>561</v>
      </c>
      <c r="G5" s="599"/>
      <c r="H5" s="599"/>
      <c r="I5" s="394"/>
      <c r="J5" s="599" t="s">
        <v>562</v>
      </c>
      <c r="K5" s="599"/>
      <c r="L5" s="599"/>
      <c r="M5" s="394"/>
      <c r="N5" s="599" t="s">
        <v>563</v>
      </c>
      <c r="O5" s="599"/>
      <c r="P5" s="599"/>
    </row>
    <row r="6" spans="1:17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</row>
    <row r="7" spans="1:17" s="119" customFormat="1" x14ac:dyDescent="0.2">
      <c r="A7" s="11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</row>
    <row r="8" spans="1:17" s="269" customFormat="1" x14ac:dyDescent="0.2">
      <c r="A8" s="122" t="s">
        <v>0</v>
      </c>
      <c r="B8" s="268">
        <f>SUM(B9:B10)</f>
        <v>18652</v>
      </c>
      <c r="C8" s="268">
        <f>SUM(C9:C10)</f>
        <v>6720</v>
      </c>
      <c r="D8" s="268">
        <f>SUM(D9:D10)</f>
        <v>11932</v>
      </c>
      <c r="E8" s="268"/>
      <c r="F8" s="268">
        <f>SUM(F9:F10)</f>
        <v>9996</v>
      </c>
      <c r="G8" s="268">
        <f>SUM(G9:G10)</f>
        <v>3955</v>
      </c>
      <c r="H8" s="268">
        <f>SUM(H9:H10)</f>
        <v>6041</v>
      </c>
      <c r="I8" s="268"/>
      <c r="J8" s="268">
        <f>SUM(J9:J10)</f>
        <v>4747</v>
      </c>
      <c r="K8" s="268">
        <f>SUM(K9:K10)</f>
        <v>1518</v>
      </c>
      <c r="L8" s="268">
        <f>SUM(L9:L10)</f>
        <v>3229</v>
      </c>
      <c r="M8" s="268"/>
      <c r="N8" s="268">
        <f>SUM(N9:N10)</f>
        <v>3909</v>
      </c>
      <c r="O8" s="268">
        <f>SUM(O9:O10)</f>
        <v>1247</v>
      </c>
      <c r="P8" s="268">
        <f>SUM(P9:P10)</f>
        <v>2662</v>
      </c>
    </row>
    <row r="9" spans="1:17" x14ac:dyDescent="0.2">
      <c r="A9" s="129" t="s">
        <v>1</v>
      </c>
      <c r="B9" s="251">
        <f>+F9+J9+N9</f>
        <v>18077</v>
      </c>
      <c r="C9" s="251">
        <f>+G9+K9+O9</f>
        <v>6388</v>
      </c>
      <c r="D9" s="251">
        <f>+B9-C9</f>
        <v>11689</v>
      </c>
      <c r="E9" s="250"/>
      <c r="F9" s="250">
        <f>+F13+F17</f>
        <v>9723</v>
      </c>
      <c r="G9" s="250">
        <f>+G13+G17</f>
        <v>3798</v>
      </c>
      <c r="H9" s="250">
        <f>+H13+H17</f>
        <v>5925</v>
      </c>
      <c r="I9" s="250"/>
      <c r="J9" s="250">
        <f>+J13+J17</f>
        <v>4578</v>
      </c>
      <c r="K9" s="250">
        <f>+K13+K17</f>
        <v>1413</v>
      </c>
      <c r="L9" s="250">
        <f>+L13+L17</f>
        <v>3165</v>
      </c>
      <c r="M9" s="250"/>
      <c r="N9" s="250">
        <f>+N13+N17</f>
        <v>3776</v>
      </c>
      <c r="O9" s="250">
        <f>+O13+O17</f>
        <v>1177</v>
      </c>
      <c r="P9" s="250">
        <f>+P13+P17</f>
        <v>2599</v>
      </c>
    </row>
    <row r="10" spans="1:17" x14ac:dyDescent="0.2">
      <c r="A10" s="129" t="s">
        <v>203</v>
      </c>
      <c r="B10" s="251">
        <f>+F10+J10+N10</f>
        <v>575</v>
      </c>
      <c r="C10" s="251">
        <f>+G10+K10+O10</f>
        <v>332</v>
      </c>
      <c r="D10" s="251">
        <f t="shared" ref="D10" si="0">+B10-C10</f>
        <v>243</v>
      </c>
      <c r="E10" s="250"/>
      <c r="F10" s="250">
        <f>+F14</f>
        <v>273</v>
      </c>
      <c r="G10" s="250">
        <f t="shared" ref="G10:H10" si="1">+G14</f>
        <v>157</v>
      </c>
      <c r="H10" s="250">
        <f t="shared" si="1"/>
        <v>116</v>
      </c>
      <c r="I10" s="250"/>
      <c r="J10" s="250">
        <f>+J14</f>
        <v>169</v>
      </c>
      <c r="K10" s="250">
        <f t="shared" ref="K10:L10" si="2">+K14</f>
        <v>105</v>
      </c>
      <c r="L10" s="250">
        <f t="shared" si="2"/>
        <v>64</v>
      </c>
      <c r="M10" s="250"/>
      <c r="N10" s="250">
        <f>+N14</f>
        <v>133</v>
      </c>
      <c r="O10" s="250">
        <f t="shared" ref="O10:P10" si="3">+O14</f>
        <v>70</v>
      </c>
      <c r="P10" s="250">
        <f t="shared" si="3"/>
        <v>63</v>
      </c>
    </row>
    <row r="11" spans="1:17" x14ac:dyDescent="0.2"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</row>
    <row r="12" spans="1:17" s="269" customFormat="1" x14ac:dyDescent="0.2">
      <c r="A12" s="122" t="s">
        <v>206</v>
      </c>
      <c r="B12" s="268">
        <f>SUM(B13:B14)</f>
        <v>13205</v>
      </c>
      <c r="C12" s="268">
        <f>SUM(C13:C14)</f>
        <v>4862</v>
      </c>
      <c r="D12" s="268">
        <f>SUM(D13:D14)</f>
        <v>8343</v>
      </c>
      <c r="E12" s="268"/>
      <c r="F12" s="268">
        <f>SUM(F13:F14)</f>
        <v>7042</v>
      </c>
      <c r="G12" s="268">
        <f>SUM(G13:G14)</f>
        <v>2825</v>
      </c>
      <c r="H12" s="268">
        <f>SUM(H13:H14)</f>
        <v>4217</v>
      </c>
      <c r="I12" s="268"/>
      <c r="J12" s="268">
        <f>SUM(J13:J14)</f>
        <v>3425</v>
      </c>
      <c r="K12" s="268">
        <f>SUM(K13:K14)</f>
        <v>1132</v>
      </c>
      <c r="L12" s="268">
        <f>SUM(L13:L14)</f>
        <v>2293</v>
      </c>
      <c r="M12" s="268"/>
      <c r="N12" s="268">
        <f>SUM(N13:N14)</f>
        <v>2738</v>
      </c>
      <c r="O12" s="268">
        <f>SUM(O13:O14)</f>
        <v>905</v>
      </c>
      <c r="P12" s="268">
        <f>SUM(P13:P14)</f>
        <v>1833</v>
      </c>
    </row>
    <row r="13" spans="1:17" x14ac:dyDescent="0.2">
      <c r="A13" s="129" t="s">
        <v>1</v>
      </c>
      <c r="B13" s="251">
        <f>+F13+J13+N13</f>
        <v>12630</v>
      </c>
      <c r="C13" s="251">
        <f>+G13+K13+O13</f>
        <v>4530</v>
      </c>
      <c r="D13" s="251">
        <f t="shared" ref="D13:D14" si="4">+B13-C13</f>
        <v>8100</v>
      </c>
      <c r="E13" s="252"/>
      <c r="F13" s="252">
        <v>6769</v>
      </c>
      <c r="G13" s="252">
        <v>2668</v>
      </c>
      <c r="H13" s="252">
        <v>4101</v>
      </c>
      <c r="I13" s="252"/>
      <c r="J13" s="250">
        <v>3256</v>
      </c>
      <c r="K13" s="250">
        <v>1027</v>
      </c>
      <c r="L13" s="250">
        <v>2229</v>
      </c>
      <c r="M13" s="250"/>
      <c r="N13" s="250">
        <v>2605</v>
      </c>
      <c r="O13" s="250">
        <v>835</v>
      </c>
      <c r="P13" s="250">
        <v>1770</v>
      </c>
    </row>
    <row r="14" spans="1:17" x14ac:dyDescent="0.2">
      <c r="A14" s="129" t="s">
        <v>203</v>
      </c>
      <c r="B14" s="251">
        <f>+F14+J14+N14</f>
        <v>575</v>
      </c>
      <c r="C14" s="251">
        <f>+G14+K14+O14</f>
        <v>332</v>
      </c>
      <c r="D14" s="251">
        <f t="shared" si="4"/>
        <v>243</v>
      </c>
      <c r="E14" s="252"/>
      <c r="F14" s="252">
        <v>273</v>
      </c>
      <c r="G14" s="252">
        <v>157</v>
      </c>
      <c r="H14" s="252">
        <v>116</v>
      </c>
      <c r="I14" s="252"/>
      <c r="J14" s="252">
        <v>169</v>
      </c>
      <c r="K14" s="252">
        <v>105</v>
      </c>
      <c r="L14" s="252">
        <v>64</v>
      </c>
      <c r="M14" s="252"/>
      <c r="N14" s="252">
        <v>133</v>
      </c>
      <c r="O14" s="252">
        <v>70</v>
      </c>
      <c r="P14" s="252">
        <v>63</v>
      </c>
    </row>
    <row r="15" spans="1:17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</row>
    <row r="16" spans="1:17" s="269" customFormat="1" x14ac:dyDescent="0.2">
      <c r="A16" s="124" t="s">
        <v>205</v>
      </c>
      <c r="B16" s="268">
        <f>SUM(B17:B18)</f>
        <v>5447</v>
      </c>
      <c r="C16" s="268">
        <f>SUM(C17:C18)</f>
        <v>1858</v>
      </c>
      <c r="D16" s="268">
        <f>SUM(D17:D18)</f>
        <v>3589</v>
      </c>
      <c r="E16" s="268"/>
      <c r="F16" s="268">
        <f>SUM(F17:F18)</f>
        <v>2954</v>
      </c>
      <c r="G16" s="268">
        <f>SUM(G17:G18)</f>
        <v>1130</v>
      </c>
      <c r="H16" s="268">
        <f>SUM(H17:H18)</f>
        <v>1824</v>
      </c>
      <c r="I16" s="268"/>
      <c r="J16" s="268">
        <f>SUM(J17:J18)</f>
        <v>1322</v>
      </c>
      <c r="K16" s="268">
        <f>SUM(K17:K18)</f>
        <v>386</v>
      </c>
      <c r="L16" s="268">
        <f>SUM(L17:L18)</f>
        <v>936</v>
      </c>
      <c r="M16" s="268"/>
      <c r="N16" s="268">
        <f>SUM(N17:N18)</f>
        <v>1171</v>
      </c>
      <c r="O16" s="268">
        <f>SUM(O17:O18)</f>
        <v>342</v>
      </c>
      <c r="P16" s="268">
        <f>SUM(P17:P18)</f>
        <v>829</v>
      </c>
    </row>
    <row r="17" spans="1:16" x14ac:dyDescent="0.2">
      <c r="A17" s="129" t="s">
        <v>1</v>
      </c>
      <c r="B17" s="251">
        <f>+F17+J17+N17</f>
        <v>5447</v>
      </c>
      <c r="C17" s="251">
        <f>+G17+K17+O17</f>
        <v>1858</v>
      </c>
      <c r="D17" s="251">
        <f t="shared" ref="D17" si="5">+B17-C17</f>
        <v>3589</v>
      </c>
      <c r="E17" s="252"/>
      <c r="F17" s="252">
        <v>2954</v>
      </c>
      <c r="G17" s="252">
        <v>1130</v>
      </c>
      <c r="H17" s="252">
        <v>1824</v>
      </c>
      <c r="I17" s="252"/>
      <c r="J17" s="252">
        <v>1322</v>
      </c>
      <c r="K17" s="252">
        <v>386</v>
      </c>
      <c r="L17" s="252">
        <v>936</v>
      </c>
      <c r="M17" s="252"/>
      <c r="N17" s="252">
        <v>1171</v>
      </c>
      <c r="O17" s="252">
        <v>342</v>
      </c>
      <c r="P17" s="252">
        <v>829</v>
      </c>
    </row>
    <row r="18" spans="1:16" ht="13.5" thickBot="1" x14ac:dyDescent="0.25">
      <c r="A18" s="130" t="s">
        <v>203</v>
      </c>
      <c r="B18" s="261" t="s">
        <v>8</v>
      </c>
      <c r="C18" s="261" t="s">
        <v>8</v>
      </c>
      <c r="D18" s="261" t="s">
        <v>8</v>
      </c>
      <c r="E18" s="254"/>
      <c r="F18" s="261" t="s">
        <v>8</v>
      </c>
      <c r="G18" s="261" t="s">
        <v>8</v>
      </c>
      <c r="H18" s="261" t="s">
        <v>8</v>
      </c>
      <c r="I18" s="254"/>
      <c r="J18" s="261" t="s">
        <v>8</v>
      </c>
      <c r="K18" s="261" t="s">
        <v>8</v>
      </c>
      <c r="L18" s="261" t="s">
        <v>8</v>
      </c>
      <c r="M18" s="254"/>
      <c r="N18" s="261" t="s">
        <v>8</v>
      </c>
      <c r="O18" s="261" t="s">
        <v>8</v>
      </c>
      <c r="P18" s="261" t="s">
        <v>8</v>
      </c>
    </row>
    <row r="19" spans="1:16" ht="15" customHeight="1" x14ac:dyDescent="0.2">
      <c r="A19" s="28" t="s">
        <v>929</v>
      </c>
    </row>
    <row r="21" spans="1:16" ht="12" x14ac:dyDescent="0.2">
      <c r="A21" s="379"/>
      <c r="B21" s="378"/>
      <c r="C21" s="378"/>
      <c r="D21" s="378"/>
    </row>
    <row r="22" spans="1:16" ht="12" x14ac:dyDescent="0.2">
      <c r="A22" s="379"/>
      <c r="B22" s="378"/>
      <c r="C22" s="378"/>
      <c r="D22" s="378"/>
    </row>
    <row r="24" spans="1:16" ht="12" x14ac:dyDescent="0.2">
      <c r="A24" s="379"/>
      <c r="B24" s="378"/>
      <c r="C24" s="378"/>
      <c r="D24" s="378"/>
    </row>
    <row r="25" spans="1:16" ht="12" x14ac:dyDescent="0.2">
      <c r="A25" s="379"/>
      <c r="B25" s="378"/>
      <c r="C25" s="378"/>
      <c r="D25" s="378"/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8:P18">
    <cfRule type="cellIs" dxfId="187" priority="4" operator="equal">
      <formula>0</formula>
    </cfRule>
  </conditionalFormatting>
  <hyperlinks>
    <hyperlink ref="Q2" location="Contenido!A1" display="Contenido" xr:uid="{00000000-0004-0000-54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Hoja86">
    <tabColor theme="5" tint="0.59999389629810485"/>
    <pageSetUpPr fitToPage="1"/>
  </sheetPr>
  <dimension ref="A1:Q46"/>
  <sheetViews>
    <sheetView showGridLines="0" zoomScaleNormal="100" zoomScaleSheetLayoutView="100" workbookViewId="0">
      <selection activeCell="T19" sqref="T19"/>
    </sheetView>
  </sheetViews>
  <sheetFormatPr baseColWidth="10" defaultColWidth="10.125" defaultRowHeight="12" x14ac:dyDescent="0.2"/>
  <cols>
    <col min="1" max="1" width="59.75" style="58" customWidth="1"/>
    <col min="2" max="4" width="6.5" style="279" customWidth="1"/>
    <col min="5" max="5" width="1.75" style="279" customWidth="1"/>
    <col min="6" max="6" width="6.5" style="285" customWidth="1"/>
    <col min="7" max="8" width="6.5" style="279" customWidth="1"/>
    <col min="9" max="9" width="1.75" style="279" customWidth="1"/>
    <col min="10" max="10" width="6.5" style="285" customWidth="1"/>
    <col min="11" max="12" width="6.5" style="279" customWidth="1"/>
    <col min="13" max="13" width="1.75" style="279" customWidth="1"/>
    <col min="14" max="14" width="6.5" style="285" customWidth="1"/>
    <col min="15" max="16" width="6.5" style="279" customWidth="1"/>
    <col min="17" max="16384" width="10.125" style="57"/>
  </cols>
  <sheetData>
    <row r="1" spans="1:17" ht="15" x14ac:dyDescent="0.25">
      <c r="A1" s="618" t="s">
        <v>831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</row>
    <row r="2" spans="1:17" ht="15" x14ac:dyDescent="0.25">
      <c r="A2" s="618" t="s">
        <v>270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506" t="s">
        <v>573</v>
      </c>
    </row>
    <row r="3" spans="1:17" ht="15" x14ac:dyDescent="0.25">
      <c r="A3" s="618" t="s">
        <v>261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</row>
    <row r="4" spans="1:17" ht="15" x14ac:dyDescent="0.25">
      <c r="A4" s="618" t="s">
        <v>262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</row>
    <row r="5" spans="1:17" ht="15" x14ac:dyDescent="0.25">
      <c r="A5" s="619" t="s">
        <v>1011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</row>
    <row r="6" spans="1:17" s="288" customFormat="1" ht="16.5" customHeight="1" x14ac:dyDescent="0.15">
      <c r="A6" s="603" t="s">
        <v>903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88" customFormat="1" ht="29.2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6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ht="4.5" customHeight="1" x14ac:dyDescent="0.2">
      <c r="A8" s="74"/>
      <c r="B8" s="280"/>
      <c r="C8" s="281"/>
      <c r="D8" s="281"/>
      <c r="E8" s="282"/>
      <c r="F8" s="280"/>
      <c r="G8" s="281"/>
      <c r="H8" s="281"/>
      <c r="I8" s="282"/>
      <c r="J8" s="280"/>
      <c r="K8" s="281"/>
      <c r="L8" s="281"/>
      <c r="M8" s="282"/>
      <c r="N8" s="280"/>
      <c r="O8" s="281"/>
      <c r="P8" s="281"/>
    </row>
    <row r="9" spans="1:17" ht="12.75" x14ac:dyDescent="0.2">
      <c r="A9" s="173" t="s">
        <v>0</v>
      </c>
      <c r="B9" s="283">
        <f>+B11+'71_2'!B10+'71_2'!B38</f>
        <v>18652</v>
      </c>
      <c r="C9" s="283">
        <f>+C11+'71_2'!C10+'71_2'!C38</f>
        <v>6719</v>
      </c>
      <c r="D9" s="283">
        <f>+D11+'71_2'!D10+'71_2'!D38</f>
        <v>11933</v>
      </c>
      <c r="E9" s="283"/>
      <c r="F9" s="283">
        <f>+F11+'71_2'!F10+'71_2'!F38</f>
        <v>10013</v>
      </c>
      <c r="G9" s="283">
        <f>+G11+'71_2'!G10+'71_2'!G38</f>
        <v>3961</v>
      </c>
      <c r="H9" s="283">
        <f>+H11+'71_2'!H10+'71_2'!H38</f>
        <v>6052</v>
      </c>
      <c r="I9" s="283"/>
      <c r="J9" s="283">
        <f>+J11+'71_2'!J10+'71_2'!J38</f>
        <v>4746</v>
      </c>
      <c r="K9" s="283">
        <f>+K11+'71_2'!K10+'71_2'!K38</f>
        <v>1517</v>
      </c>
      <c r="L9" s="283">
        <f>+L11+'71_2'!L10+'71_2'!L38</f>
        <v>3229</v>
      </c>
      <c r="M9" s="283"/>
      <c r="N9" s="283">
        <f>+N11+'71_2'!N10+'71_2'!N38</f>
        <v>3893</v>
      </c>
      <c r="O9" s="283">
        <f>+O11+'71_2'!O10+'71_2'!O38</f>
        <v>1241</v>
      </c>
      <c r="P9" s="283">
        <f>+P11+'71_2'!P10+'71_2'!P38</f>
        <v>2652</v>
      </c>
    </row>
    <row r="10" spans="1:17" ht="4.5" customHeight="1" x14ac:dyDescent="0.2">
      <c r="A10" s="56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</row>
    <row r="11" spans="1:17" ht="12.75" x14ac:dyDescent="0.2">
      <c r="A11" s="56" t="s">
        <v>105</v>
      </c>
      <c r="B11" s="283">
        <f>SUM(B12:B45)</f>
        <v>15083</v>
      </c>
      <c r="C11" s="283">
        <f t="shared" ref="C11:D11" si="0">SUM(C12:C45)</f>
        <v>4588</v>
      </c>
      <c r="D11" s="283">
        <f t="shared" si="0"/>
        <v>10495</v>
      </c>
      <c r="E11" s="283"/>
      <c r="F11" s="283">
        <f>SUM(F12:F45)</f>
        <v>8107</v>
      </c>
      <c r="G11" s="283">
        <f t="shared" ref="G11:H11" si="1">SUM(G12:G45)</f>
        <v>2776</v>
      </c>
      <c r="H11" s="283">
        <f t="shared" si="1"/>
        <v>5331</v>
      </c>
      <c r="I11" s="283"/>
      <c r="J11" s="283">
        <f>SUM(J12:J45)</f>
        <v>3744</v>
      </c>
      <c r="K11" s="283">
        <f t="shared" ref="K11:L11" si="2">SUM(K12:K45)</f>
        <v>950</v>
      </c>
      <c r="L11" s="283">
        <f t="shared" si="2"/>
        <v>2794</v>
      </c>
      <c r="M11" s="283"/>
      <c r="N11" s="283">
        <f>SUM(N12:N45)</f>
        <v>3232</v>
      </c>
      <c r="O11" s="283">
        <f t="shared" ref="O11:P11" si="3">SUM(O12:O45)</f>
        <v>862</v>
      </c>
      <c r="P11" s="283">
        <f t="shared" si="3"/>
        <v>2370</v>
      </c>
    </row>
    <row r="12" spans="1:17" ht="12.75" x14ac:dyDescent="0.2">
      <c r="A12" s="104" t="s">
        <v>106</v>
      </c>
      <c r="B12" s="284">
        <v>51</v>
      </c>
      <c r="C12" s="284">
        <v>18</v>
      </c>
      <c r="D12" s="284">
        <v>33</v>
      </c>
      <c r="E12" s="284"/>
      <c r="F12" s="284">
        <v>17</v>
      </c>
      <c r="G12" s="284">
        <v>8</v>
      </c>
      <c r="H12" s="284">
        <v>9</v>
      </c>
      <c r="I12" s="284"/>
      <c r="J12" s="284">
        <v>28</v>
      </c>
      <c r="K12" s="284">
        <v>7</v>
      </c>
      <c r="L12" s="284">
        <v>21</v>
      </c>
      <c r="M12" s="284"/>
      <c r="N12" s="284">
        <v>6</v>
      </c>
      <c r="O12" s="284">
        <v>3</v>
      </c>
      <c r="P12" s="284">
        <v>3</v>
      </c>
    </row>
    <row r="13" spans="1:17" ht="12.75" x14ac:dyDescent="0.2">
      <c r="A13" s="104" t="s">
        <v>107</v>
      </c>
      <c r="B13" s="284">
        <v>502</v>
      </c>
      <c r="C13" s="284">
        <v>138</v>
      </c>
      <c r="D13" s="284">
        <v>364</v>
      </c>
      <c r="E13" s="284"/>
      <c r="F13" s="284">
        <v>241</v>
      </c>
      <c r="G13" s="284">
        <v>76</v>
      </c>
      <c r="H13" s="284">
        <v>165</v>
      </c>
      <c r="I13" s="284"/>
      <c r="J13" s="284">
        <v>148</v>
      </c>
      <c r="K13" s="284">
        <v>29</v>
      </c>
      <c r="L13" s="284">
        <v>119</v>
      </c>
      <c r="M13" s="284"/>
      <c r="N13" s="284">
        <v>113</v>
      </c>
      <c r="O13" s="284">
        <v>33</v>
      </c>
      <c r="P13" s="284">
        <v>80</v>
      </c>
    </row>
    <row r="14" spans="1:17" ht="12.75" x14ac:dyDescent="0.2">
      <c r="A14" s="104" t="s">
        <v>267</v>
      </c>
      <c r="B14" s="284">
        <v>173</v>
      </c>
      <c r="C14" s="284">
        <v>49</v>
      </c>
      <c r="D14" s="284">
        <v>124</v>
      </c>
      <c r="E14" s="284"/>
      <c r="F14" s="284">
        <v>85</v>
      </c>
      <c r="G14" s="284">
        <v>25</v>
      </c>
      <c r="H14" s="284">
        <v>60</v>
      </c>
      <c r="I14" s="284"/>
      <c r="J14" s="284">
        <v>44</v>
      </c>
      <c r="K14" s="284">
        <v>11</v>
      </c>
      <c r="L14" s="284">
        <v>33</v>
      </c>
      <c r="M14" s="284"/>
      <c r="N14" s="284">
        <v>44</v>
      </c>
      <c r="O14" s="284">
        <v>13</v>
      </c>
      <c r="P14" s="284">
        <v>31</v>
      </c>
    </row>
    <row r="15" spans="1:17" ht="12.75" x14ac:dyDescent="0.2">
      <c r="A15" s="104" t="s">
        <v>108</v>
      </c>
      <c r="B15" s="284">
        <v>56</v>
      </c>
      <c r="C15" s="284">
        <v>1</v>
      </c>
      <c r="D15" s="284">
        <v>55</v>
      </c>
      <c r="E15" s="284"/>
      <c r="F15" s="284">
        <v>20</v>
      </c>
      <c r="G15" s="284">
        <v>1</v>
      </c>
      <c r="H15" s="284">
        <v>19</v>
      </c>
      <c r="I15" s="284"/>
      <c r="J15" s="284">
        <v>36</v>
      </c>
      <c r="K15" s="284">
        <v>0</v>
      </c>
      <c r="L15" s="284">
        <v>36</v>
      </c>
      <c r="M15" s="284"/>
      <c r="N15" s="284">
        <v>0</v>
      </c>
      <c r="O15" s="284">
        <v>0</v>
      </c>
      <c r="P15" s="284">
        <v>0</v>
      </c>
    </row>
    <row r="16" spans="1:17" ht="12.75" x14ac:dyDescent="0.2">
      <c r="A16" s="104" t="s">
        <v>264</v>
      </c>
      <c r="B16" s="284">
        <v>128</v>
      </c>
      <c r="C16" s="284">
        <v>79</v>
      </c>
      <c r="D16" s="284">
        <v>49</v>
      </c>
      <c r="E16" s="284"/>
      <c r="F16" s="284">
        <v>89</v>
      </c>
      <c r="G16" s="284">
        <v>54</v>
      </c>
      <c r="H16" s="284">
        <v>35</v>
      </c>
      <c r="I16" s="284"/>
      <c r="J16" s="284">
        <v>39</v>
      </c>
      <c r="K16" s="284">
        <v>25</v>
      </c>
      <c r="L16" s="284">
        <v>14</v>
      </c>
      <c r="M16" s="284"/>
      <c r="N16" s="284">
        <v>0</v>
      </c>
      <c r="O16" s="284">
        <v>0</v>
      </c>
      <c r="P16" s="284">
        <v>0</v>
      </c>
    </row>
    <row r="17" spans="1:16" ht="12.75" x14ac:dyDescent="0.2">
      <c r="A17" s="104" t="s">
        <v>111</v>
      </c>
      <c r="B17" s="284">
        <v>3070</v>
      </c>
      <c r="C17" s="284">
        <v>919</v>
      </c>
      <c r="D17" s="284">
        <v>2151</v>
      </c>
      <c r="E17" s="284"/>
      <c r="F17" s="284">
        <v>1640</v>
      </c>
      <c r="G17" s="284">
        <v>573</v>
      </c>
      <c r="H17" s="284">
        <v>1067</v>
      </c>
      <c r="I17" s="284"/>
      <c r="J17" s="284">
        <v>756</v>
      </c>
      <c r="K17" s="284">
        <v>174</v>
      </c>
      <c r="L17" s="284">
        <v>582</v>
      </c>
      <c r="M17" s="284"/>
      <c r="N17" s="284">
        <v>674</v>
      </c>
      <c r="O17" s="284">
        <v>172</v>
      </c>
      <c r="P17" s="284">
        <v>502</v>
      </c>
    </row>
    <row r="18" spans="1:16" ht="12.75" x14ac:dyDescent="0.2">
      <c r="A18" s="104" t="s">
        <v>112</v>
      </c>
      <c r="B18" s="284">
        <v>131</v>
      </c>
      <c r="C18" s="284">
        <v>27</v>
      </c>
      <c r="D18" s="284">
        <v>104</v>
      </c>
      <c r="E18" s="284"/>
      <c r="F18" s="284">
        <v>62</v>
      </c>
      <c r="G18" s="284">
        <v>16</v>
      </c>
      <c r="H18" s="284">
        <v>46</v>
      </c>
      <c r="I18" s="284"/>
      <c r="J18" s="284">
        <v>54</v>
      </c>
      <c r="K18" s="284">
        <v>9</v>
      </c>
      <c r="L18" s="284">
        <v>45</v>
      </c>
      <c r="M18" s="284"/>
      <c r="N18" s="284">
        <v>15</v>
      </c>
      <c r="O18" s="284">
        <v>2</v>
      </c>
      <c r="P18" s="284">
        <v>13</v>
      </c>
    </row>
    <row r="19" spans="1:16" x14ac:dyDescent="0.2">
      <c r="A19" s="512" t="s">
        <v>1018</v>
      </c>
      <c r="B19" s="284">
        <v>21</v>
      </c>
      <c r="C19" s="284">
        <v>6</v>
      </c>
      <c r="D19" s="284">
        <v>15</v>
      </c>
      <c r="E19" s="284"/>
      <c r="F19" s="284">
        <v>21</v>
      </c>
      <c r="G19" s="284">
        <v>6</v>
      </c>
      <c r="H19" s="284">
        <v>15</v>
      </c>
      <c r="I19" s="284"/>
      <c r="J19" s="284">
        <v>0</v>
      </c>
      <c r="K19" s="284">
        <v>0</v>
      </c>
      <c r="L19" s="284">
        <v>0</v>
      </c>
      <c r="M19" s="284"/>
      <c r="N19" s="284">
        <v>0</v>
      </c>
      <c r="O19" s="284">
        <v>0</v>
      </c>
      <c r="P19" s="284">
        <v>0</v>
      </c>
    </row>
    <row r="20" spans="1:16" ht="12.75" hidden="1" x14ac:dyDescent="0.2">
      <c r="A20" s="104" t="s">
        <v>113</v>
      </c>
      <c r="B20" s="284">
        <v>0</v>
      </c>
      <c r="C20" s="284">
        <v>0</v>
      </c>
      <c r="D20" s="284">
        <v>0</v>
      </c>
      <c r="E20" s="284"/>
      <c r="F20" s="284">
        <v>0</v>
      </c>
      <c r="G20" s="284">
        <v>0</v>
      </c>
      <c r="H20" s="284">
        <v>0</v>
      </c>
      <c r="I20" s="284"/>
      <c r="J20" s="284">
        <v>0</v>
      </c>
      <c r="K20" s="284">
        <v>0</v>
      </c>
      <c r="L20" s="284">
        <v>0</v>
      </c>
      <c r="M20" s="284"/>
      <c r="N20" s="284">
        <v>0</v>
      </c>
      <c r="O20" s="284">
        <v>0</v>
      </c>
      <c r="P20" s="284">
        <v>0</v>
      </c>
    </row>
    <row r="21" spans="1:16" ht="12.75" x14ac:dyDescent="0.2">
      <c r="A21" s="104" t="s">
        <v>114</v>
      </c>
      <c r="B21" s="284">
        <v>717</v>
      </c>
      <c r="C21" s="284">
        <v>187</v>
      </c>
      <c r="D21" s="284">
        <v>530</v>
      </c>
      <c r="E21" s="284"/>
      <c r="F21" s="284">
        <v>386</v>
      </c>
      <c r="G21" s="284">
        <v>106</v>
      </c>
      <c r="H21" s="284">
        <v>280</v>
      </c>
      <c r="I21" s="284"/>
      <c r="J21" s="284">
        <v>189</v>
      </c>
      <c r="K21" s="284">
        <v>51</v>
      </c>
      <c r="L21" s="284">
        <v>138</v>
      </c>
      <c r="M21" s="284"/>
      <c r="N21" s="284">
        <v>142</v>
      </c>
      <c r="O21" s="284">
        <v>30</v>
      </c>
      <c r="P21" s="284">
        <v>112</v>
      </c>
    </row>
    <row r="22" spans="1:16" ht="12.75" hidden="1" x14ac:dyDescent="0.2">
      <c r="A22" s="104" t="s">
        <v>109</v>
      </c>
      <c r="B22" s="284">
        <v>0</v>
      </c>
      <c r="C22" s="284">
        <v>0</v>
      </c>
      <c r="D22" s="284">
        <v>0</v>
      </c>
      <c r="E22" s="284"/>
      <c r="F22" s="284">
        <v>0</v>
      </c>
      <c r="G22" s="284">
        <v>0</v>
      </c>
      <c r="H22" s="284">
        <v>0</v>
      </c>
      <c r="I22" s="284"/>
      <c r="J22" s="284">
        <v>0</v>
      </c>
      <c r="K22" s="284">
        <v>0</v>
      </c>
      <c r="L22" s="284">
        <v>0</v>
      </c>
      <c r="M22" s="284"/>
      <c r="N22" s="284">
        <v>0</v>
      </c>
      <c r="O22" s="284">
        <v>0</v>
      </c>
      <c r="P22" s="284">
        <v>0</v>
      </c>
    </row>
    <row r="23" spans="1:16" ht="12.75" hidden="1" x14ac:dyDescent="0.2">
      <c r="A23" s="104" t="s">
        <v>110</v>
      </c>
      <c r="B23" s="284">
        <v>0</v>
      </c>
      <c r="C23" s="284">
        <v>0</v>
      </c>
      <c r="D23" s="284">
        <v>0</v>
      </c>
      <c r="E23" s="284"/>
      <c r="F23" s="284">
        <v>0</v>
      </c>
      <c r="G23" s="284">
        <v>0</v>
      </c>
      <c r="H23" s="284">
        <v>0</v>
      </c>
      <c r="I23" s="284"/>
      <c r="J23" s="284">
        <v>0</v>
      </c>
      <c r="K23" s="284">
        <v>0</v>
      </c>
      <c r="L23" s="284">
        <v>0</v>
      </c>
      <c r="M23" s="284"/>
      <c r="N23" s="284">
        <v>0</v>
      </c>
      <c r="O23" s="284">
        <v>0</v>
      </c>
      <c r="P23" s="284">
        <v>0</v>
      </c>
    </row>
    <row r="24" spans="1:16" ht="12.75" x14ac:dyDescent="0.2">
      <c r="A24" s="104" t="s">
        <v>265</v>
      </c>
      <c r="B24" s="284">
        <v>847</v>
      </c>
      <c r="C24" s="284">
        <v>517</v>
      </c>
      <c r="D24" s="284">
        <v>330</v>
      </c>
      <c r="E24" s="284"/>
      <c r="F24" s="284">
        <v>695</v>
      </c>
      <c r="G24" s="284">
        <v>423</v>
      </c>
      <c r="H24" s="284">
        <v>272</v>
      </c>
      <c r="I24" s="284"/>
      <c r="J24" s="284">
        <v>141</v>
      </c>
      <c r="K24" s="284">
        <v>87</v>
      </c>
      <c r="L24" s="284">
        <v>54</v>
      </c>
      <c r="M24" s="284"/>
      <c r="N24" s="284">
        <v>11</v>
      </c>
      <c r="O24" s="284">
        <v>7</v>
      </c>
      <c r="P24" s="284">
        <v>4</v>
      </c>
    </row>
    <row r="25" spans="1:16" ht="12.75" x14ac:dyDescent="0.2">
      <c r="A25" s="104" t="s">
        <v>115</v>
      </c>
      <c r="B25" s="284">
        <v>24</v>
      </c>
      <c r="C25" s="284">
        <v>12</v>
      </c>
      <c r="D25" s="284">
        <v>12</v>
      </c>
      <c r="E25" s="284"/>
      <c r="F25" s="284">
        <v>19</v>
      </c>
      <c r="G25" s="284">
        <v>10</v>
      </c>
      <c r="H25" s="284">
        <v>9</v>
      </c>
      <c r="I25" s="284"/>
      <c r="J25" s="284">
        <v>5</v>
      </c>
      <c r="K25" s="284">
        <v>2</v>
      </c>
      <c r="L25" s="284">
        <v>3</v>
      </c>
      <c r="M25" s="284"/>
      <c r="N25" s="284">
        <v>0</v>
      </c>
      <c r="O25" s="284">
        <v>0</v>
      </c>
      <c r="P25" s="284">
        <v>0</v>
      </c>
    </row>
    <row r="26" spans="1:16" ht="12.75" x14ac:dyDescent="0.2">
      <c r="A26" s="104" t="s">
        <v>266</v>
      </c>
      <c r="B26" s="284">
        <v>207</v>
      </c>
      <c r="C26" s="284">
        <v>113</v>
      </c>
      <c r="D26" s="284">
        <v>94</v>
      </c>
      <c r="E26" s="284"/>
      <c r="F26" s="284">
        <v>207</v>
      </c>
      <c r="G26" s="284">
        <v>113</v>
      </c>
      <c r="H26" s="284">
        <v>94</v>
      </c>
      <c r="I26" s="284"/>
      <c r="J26" s="284">
        <v>0</v>
      </c>
      <c r="K26" s="284">
        <v>0</v>
      </c>
      <c r="L26" s="284">
        <v>0</v>
      </c>
      <c r="M26" s="284"/>
      <c r="N26" s="284">
        <v>0</v>
      </c>
      <c r="O26" s="284">
        <v>0</v>
      </c>
      <c r="P26" s="284">
        <v>0</v>
      </c>
    </row>
    <row r="27" spans="1:16" ht="12.75" x14ac:dyDescent="0.2">
      <c r="A27" s="104" t="s">
        <v>1012</v>
      </c>
      <c r="B27" s="284">
        <v>112</v>
      </c>
      <c r="C27" s="284">
        <v>80</v>
      </c>
      <c r="D27" s="284">
        <v>32</v>
      </c>
      <c r="E27" s="284"/>
      <c r="F27" s="284">
        <v>70</v>
      </c>
      <c r="G27" s="284">
        <v>51</v>
      </c>
      <c r="H27" s="284">
        <v>19</v>
      </c>
      <c r="I27" s="284"/>
      <c r="J27" s="284">
        <v>42</v>
      </c>
      <c r="K27" s="284">
        <v>29</v>
      </c>
      <c r="L27" s="284">
        <v>13</v>
      </c>
      <c r="M27" s="284"/>
      <c r="N27" s="284">
        <v>0</v>
      </c>
      <c r="O27" s="284">
        <v>0</v>
      </c>
      <c r="P27" s="284">
        <v>0</v>
      </c>
    </row>
    <row r="28" spans="1:16" ht="12.75" hidden="1" x14ac:dyDescent="0.2">
      <c r="A28" s="104" t="s">
        <v>1013</v>
      </c>
      <c r="B28" s="284">
        <v>0</v>
      </c>
      <c r="C28" s="284">
        <v>0</v>
      </c>
      <c r="D28" s="284">
        <v>0</v>
      </c>
      <c r="E28" s="284"/>
      <c r="F28" s="284">
        <v>0</v>
      </c>
      <c r="G28" s="284">
        <v>0</v>
      </c>
      <c r="H28" s="284">
        <v>0</v>
      </c>
      <c r="I28" s="284"/>
      <c r="J28" s="284">
        <v>0</v>
      </c>
      <c r="K28" s="284">
        <v>0</v>
      </c>
      <c r="L28" s="284">
        <v>0</v>
      </c>
      <c r="M28" s="284"/>
      <c r="N28" s="284">
        <v>0</v>
      </c>
      <c r="O28" s="284">
        <v>0</v>
      </c>
      <c r="P28" s="284">
        <v>0</v>
      </c>
    </row>
    <row r="29" spans="1:16" ht="12.75" x14ac:dyDescent="0.2">
      <c r="A29" s="104" t="s">
        <v>1019</v>
      </c>
      <c r="B29" s="284">
        <v>473</v>
      </c>
      <c r="C29" s="284">
        <v>146</v>
      </c>
      <c r="D29" s="284">
        <v>327</v>
      </c>
      <c r="E29" s="284"/>
      <c r="F29" s="284">
        <v>462</v>
      </c>
      <c r="G29" s="284">
        <v>141</v>
      </c>
      <c r="H29" s="284">
        <v>321</v>
      </c>
      <c r="I29" s="284"/>
      <c r="J29" s="284">
        <v>0</v>
      </c>
      <c r="K29" s="284">
        <v>0</v>
      </c>
      <c r="L29" s="284">
        <v>0</v>
      </c>
      <c r="M29" s="284"/>
      <c r="N29" s="284">
        <v>11</v>
      </c>
      <c r="O29" s="284">
        <v>5</v>
      </c>
      <c r="P29" s="284">
        <v>6</v>
      </c>
    </row>
    <row r="30" spans="1:16" ht="12.75" x14ac:dyDescent="0.2">
      <c r="A30" s="104" t="s">
        <v>116</v>
      </c>
      <c r="B30" s="284">
        <v>1063</v>
      </c>
      <c r="C30" s="284">
        <v>245</v>
      </c>
      <c r="D30" s="284">
        <v>818</v>
      </c>
      <c r="E30" s="284"/>
      <c r="F30" s="284">
        <v>472</v>
      </c>
      <c r="G30" s="284">
        <v>112</v>
      </c>
      <c r="H30" s="284">
        <v>360</v>
      </c>
      <c r="I30" s="284"/>
      <c r="J30" s="284">
        <v>290</v>
      </c>
      <c r="K30" s="284">
        <v>59</v>
      </c>
      <c r="L30" s="284">
        <v>231</v>
      </c>
      <c r="M30" s="284"/>
      <c r="N30" s="284">
        <v>301</v>
      </c>
      <c r="O30" s="284">
        <v>74</v>
      </c>
      <c r="P30" s="284">
        <v>227</v>
      </c>
    </row>
    <row r="31" spans="1:16" ht="12.75" x14ac:dyDescent="0.2">
      <c r="A31" s="104" t="s">
        <v>117</v>
      </c>
      <c r="B31" s="284">
        <v>12</v>
      </c>
      <c r="C31" s="284">
        <v>3</v>
      </c>
      <c r="D31" s="284">
        <v>9</v>
      </c>
      <c r="E31" s="284"/>
      <c r="F31" s="284">
        <v>0</v>
      </c>
      <c r="G31" s="284">
        <v>0</v>
      </c>
      <c r="H31" s="284">
        <v>0</v>
      </c>
      <c r="I31" s="284"/>
      <c r="J31" s="284">
        <v>12</v>
      </c>
      <c r="K31" s="284">
        <v>3</v>
      </c>
      <c r="L31" s="284">
        <v>9</v>
      </c>
      <c r="M31" s="284"/>
      <c r="N31" s="284">
        <v>0</v>
      </c>
      <c r="O31" s="284">
        <v>0</v>
      </c>
      <c r="P31" s="284">
        <v>0</v>
      </c>
    </row>
    <row r="32" spans="1:16" ht="12.75" x14ac:dyDescent="0.2">
      <c r="A32" s="104" t="s">
        <v>119</v>
      </c>
      <c r="B32" s="284">
        <v>352</v>
      </c>
      <c r="C32" s="284">
        <v>240</v>
      </c>
      <c r="D32" s="284">
        <v>112</v>
      </c>
      <c r="E32" s="284"/>
      <c r="F32" s="284">
        <v>195</v>
      </c>
      <c r="G32" s="284">
        <v>136</v>
      </c>
      <c r="H32" s="284">
        <v>59</v>
      </c>
      <c r="I32" s="284"/>
      <c r="J32" s="284">
        <v>109</v>
      </c>
      <c r="K32" s="284">
        <v>72</v>
      </c>
      <c r="L32" s="284">
        <v>37</v>
      </c>
      <c r="M32" s="284"/>
      <c r="N32" s="284">
        <v>48</v>
      </c>
      <c r="O32" s="284">
        <v>32</v>
      </c>
      <c r="P32" s="284">
        <v>16</v>
      </c>
    </row>
    <row r="33" spans="1:16" ht="15" customHeight="1" x14ac:dyDescent="0.2">
      <c r="A33" s="104" t="s">
        <v>120</v>
      </c>
      <c r="B33" s="284">
        <v>311</v>
      </c>
      <c r="C33" s="284">
        <v>177</v>
      </c>
      <c r="D33" s="284">
        <v>134</v>
      </c>
      <c r="E33" s="284"/>
      <c r="F33" s="284">
        <v>16</v>
      </c>
      <c r="G33" s="284">
        <v>13</v>
      </c>
      <c r="H33" s="284">
        <v>3</v>
      </c>
      <c r="I33" s="284"/>
      <c r="J33" s="284">
        <v>14</v>
      </c>
      <c r="K33" s="284">
        <v>9</v>
      </c>
      <c r="L33" s="284">
        <v>5</v>
      </c>
      <c r="M33" s="284"/>
      <c r="N33" s="284">
        <v>281</v>
      </c>
      <c r="O33" s="284">
        <v>155</v>
      </c>
      <c r="P33" s="284">
        <v>126</v>
      </c>
    </row>
    <row r="34" spans="1:16" ht="12.75" x14ac:dyDescent="0.2">
      <c r="A34" s="104" t="s">
        <v>121</v>
      </c>
      <c r="B34" s="284">
        <v>14</v>
      </c>
      <c r="C34" s="284">
        <v>5</v>
      </c>
      <c r="D34" s="284">
        <v>9</v>
      </c>
      <c r="E34" s="284"/>
      <c r="F34" s="284">
        <v>0</v>
      </c>
      <c r="G34" s="284">
        <v>0</v>
      </c>
      <c r="H34" s="284">
        <v>0</v>
      </c>
      <c r="I34" s="284"/>
      <c r="J34" s="284">
        <v>7</v>
      </c>
      <c r="K34" s="284">
        <v>2</v>
      </c>
      <c r="L34" s="284">
        <v>5</v>
      </c>
      <c r="M34" s="284"/>
      <c r="N34" s="284">
        <v>7</v>
      </c>
      <c r="O34" s="284">
        <v>3</v>
      </c>
      <c r="P34" s="284">
        <v>4</v>
      </c>
    </row>
    <row r="35" spans="1:16" ht="12.75" x14ac:dyDescent="0.2">
      <c r="A35" s="104" t="s">
        <v>118</v>
      </c>
      <c r="B35" s="284">
        <v>1455</v>
      </c>
      <c r="C35" s="284">
        <v>672</v>
      </c>
      <c r="D35" s="284">
        <v>783</v>
      </c>
      <c r="E35" s="284"/>
      <c r="F35" s="284">
        <v>702</v>
      </c>
      <c r="G35" s="284">
        <v>345</v>
      </c>
      <c r="H35" s="284">
        <v>357</v>
      </c>
      <c r="I35" s="284"/>
      <c r="J35" s="284">
        <v>475</v>
      </c>
      <c r="K35" s="284">
        <v>200</v>
      </c>
      <c r="L35" s="284">
        <v>275</v>
      </c>
      <c r="M35" s="284"/>
      <c r="N35" s="284">
        <v>278</v>
      </c>
      <c r="O35" s="284">
        <v>127</v>
      </c>
      <c r="P35" s="284">
        <v>151</v>
      </c>
    </row>
    <row r="36" spans="1:16" hidden="1" x14ac:dyDescent="0.2">
      <c r="A36" s="512" t="s">
        <v>1014</v>
      </c>
      <c r="B36" s="284">
        <v>0</v>
      </c>
      <c r="C36" s="284">
        <v>0</v>
      </c>
      <c r="D36" s="284">
        <v>0</v>
      </c>
      <c r="E36" s="284"/>
      <c r="F36" s="284">
        <v>0</v>
      </c>
      <c r="G36" s="284">
        <v>0</v>
      </c>
      <c r="H36" s="284">
        <v>0</v>
      </c>
      <c r="I36" s="284"/>
      <c r="J36" s="284">
        <v>0</v>
      </c>
      <c r="K36" s="284">
        <v>0</v>
      </c>
      <c r="L36" s="284">
        <v>0</v>
      </c>
      <c r="M36" s="284"/>
      <c r="N36" s="284">
        <v>0</v>
      </c>
      <c r="O36" s="284">
        <v>0</v>
      </c>
      <c r="P36" s="284">
        <v>0</v>
      </c>
    </row>
    <row r="37" spans="1:16" x14ac:dyDescent="0.2">
      <c r="A37" s="512" t="s">
        <v>1015</v>
      </c>
      <c r="B37" s="284">
        <v>35</v>
      </c>
      <c r="C37" s="284">
        <v>19</v>
      </c>
      <c r="D37" s="284">
        <v>16</v>
      </c>
      <c r="E37" s="284"/>
      <c r="F37" s="284">
        <v>35</v>
      </c>
      <c r="G37" s="284">
        <v>19</v>
      </c>
      <c r="H37" s="284">
        <v>16</v>
      </c>
      <c r="I37" s="284"/>
      <c r="J37" s="284">
        <v>0</v>
      </c>
      <c r="K37" s="284">
        <v>0</v>
      </c>
      <c r="L37" s="284">
        <v>0</v>
      </c>
      <c r="M37" s="284"/>
      <c r="N37" s="284">
        <v>0</v>
      </c>
      <c r="O37" s="284">
        <v>0</v>
      </c>
      <c r="P37" s="284">
        <v>0</v>
      </c>
    </row>
    <row r="38" spans="1:16" x14ac:dyDescent="0.2">
      <c r="A38" s="509" t="s">
        <v>1016</v>
      </c>
      <c r="B38" s="284">
        <v>178</v>
      </c>
      <c r="C38" s="284">
        <v>59</v>
      </c>
      <c r="D38" s="284">
        <v>119</v>
      </c>
      <c r="E38" s="284"/>
      <c r="F38" s="284">
        <v>178</v>
      </c>
      <c r="G38" s="284">
        <v>59</v>
      </c>
      <c r="H38" s="284">
        <v>119</v>
      </c>
      <c r="I38" s="284"/>
      <c r="J38" s="284">
        <v>0</v>
      </c>
      <c r="K38" s="284">
        <v>0</v>
      </c>
      <c r="L38" s="284">
        <v>0</v>
      </c>
      <c r="M38" s="284"/>
      <c r="N38" s="284">
        <v>0</v>
      </c>
      <c r="O38" s="284">
        <v>0</v>
      </c>
      <c r="P38" s="284">
        <v>0</v>
      </c>
    </row>
    <row r="39" spans="1:16" ht="12.75" x14ac:dyDescent="0.2">
      <c r="A39" s="104" t="s">
        <v>122</v>
      </c>
      <c r="B39" s="284">
        <v>569</v>
      </c>
      <c r="C39" s="284">
        <v>128</v>
      </c>
      <c r="D39" s="284">
        <v>441</v>
      </c>
      <c r="E39" s="284"/>
      <c r="F39" s="284">
        <v>305</v>
      </c>
      <c r="G39" s="284">
        <v>85</v>
      </c>
      <c r="H39" s="284">
        <v>220</v>
      </c>
      <c r="I39" s="284"/>
      <c r="J39" s="284">
        <v>165</v>
      </c>
      <c r="K39" s="284">
        <v>26</v>
      </c>
      <c r="L39" s="284">
        <v>139</v>
      </c>
      <c r="M39" s="284"/>
      <c r="N39" s="284">
        <v>99</v>
      </c>
      <c r="O39" s="284">
        <v>17</v>
      </c>
      <c r="P39" s="284">
        <v>82</v>
      </c>
    </row>
    <row r="40" spans="1:16" ht="12.75" x14ac:dyDescent="0.2">
      <c r="A40" s="104" t="s">
        <v>123</v>
      </c>
      <c r="B40" s="284">
        <v>3183</v>
      </c>
      <c r="C40" s="284">
        <v>283</v>
      </c>
      <c r="D40" s="284">
        <v>2900</v>
      </c>
      <c r="E40" s="284"/>
      <c r="F40" s="284">
        <v>1551</v>
      </c>
      <c r="G40" s="284">
        <v>166</v>
      </c>
      <c r="H40" s="284">
        <v>1385</v>
      </c>
      <c r="I40" s="284"/>
      <c r="J40" s="284">
        <v>860</v>
      </c>
      <c r="K40" s="284">
        <v>65</v>
      </c>
      <c r="L40" s="284">
        <v>795</v>
      </c>
      <c r="M40" s="284"/>
      <c r="N40" s="284">
        <v>772</v>
      </c>
      <c r="O40" s="284">
        <v>52</v>
      </c>
      <c r="P40" s="284">
        <v>720</v>
      </c>
    </row>
    <row r="41" spans="1:16" hidden="1" x14ac:dyDescent="0.2">
      <c r="A41" s="509" t="s">
        <v>1017</v>
      </c>
      <c r="B41" s="284">
        <v>0</v>
      </c>
      <c r="C41" s="284">
        <v>0</v>
      </c>
      <c r="D41" s="284">
        <v>0</v>
      </c>
      <c r="E41" s="284"/>
      <c r="F41" s="284">
        <v>0</v>
      </c>
      <c r="G41" s="284">
        <v>0</v>
      </c>
      <c r="H41" s="284">
        <v>0</v>
      </c>
      <c r="I41" s="284"/>
      <c r="J41" s="284">
        <v>0</v>
      </c>
      <c r="K41" s="284">
        <v>0</v>
      </c>
      <c r="L41" s="284">
        <v>0</v>
      </c>
      <c r="M41" s="284"/>
      <c r="N41" s="284">
        <v>0</v>
      </c>
      <c r="O41" s="284">
        <v>0</v>
      </c>
      <c r="P41" s="284">
        <v>0</v>
      </c>
    </row>
    <row r="42" spans="1:16" ht="12.75" hidden="1" x14ac:dyDescent="0.2">
      <c r="A42" s="104" t="s">
        <v>124</v>
      </c>
      <c r="B42" s="284">
        <v>0</v>
      </c>
      <c r="C42" s="284">
        <v>0</v>
      </c>
      <c r="D42" s="284">
        <v>0</v>
      </c>
      <c r="E42" s="284"/>
      <c r="F42" s="284">
        <v>0</v>
      </c>
      <c r="G42" s="284">
        <v>0</v>
      </c>
      <c r="H42" s="284">
        <v>0</v>
      </c>
      <c r="I42" s="284"/>
      <c r="J42" s="284">
        <v>0</v>
      </c>
      <c r="K42" s="284">
        <v>0</v>
      </c>
      <c r="L42" s="284">
        <v>0</v>
      </c>
      <c r="M42" s="284"/>
      <c r="N42" s="284">
        <v>0</v>
      </c>
      <c r="O42" s="284">
        <v>0</v>
      </c>
      <c r="P42" s="284">
        <v>0</v>
      </c>
    </row>
    <row r="43" spans="1:16" ht="12.75" hidden="1" x14ac:dyDescent="0.2">
      <c r="A43" s="104" t="s">
        <v>127</v>
      </c>
      <c r="B43" s="284">
        <v>0</v>
      </c>
      <c r="C43" s="284">
        <v>0</v>
      </c>
      <c r="D43" s="284">
        <v>0</v>
      </c>
      <c r="E43" s="284"/>
      <c r="F43" s="284">
        <v>0</v>
      </c>
      <c r="G43" s="284">
        <v>0</v>
      </c>
      <c r="H43" s="284">
        <v>0</v>
      </c>
      <c r="I43" s="284"/>
      <c r="J43" s="284">
        <v>0</v>
      </c>
      <c r="K43" s="284">
        <v>0</v>
      </c>
      <c r="L43" s="284">
        <v>0</v>
      </c>
      <c r="M43" s="284"/>
      <c r="N43" s="284">
        <v>0</v>
      </c>
      <c r="O43" s="284">
        <v>0</v>
      </c>
      <c r="P43" s="284">
        <v>0</v>
      </c>
    </row>
    <row r="44" spans="1:16" ht="12.75" x14ac:dyDescent="0.2">
      <c r="A44" s="104" t="s">
        <v>125</v>
      </c>
      <c r="B44" s="279">
        <v>1027</v>
      </c>
      <c r="C44" s="279">
        <v>348</v>
      </c>
      <c r="D44" s="279">
        <v>679</v>
      </c>
      <c r="F44" s="279">
        <v>535</v>
      </c>
      <c r="G44" s="279">
        <v>195</v>
      </c>
      <c r="H44" s="279">
        <v>340</v>
      </c>
      <c r="J44" s="279">
        <v>224</v>
      </c>
      <c r="K44" s="279">
        <v>61</v>
      </c>
      <c r="L44" s="279">
        <v>163</v>
      </c>
      <c r="N44" s="279">
        <v>268</v>
      </c>
      <c r="O44" s="279">
        <v>92</v>
      </c>
      <c r="P44" s="279">
        <v>176</v>
      </c>
    </row>
    <row r="45" spans="1:16" ht="13.5" thickBot="1" x14ac:dyDescent="0.25">
      <c r="A45" s="104" t="s">
        <v>126</v>
      </c>
      <c r="B45" s="279">
        <v>372</v>
      </c>
      <c r="C45" s="279">
        <v>117</v>
      </c>
      <c r="D45" s="279">
        <v>255</v>
      </c>
      <c r="F45" s="279">
        <v>104</v>
      </c>
      <c r="G45" s="279">
        <v>43</v>
      </c>
      <c r="H45" s="279">
        <v>61</v>
      </c>
      <c r="J45" s="279">
        <v>106</v>
      </c>
      <c r="K45" s="279">
        <v>29</v>
      </c>
      <c r="L45" s="279">
        <v>77</v>
      </c>
      <c r="N45" s="279">
        <v>162</v>
      </c>
      <c r="O45" s="279">
        <v>45</v>
      </c>
      <c r="P45" s="279">
        <v>117</v>
      </c>
    </row>
    <row r="46" spans="1:16" ht="12.75" x14ac:dyDescent="0.2">
      <c r="A46" s="508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90" t="s">
        <v>901</v>
      </c>
    </row>
  </sheetData>
  <mergeCells count="10">
    <mergeCell ref="A6:A7"/>
    <mergeCell ref="B6:D6"/>
    <mergeCell ref="F6:H6"/>
    <mergeCell ref="J6:L6"/>
    <mergeCell ref="N6:P6"/>
    <mergeCell ref="A1:P1"/>
    <mergeCell ref="A2:P2"/>
    <mergeCell ref="A3:P3"/>
    <mergeCell ref="A4:P4"/>
    <mergeCell ref="A5:P5"/>
  </mergeCells>
  <conditionalFormatting sqref="B9:P43">
    <cfRule type="cellIs" dxfId="186" priority="1" operator="equal">
      <formula>0</formula>
    </cfRule>
  </conditionalFormatting>
  <hyperlinks>
    <hyperlink ref="Q2" location="Contenido!A1" display="Contenido" xr:uid="{00000000-0004-0000-5500-000000000000}"/>
  </hyperlinks>
  <printOptions horizontalCentered="1"/>
  <pageMargins left="0.59055118110236227" right="0.59055118110236227" top="0" bottom="0" header="0.31496062992125984" footer="0.31496062992125984"/>
  <pageSetup scale="8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Hoja87">
    <tabColor theme="5" tint="0.59999389629810485"/>
    <pageSetUpPr fitToPage="1"/>
  </sheetPr>
  <dimension ref="A1:Q47"/>
  <sheetViews>
    <sheetView showGridLines="0" zoomScaleNormal="100" zoomScaleSheetLayoutView="100" workbookViewId="0">
      <selection activeCell="T19" sqref="T19"/>
    </sheetView>
  </sheetViews>
  <sheetFormatPr baseColWidth="10" defaultColWidth="10.125" defaultRowHeight="12" x14ac:dyDescent="0.2"/>
  <cols>
    <col min="1" max="1" width="59.25" style="58" customWidth="1"/>
    <col min="2" max="4" width="6.5" style="279" customWidth="1"/>
    <col min="5" max="5" width="1.75" style="279" customWidth="1"/>
    <col min="6" max="6" width="6.5" style="285" customWidth="1"/>
    <col min="7" max="8" width="6.5" style="279" customWidth="1"/>
    <col min="9" max="9" width="1.75" style="279" customWidth="1"/>
    <col min="10" max="10" width="6.5" style="285" customWidth="1"/>
    <col min="11" max="12" width="6.5" style="279" customWidth="1"/>
    <col min="13" max="13" width="1.75" style="279" customWidth="1"/>
    <col min="14" max="14" width="6.5" style="285" customWidth="1"/>
    <col min="15" max="16" width="6.5" style="279" customWidth="1"/>
    <col min="17" max="16384" width="10.125" style="57"/>
  </cols>
  <sheetData>
    <row r="1" spans="1:17" ht="12.75" x14ac:dyDescent="0.2">
      <c r="A1" s="286" t="s">
        <v>908</v>
      </c>
    </row>
    <row r="2" spans="1:17" ht="15" x14ac:dyDescent="0.25">
      <c r="A2" s="618" t="s">
        <v>831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</row>
    <row r="3" spans="1:17" ht="15" x14ac:dyDescent="0.25">
      <c r="A3" s="618" t="s">
        <v>263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506" t="s">
        <v>573</v>
      </c>
    </row>
    <row r="4" spans="1:17" ht="15" x14ac:dyDescent="0.25">
      <c r="A4" s="618" t="s">
        <v>261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</row>
    <row r="5" spans="1:17" ht="15" x14ac:dyDescent="0.25">
      <c r="A5" s="618" t="s">
        <v>262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</row>
    <row r="6" spans="1:17" ht="15" x14ac:dyDescent="0.25">
      <c r="A6" s="619" t="s">
        <v>1011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</row>
    <row r="7" spans="1:17" s="288" customFormat="1" ht="16.5" customHeight="1" x14ac:dyDescent="0.15">
      <c r="A7" s="603" t="s">
        <v>903</v>
      </c>
      <c r="B7" s="599" t="s">
        <v>0</v>
      </c>
      <c r="C7" s="599"/>
      <c r="D7" s="599"/>
      <c r="E7" s="394"/>
      <c r="F7" s="599" t="s">
        <v>561</v>
      </c>
      <c r="G7" s="599"/>
      <c r="H7" s="599"/>
      <c r="I7" s="394"/>
      <c r="J7" s="599" t="s">
        <v>562</v>
      </c>
      <c r="K7" s="599"/>
      <c r="L7" s="599"/>
      <c r="M7" s="394"/>
      <c r="N7" s="599" t="s">
        <v>563</v>
      </c>
      <c r="O7" s="599"/>
      <c r="P7" s="599"/>
    </row>
    <row r="8" spans="1:17" s="288" customFormat="1" ht="29.25" customHeight="1" x14ac:dyDescent="0.15">
      <c r="A8" s="603"/>
      <c r="B8" s="395" t="s">
        <v>0</v>
      </c>
      <c r="C8" s="395" t="s">
        <v>15</v>
      </c>
      <c r="D8" s="395" t="s">
        <v>16</v>
      </c>
      <c r="E8" s="396"/>
      <c r="F8" s="395" t="s">
        <v>0</v>
      </c>
      <c r="G8" s="395" t="s">
        <v>15</v>
      </c>
      <c r="H8" s="395" t="s">
        <v>16</v>
      </c>
      <c r="I8" s="396"/>
      <c r="J8" s="395" t="s">
        <v>0</v>
      </c>
      <c r="K8" s="395" t="s">
        <v>15</v>
      </c>
      <c r="L8" s="395" t="s">
        <v>16</v>
      </c>
      <c r="M8" s="396"/>
      <c r="N8" s="395" t="s">
        <v>0</v>
      </c>
      <c r="O8" s="395" t="s">
        <v>15</v>
      </c>
      <c r="P8" s="395" t="s">
        <v>16</v>
      </c>
    </row>
    <row r="9" spans="1:17" ht="12.75" x14ac:dyDescent="0.2">
      <c r="A9" s="74"/>
      <c r="B9" s="280"/>
      <c r="C9" s="281"/>
      <c r="D9" s="281"/>
      <c r="E9" s="282"/>
      <c r="F9" s="280"/>
      <c r="G9" s="281"/>
      <c r="H9" s="281"/>
      <c r="I9" s="282"/>
      <c r="J9" s="280"/>
      <c r="K9" s="281"/>
      <c r="L9" s="281"/>
      <c r="M9" s="282"/>
      <c r="N9" s="280"/>
      <c r="O9" s="281"/>
      <c r="P9" s="281"/>
    </row>
    <row r="10" spans="1:17" ht="12.75" x14ac:dyDescent="0.2">
      <c r="A10" s="56" t="s">
        <v>128</v>
      </c>
      <c r="B10" s="283">
        <f>SUM(B11:B36)</f>
        <v>3427</v>
      </c>
      <c r="C10" s="283">
        <f t="shared" ref="C10:D10" si="0">SUM(C11:C36)</f>
        <v>2087</v>
      </c>
      <c r="D10" s="283">
        <f t="shared" si="0"/>
        <v>1340</v>
      </c>
      <c r="E10" s="283"/>
      <c r="F10" s="283">
        <f>SUM(F11:F36)</f>
        <v>1830</v>
      </c>
      <c r="G10" s="283">
        <f t="shared" ref="G10:H10" si="1">SUM(G11:G36)</f>
        <v>1156</v>
      </c>
      <c r="H10" s="283">
        <f t="shared" si="1"/>
        <v>674</v>
      </c>
      <c r="I10" s="283"/>
      <c r="J10" s="283">
        <f>SUM(J11:J36)</f>
        <v>959</v>
      </c>
      <c r="K10" s="283">
        <f t="shared" ref="K10:L10" si="2">SUM(K11:K36)</f>
        <v>554</v>
      </c>
      <c r="L10" s="283">
        <f t="shared" si="2"/>
        <v>405</v>
      </c>
      <c r="M10" s="283"/>
      <c r="N10" s="283">
        <f>SUM(N11:N36)</f>
        <v>638</v>
      </c>
      <c r="O10" s="283">
        <f t="shared" ref="O10:P10" si="3">SUM(O11:O36)</f>
        <v>377</v>
      </c>
      <c r="P10" s="283">
        <f t="shared" si="3"/>
        <v>261</v>
      </c>
    </row>
    <row r="11" spans="1:17" ht="12.75" x14ac:dyDescent="0.2">
      <c r="A11" s="104" t="s">
        <v>129</v>
      </c>
      <c r="B11" s="507">
        <v>343</v>
      </c>
      <c r="C11" s="507">
        <v>106</v>
      </c>
      <c r="D11" s="507">
        <v>237</v>
      </c>
      <c r="E11" s="507"/>
      <c r="F11" s="507">
        <v>152</v>
      </c>
      <c r="G11" s="507">
        <v>54</v>
      </c>
      <c r="H11" s="507">
        <v>98</v>
      </c>
      <c r="I11" s="507"/>
      <c r="J11" s="507">
        <v>122</v>
      </c>
      <c r="K11" s="507">
        <v>29</v>
      </c>
      <c r="L11" s="507">
        <v>93</v>
      </c>
      <c r="M11" s="507"/>
      <c r="N11" s="507">
        <v>69</v>
      </c>
      <c r="O11" s="507">
        <v>23</v>
      </c>
      <c r="P11" s="507">
        <v>46</v>
      </c>
    </row>
    <row r="12" spans="1:17" ht="12.75" x14ac:dyDescent="0.2">
      <c r="A12" s="104" t="s">
        <v>130</v>
      </c>
      <c r="B12" s="507">
        <v>75</v>
      </c>
      <c r="C12" s="507">
        <v>66</v>
      </c>
      <c r="D12" s="507">
        <v>9</v>
      </c>
      <c r="E12" s="507"/>
      <c r="F12" s="507">
        <v>0</v>
      </c>
      <c r="G12" s="507">
        <v>0</v>
      </c>
      <c r="H12" s="507">
        <v>0</v>
      </c>
      <c r="I12" s="507"/>
      <c r="J12" s="507">
        <v>0</v>
      </c>
      <c r="K12" s="507">
        <v>0</v>
      </c>
      <c r="L12" s="507">
        <v>0</v>
      </c>
      <c r="M12" s="507"/>
      <c r="N12" s="507">
        <v>75</v>
      </c>
      <c r="O12" s="507">
        <v>66</v>
      </c>
      <c r="P12" s="507">
        <v>9</v>
      </c>
    </row>
    <row r="13" spans="1:17" ht="12.75" hidden="1" x14ac:dyDescent="0.2">
      <c r="A13" s="104" t="s">
        <v>131</v>
      </c>
      <c r="B13" s="507">
        <v>0</v>
      </c>
      <c r="C13" s="507">
        <v>0</v>
      </c>
      <c r="D13" s="507">
        <v>0</v>
      </c>
      <c r="E13" s="507"/>
      <c r="F13" s="507">
        <v>0</v>
      </c>
      <c r="G13" s="507">
        <v>0</v>
      </c>
      <c r="H13" s="507">
        <v>0</v>
      </c>
      <c r="I13" s="507"/>
      <c r="J13" s="507">
        <v>0</v>
      </c>
      <c r="K13" s="507">
        <v>0</v>
      </c>
      <c r="L13" s="507">
        <v>0</v>
      </c>
      <c r="M13" s="507"/>
      <c r="N13" s="507">
        <v>0</v>
      </c>
      <c r="O13" s="507">
        <v>0</v>
      </c>
      <c r="P13" s="507">
        <v>0</v>
      </c>
    </row>
    <row r="14" spans="1:17" ht="12.75" x14ac:dyDescent="0.2">
      <c r="A14" s="104" t="s">
        <v>132</v>
      </c>
      <c r="B14" s="507">
        <v>89</v>
      </c>
      <c r="C14" s="507">
        <v>48</v>
      </c>
      <c r="D14" s="507">
        <v>41</v>
      </c>
      <c r="E14" s="507"/>
      <c r="F14" s="507">
        <v>60</v>
      </c>
      <c r="G14" s="507">
        <v>33</v>
      </c>
      <c r="H14" s="507">
        <v>27</v>
      </c>
      <c r="I14" s="507"/>
      <c r="J14" s="507">
        <v>25</v>
      </c>
      <c r="K14" s="507">
        <v>14</v>
      </c>
      <c r="L14" s="507">
        <v>11</v>
      </c>
      <c r="M14" s="507"/>
      <c r="N14" s="507">
        <v>4</v>
      </c>
      <c r="O14" s="507">
        <v>1</v>
      </c>
      <c r="P14" s="507">
        <v>3</v>
      </c>
    </row>
    <row r="15" spans="1:17" ht="12.75" x14ac:dyDescent="0.2">
      <c r="A15" s="104" t="s">
        <v>133</v>
      </c>
      <c r="B15" s="507">
        <v>64</v>
      </c>
      <c r="C15" s="507">
        <v>28</v>
      </c>
      <c r="D15" s="507">
        <v>36</v>
      </c>
      <c r="E15" s="507"/>
      <c r="F15" s="507">
        <v>21</v>
      </c>
      <c r="G15" s="507">
        <v>8</v>
      </c>
      <c r="H15" s="507">
        <v>13</v>
      </c>
      <c r="I15" s="507"/>
      <c r="J15" s="507">
        <v>19</v>
      </c>
      <c r="K15" s="507">
        <v>11</v>
      </c>
      <c r="L15" s="507">
        <v>8</v>
      </c>
      <c r="M15" s="507"/>
      <c r="N15" s="507">
        <v>24</v>
      </c>
      <c r="O15" s="507">
        <v>9</v>
      </c>
      <c r="P15" s="507">
        <v>15</v>
      </c>
    </row>
    <row r="16" spans="1:17" ht="12.75" x14ac:dyDescent="0.2">
      <c r="A16" s="104" t="s">
        <v>1021</v>
      </c>
      <c r="B16" s="507">
        <v>16</v>
      </c>
      <c r="C16" s="507">
        <v>8</v>
      </c>
      <c r="D16" s="507">
        <v>8</v>
      </c>
      <c r="E16" s="507"/>
      <c r="F16" s="507">
        <v>16</v>
      </c>
      <c r="G16" s="507">
        <v>8</v>
      </c>
      <c r="H16" s="507">
        <v>8</v>
      </c>
      <c r="I16" s="507"/>
      <c r="J16" s="507">
        <v>0</v>
      </c>
      <c r="K16" s="507">
        <v>0</v>
      </c>
      <c r="L16" s="507">
        <v>0</v>
      </c>
      <c r="M16" s="507"/>
      <c r="N16" s="507">
        <v>0</v>
      </c>
      <c r="O16" s="507">
        <v>0</v>
      </c>
      <c r="P16" s="507">
        <v>0</v>
      </c>
    </row>
    <row r="17" spans="1:16" ht="12.75" x14ac:dyDescent="0.2">
      <c r="A17" s="104" t="s">
        <v>134</v>
      </c>
      <c r="B17" s="507">
        <v>7</v>
      </c>
      <c r="C17" s="507">
        <v>3</v>
      </c>
      <c r="D17" s="507">
        <v>4</v>
      </c>
      <c r="E17" s="507"/>
      <c r="F17" s="507">
        <v>0</v>
      </c>
      <c r="G17" s="507">
        <v>0</v>
      </c>
      <c r="H17" s="507">
        <v>0</v>
      </c>
      <c r="I17" s="507"/>
      <c r="J17" s="507">
        <v>7</v>
      </c>
      <c r="K17" s="507">
        <v>3</v>
      </c>
      <c r="L17" s="507">
        <v>4</v>
      </c>
      <c r="M17" s="507"/>
      <c r="N17" s="507">
        <v>0</v>
      </c>
      <c r="O17" s="507">
        <v>0</v>
      </c>
      <c r="P17" s="507">
        <v>0</v>
      </c>
    </row>
    <row r="18" spans="1:16" ht="12.75" x14ac:dyDescent="0.2">
      <c r="A18" s="104" t="s">
        <v>135</v>
      </c>
      <c r="B18" s="507">
        <v>135</v>
      </c>
      <c r="C18" s="507">
        <v>57</v>
      </c>
      <c r="D18" s="507">
        <v>78</v>
      </c>
      <c r="E18" s="507"/>
      <c r="F18" s="507">
        <v>87</v>
      </c>
      <c r="G18" s="507">
        <v>38</v>
      </c>
      <c r="H18" s="507">
        <v>49</v>
      </c>
      <c r="I18" s="507"/>
      <c r="J18" s="507">
        <v>38</v>
      </c>
      <c r="K18" s="507">
        <v>15</v>
      </c>
      <c r="L18" s="507">
        <v>23</v>
      </c>
      <c r="M18" s="507"/>
      <c r="N18" s="507">
        <v>10</v>
      </c>
      <c r="O18" s="507">
        <v>4</v>
      </c>
      <c r="P18" s="507">
        <v>6</v>
      </c>
    </row>
    <row r="19" spans="1:16" ht="12.75" x14ac:dyDescent="0.2">
      <c r="A19" s="104" t="s">
        <v>136</v>
      </c>
      <c r="B19" s="507">
        <v>236</v>
      </c>
      <c r="C19" s="507">
        <v>81</v>
      </c>
      <c r="D19" s="507">
        <v>155</v>
      </c>
      <c r="E19" s="507"/>
      <c r="F19" s="507">
        <v>118</v>
      </c>
      <c r="G19" s="507">
        <v>43</v>
      </c>
      <c r="H19" s="507">
        <v>75</v>
      </c>
      <c r="I19" s="507"/>
      <c r="J19" s="507">
        <v>94</v>
      </c>
      <c r="K19" s="507">
        <v>31</v>
      </c>
      <c r="L19" s="507">
        <v>63</v>
      </c>
      <c r="M19" s="507"/>
      <c r="N19" s="507">
        <v>24</v>
      </c>
      <c r="O19" s="507">
        <v>7</v>
      </c>
      <c r="P19" s="507">
        <v>17</v>
      </c>
    </row>
    <row r="20" spans="1:16" ht="12.75" x14ac:dyDescent="0.2">
      <c r="A20" s="104" t="s">
        <v>137</v>
      </c>
      <c r="B20" s="507">
        <v>204</v>
      </c>
      <c r="C20" s="507">
        <v>7</v>
      </c>
      <c r="D20" s="507">
        <v>197</v>
      </c>
      <c r="E20" s="507"/>
      <c r="F20" s="507">
        <v>90</v>
      </c>
      <c r="G20" s="507">
        <v>2</v>
      </c>
      <c r="H20" s="507">
        <v>88</v>
      </c>
      <c r="I20" s="507"/>
      <c r="J20" s="507">
        <v>54</v>
      </c>
      <c r="K20" s="507">
        <v>2</v>
      </c>
      <c r="L20" s="507">
        <v>52</v>
      </c>
      <c r="M20" s="507"/>
      <c r="N20" s="507">
        <v>60</v>
      </c>
      <c r="O20" s="507">
        <v>3</v>
      </c>
      <c r="P20" s="507">
        <v>57</v>
      </c>
    </row>
    <row r="21" spans="1:16" ht="12.75" x14ac:dyDescent="0.2">
      <c r="A21" s="104" t="s">
        <v>268</v>
      </c>
      <c r="B21" s="507">
        <v>29</v>
      </c>
      <c r="C21" s="507">
        <v>15</v>
      </c>
      <c r="D21" s="507">
        <v>14</v>
      </c>
      <c r="E21" s="507"/>
      <c r="F21" s="507">
        <v>16</v>
      </c>
      <c r="G21" s="507">
        <v>7</v>
      </c>
      <c r="H21" s="507">
        <v>9</v>
      </c>
      <c r="I21" s="507"/>
      <c r="J21" s="507">
        <v>13</v>
      </c>
      <c r="K21" s="507">
        <v>8</v>
      </c>
      <c r="L21" s="507">
        <v>5</v>
      </c>
      <c r="M21" s="507"/>
      <c r="N21" s="507">
        <v>0</v>
      </c>
      <c r="O21" s="507">
        <v>0</v>
      </c>
      <c r="P21" s="507">
        <v>0</v>
      </c>
    </row>
    <row r="22" spans="1:16" ht="12.75" x14ac:dyDescent="0.2">
      <c r="A22" s="104" t="s">
        <v>138</v>
      </c>
      <c r="B22" s="507">
        <v>217</v>
      </c>
      <c r="C22" s="507">
        <v>196</v>
      </c>
      <c r="D22" s="507">
        <v>21</v>
      </c>
      <c r="E22" s="507"/>
      <c r="F22" s="507">
        <v>152</v>
      </c>
      <c r="G22" s="507">
        <v>136</v>
      </c>
      <c r="H22" s="507">
        <v>16</v>
      </c>
      <c r="I22" s="507"/>
      <c r="J22" s="507">
        <v>40</v>
      </c>
      <c r="K22" s="507">
        <v>36</v>
      </c>
      <c r="L22" s="507">
        <v>4</v>
      </c>
      <c r="M22" s="507"/>
      <c r="N22" s="507">
        <v>25</v>
      </c>
      <c r="O22" s="507">
        <v>24</v>
      </c>
      <c r="P22" s="507">
        <v>1</v>
      </c>
    </row>
    <row r="23" spans="1:16" ht="12.75" x14ac:dyDescent="0.2">
      <c r="A23" s="104" t="s">
        <v>139</v>
      </c>
      <c r="B23" s="507">
        <v>38</v>
      </c>
      <c r="C23" s="507">
        <v>29</v>
      </c>
      <c r="D23" s="507">
        <v>9</v>
      </c>
      <c r="E23" s="507"/>
      <c r="F23" s="507">
        <v>11</v>
      </c>
      <c r="G23" s="507">
        <v>9</v>
      </c>
      <c r="H23" s="507">
        <v>2</v>
      </c>
      <c r="I23" s="507"/>
      <c r="J23" s="507">
        <v>20</v>
      </c>
      <c r="K23" s="507">
        <v>15</v>
      </c>
      <c r="L23" s="507">
        <v>5</v>
      </c>
      <c r="M23" s="507"/>
      <c r="N23" s="507">
        <v>7</v>
      </c>
      <c r="O23" s="507">
        <v>5</v>
      </c>
      <c r="P23" s="507">
        <v>2</v>
      </c>
    </row>
    <row r="24" spans="1:16" ht="12.75" x14ac:dyDescent="0.2">
      <c r="A24" s="104" t="s">
        <v>140</v>
      </c>
      <c r="B24" s="507">
        <v>104</v>
      </c>
      <c r="C24" s="507">
        <v>73</v>
      </c>
      <c r="D24" s="507">
        <v>31</v>
      </c>
      <c r="E24" s="507"/>
      <c r="F24" s="507">
        <v>43</v>
      </c>
      <c r="G24" s="507">
        <v>30</v>
      </c>
      <c r="H24" s="507">
        <v>13</v>
      </c>
      <c r="I24" s="507"/>
      <c r="J24" s="507">
        <v>37</v>
      </c>
      <c r="K24" s="507">
        <v>25</v>
      </c>
      <c r="L24" s="507">
        <v>12</v>
      </c>
      <c r="M24" s="507"/>
      <c r="N24" s="507">
        <v>24</v>
      </c>
      <c r="O24" s="507">
        <v>18</v>
      </c>
      <c r="P24" s="507">
        <v>6</v>
      </c>
    </row>
    <row r="25" spans="1:16" ht="12.75" x14ac:dyDescent="0.2">
      <c r="A25" s="104" t="s">
        <v>141</v>
      </c>
      <c r="B25" s="507">
        <v>434</v>
      </c>
      <c r="C25" s="507">
        <v>354</v>
      </c>
      <c r="D25" s="507">
        <v>80</v>
      </c>
      <c r="E25" s="507"/>
      <c r="F25" s="507">
        <v>255</v>
      </c>
      <c r="G25" s="507">
        <v>214</v>
      </c>
      <c r="H25" s="507">
        <v>41</v>
      </c>
      <c r="I25" s="507"/>
      <c r="J25" s="507">
        <v>109</v>
      </c>
      <c r="K25" s="507">
        <v>86</v>
      </c>
      <c r="L25" s="507">
        <v>23</v>
      </c>
      <c r="M25" s="507"/>
      <c r="N25" s="507">
        <v>70</v>
      </c>
      <c r="O25" s="507">
        <v>54</v>
      </c>
      <c r="P25" s="507">
        <v>16</v>
      </c>
    </row>
    <row r="26" spans="1:16" ht="12.75" x14ac:dyDescent="0.2">
      <c r="A26" s="104" t="s">
        <v>142</v>
      </c>
      <c r="B26" s="507">
        <v>273</v>
      </c>
      <c r="C26" s="507">
        <v>225</v>
      </c>
      <c r="D26" s="507">
        <v>48</v>
      </c>
      <c r="E26" s="507"/>
      <c r="F26" s="507">
        <v>154</v>
      </c>
      <c r="G26" s="507">
        <v>129</v>
      </c>
      <c r="H26" s="507">
        <v>25</v>
      </c>
      <c r="I26" s="507"/>
      <c r="J26" s="507">
        <v>66</v>
      </c>
      <c r="K26" s="507">
        <v>54</v>
      </c>
      <c r="L26" s="507">
        <v>12</v>
      </c>
      <c r="M26" s="507"/>
      <c r="N26" s="507">
        <v>53</v>
      </c>
      <c r="O26" s="507">
        <v>42</v>
      </c>
      <c r="P26" s="507">
        <v>11</v>
      </c>
    </row>
    <row r="27" spans="1:16" ht="12.75" hidden="1" x14ac:dyDescent="0.2">
      <c r="A27" s="104" t="s">
        <v>1022</v>
      </c>
      <c r="B27" s="507">
        <v>0</v>
      </c>
      <c r="C27" s="507">
        <v>0</v>
      </c>
      <c r="D27" s="507">
        <v>0</v>
      </c>
      <c r="E27" s="507"/>
      <c r="F27" s="507">
        <v>0</v>
      </c>
      <c r="G27" s="507">
        <v>0</v>
      </c>
      <c r="H27" s="507">
        <v>0</v>
      </c>
      <c r="I27" s="507"/>
      <c r="J27" s="507">
        <v>0</v>
      </c>
      <c r="K27" s="507">
        <v>0</v>
      </c>
      <c r="L27" s="507">
        <v>0</v>
      </c>
      <c r="M27" s="507"/>
      <c r="N27" s="507">
        <v>0</v>
      </c>
      <c r="O27" s="507">
        <v>0</v>
      </c>
      <c r="P27" s="507">
        <v>0</v>
      </c>
    </row>
    <row r="28" spans="1:16" ht="12.75" hidden="1" x14ac:dyDescent="0.2">
      <c r="A28" s="104" t="s">
        <v>1023</v>
      </c>
      <c r="B28" s="507">
        <v>0</v>
      </c>
      <c r="C28" s="507">
        <v>0</v>
      </c>
      <c r="D28" s="507">
        <v>0</v>
      </c>
      <c r="E28" s="507"/>
      <c r="F28" s="507">
        <v>0</v>
      </c>
      <c r="G28" s="507">
        <v>0</v>
      </c>
      <c r="H28" s="507">
        <v>0</v>
      </c>
      <c r="I28" s="507"/>
      <c r="J28" s="507">
        <v>0</v>
      </c>
      <c r="K28" s="507">
        <v>0</v>
      </c>
      <c r="L28" s="507">
        <v>0</v>
      </c>
      <c r="M28" s="507"/>
      <c r="N28" s="507">
        <v>0</v>
      </c>
      <c r="O28" s="507">
        <v>0</v>
      </c>
      <c r="P28" s="507">
        <v>0</v>
      </c>
    </row>
    <row r="29" spans="1:16" ht="12.75" x14ac:dyDescent="0.2">
      <c r="A29" s="104" t="s">
        <v>143</v>
      </c>
      <c r="B29" s="507">
        <v>106</v>
      </c>
      <c r="C29" s="507">
        <v>89</v>
      </c>
      <c r="D29" s="507">
        <v>17</v>
      </c>
      <c r="E29" s="507"/>
      <c r="F29" s="507">
        <v>61</v>
      </c>
      <c r="G29" s="507">
        <v>47</v>
      </c>
      <c r="H29" s="507">
        <v>14</v>
      </c>
      <c r="I29" s="507"/>
      <c r="J29" s="507">
        <v>23</v>
      </c>
      <c r="K29" s="507">
        <v>22</v>
      </c>
      <c r="L29" s="507">
        <v>1</v>
      </c>
      <c r="M29" s="507"/>
      <c r="N29" s="507">
        <v>22</v>
      </c>
      <c r="O29" s="507">
        <v>20</v>
      </c>
      <c r="P29" s="507">
        <v>2</v>
      </c>
    </row>
    <row r="30" spans="1:16" ht="12.75" x14ac:dyDescent="0.2">
      <c r="A30" s="104" t="s">
        <v>145</v>
      </c>
      <c r="B30" s="507">
        <v>25</v>
      </c>
      <c r="C30" s="507">
        <v>21</v>
      </c>
      <c r="D30" s="507">
        <v>4</v>
      </c>
      <c r="E30" s="507"/>
      <c r="F30" s="507">
        <v>0</v>
      </c>
      <c r="G30" s="507">
        <v>0</v>
      </c>
      <c r="H30" s="507">
        <v>0</v>
      </c>
      <c r="I30" s="507"/>
      <c r="J30" s="507">
        <v>16</v>
      </c>
      <c r="K30" s="507">
        <v>15</v>
      </c>
      <c r="L30" s="507">
        <v>1</v>
      </c>
      <c r="M30" s="507"/>
      <c r="N30" s="507">
        <v>9</v>
      </c>
      <c r="O30" s="507">
        <v>6</v>
      </c>
      <c r="P30" s="507">
        <v>3</v>
      </c>
    </row>
    <row r="31" spans="1:16" ht="12.75" x14ac:dyDescent="0.2">
      <c r="A31" s="104" t="s">
        <v>144</v>
      </c>
      <c r="B31" s="507">
        <v>105</v>
      </c>
      <c r="C31" s="507">
        <v>83</v>
      </c>
      <c r="D31" s="507">
        <v>22</v>
      </c>
      <c r="E31" s="507"/>
      <c r="F31" s="507">
        <v>32</v>
      </c>
      <c r="G31" s="507">
        <v>23</v>
      </c>
      <c r="H31" s="507">
        <v>9</v>
      </c>
      <c r="I31" s="507"/>
      <c r="J31" s="507">
        <v>54</v>
      </c>
      <c r="K31" s="507">
        <v>45</v>
      </c>
      <c r="L31" s="507">
        <v>9</v>
      </c>
      <c r="M31" s="507"/>
      <c r="N31" s="507">
        <v>19</v>
      </c>
      <c r="O31" s="507">
        <v>15</v>
      </c>
      <c r="P31" s="507">
        <v>4</v>
      </c>
    </row>
    <row r="32" spans="1:16" hidden="1" x14ac:dyDescent="0.2">
      <c r="A32" s="512" t="s">
        <v>1024</v>
      </c>
      <c r="B32" s="507">
        <v>0</v>
      </c>
      <c r="C32" s="507">
        <v>0</v>
      </c>
      <c r="D32" s="507">
        <v>0</v>
      </c>
      <c r="E32" s="507"/>
      <c r="F32" s="507">
        <v>0</v>
      </c>
      <c r="G32" s="507">
        <v>0</v>
      </c>
      <c r="H32" s="507">
        <v>0</v>
      </c>
      <c r="I32" s="507"/>
      <c r="J32" s="507">
        <v>0</v>
      </c>
      <c r="K32" s="507">
        <v>0</v>
      </c>
      <c r="L32" s="507">
        <v>0</v>
      </c>
      <c r="M32" s="507"/>
      <c r="N32" s="507">
        <v>0</v>
      </c>
      <c r="O32" s="507">
        <v>0</v>
      </c>
      <c r="P32" s="507">
        <v>0</v>
      </c>
    </row>
    <row r="33" spans="1:17" ht="12.75" x14ac:dyDescent="0.2">
      <c r="A33" s="104" t="s">
        <v>146</v>
      </c>
      <c r="B33" s="507">
        <v>376</v>
      </c>
      <c r="C33" s="507">
        <v>127</v>
      </c>
      <c r="D33" s="507">
        <v>249</v>
      </c>
      <c r="E33" s="507"/>
      <c r="F33" s="507">
        <v>223</v>
      </c>
      <c r="G33" s="507">
        <v>84</v>
      </c>
      <c r="H33" s="507">
        <v>139</v>
      </c>
      <c r="I33" s="507"/>
      <c r="J33" s="507">
        <v>78</v>
      </c>
      <c r="K33" s="507">
        <v>17</v>
      </c>
      <c r="L33" s="507">
        <v>61</v>
      </c>
      <c r="M33" s="507"/>
      <c r="N33" s="507">
        <v>75</v>
      </c>
      <c r="O33" s="507">
        <v>26</v>
      </c>
      <c r="P33" s="507">
        <v>49</v>
      </c>
    </row>
    <row r="34" spans="1:17" ht="12.75" hidden="1" x14ac:dyDescent="0.2">
      <c r="A34" s="104" t="s">
        <v>1025</v>
      </c>
      <c r="B34" s="507">
        <v>0</v>
      </c>
      <c r="C34" s="507">
        <v>0</v>
      </c>
      <c r="D34" s="507">
        <v>0</v>
      </c>
      <c r="E34" s="507"/>
      <c r="F34" s="507">
        <v>0</v>
      </c>
      <c r="G34" s="507">
        <v>0</v>
      </c>
      <c r="H34" s="507">
        <v>0</v>
      </c>
      <c r="I34" s="507"/>
      <c r="J34" s="507">
        <v>0</v>
      </c>
      <c r="K34" s="507">
        <v>0</v>
      </c>
      <c r="L34" s="507">
        <v>0</v>
      </c>
      <c r="M34" s="507"/>
      <c r="N34" s="507">
        <v>0</v>
      </c>
      <c r="O34" s="507">
        <v>0</v>
      </c>
      <c r="P34" s="507">
        <v>0</v>
      </c>
    </row>
    <row r="35" spans="1:17" ht="12.75" x14ac:dyDescent="0.2">
      <c r="A35" s="104" t="s">
        <v>147</v>
      </c>
      <c r="B35" s="507">
        <v>298</v>
      </c>
      <c r="C35" s="507">
        <v>251</v>
      </c>
      <c r="D35" s="507">
        <v>47</v>
      </c>
      <c r="E35" s="507"/>
      <c r="F35" s="507">
        <v>171</v>
      </c>
      <c r="G35" s="507">
        <v>145</v>
      </c>
      <c r="H35" s="507">
        <v>26</v>
      </c>
      <c r="I35" s="507"/>
      <c r="J35" s="507">
        <v>59</v>
      </c>
      <c r="K35" s="507">
        <v>52</v>
      </c>
      <c r="L35" s="507">
        <v>7</v>
      </c>
      <c r="M35" s="507"/>
      <c r="N35" s="507">
        <v>68</v>
      </c>
      <c r="O35" s="507">
        <v>54</v>
      </c>
      <c r="P35" s="507">
        <v>14</v>
      </c>
    </row>
    <row r="36" spans="1:17" ht="12.75" x14ac:dyDescent="0.2">
      <c r="A36" s="104" t="s">
        <v>269</v>
      </c>
      <c r="B36" s="507">
        <v>253</v>
      </c>
      <c r="C36" s="507">
        <v>220</v>
      </c>
      <c r="D36" s="507">
        <v>33</v>
      </c>
      <c r="E36" s="507"/>
      <c r="F36" s="507">
        <v>168</v>
      </c>
      <c r="G36" s="507">
        <v>146</v>
      </c>
      <c r="H36" s="507">
        <v>22</v>
      </c>
      <c r="I36" s="507"/>
      <c r="J36" s="507">
        <v>85</v>
      </c>
      <c r="K36" s="507">
        <v>74</v>
      </c>
      <c r="L36" s="507">
        <v>11</v>
      </c>
      <c r="M36" s="507"/>
      <c r="N36" s="507">
        <v>0</v>
      </c>
      <c r="O36" s="507">
        <v>0</v>
      </c>
      <c r="P36" s="507">
        <v>0</v>
      </c>
    </row>
    <row r="37" spans="1:17" ht="5.25" customHeight="1" x14ac:dyDescent="0.2">
      <c r="A37" s="56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</row>
    <row r="38" spans="1:17" ht="12.75" x14ac:dyDescent="0.2">
      <c r="A38" s="56" t="s">
        <v>148</v>
      </c>
      <c r="B38" s="283">
        <f>SUM(B39:B46)</f>
        <v>142</v>
      </c>
      <c r="C38" s="283">
        <f t="shared" ref="C38:D38" si="4">SUM(C39:C46)</f>
        <v>44</v>
      </c>
      <c r="D38" s="283">
        <f t="shared" si="4"/>
        <v>98</v>
      </c>
      <c r="E38" s="283"/>
      <c r="F38" s="283">
        <f>SUM(F39:F46)</f>
        <v>76</v>
      </c>
      <c r="G38" s="283">
        <f t="shared" ref="G38:H38" si="5">SUM(G39:G46)</f>
        <v>29</v>
      </c>
      <c r="H38" s="283">
        <f t="shared" si="5"/>
        <v>47</v>
      </c>
      <c r="I38" s="283"/>
      <c r="J38" s="283">
        <f>SUM(J39:J46)</f>
        <v>43</v>
      </c>
      <c r="K38" s="283">
        <f t="shared" ref="K38:L38" si="6">SUM(K39:K46)</f>
        <v>13</v>
      </c>
      <c r="L38" s="283">
        <f t="shared" si="6"/>
        <v>30</v>
      </c>
      <c r="M38" s="283"/>
      <c r="N38" s="283">
        <f>SUM(N39:N46)</f>
        <v>23</v>
      </c>
      <c r="O38" s="283">
        <f t="shared" ref="O38:P38" si="7">SUM(O39:O46)</f>
        <v>2</v>
      </c>
      <c r="P38" s="283">
        <f t="shared" si="7"/>
        <v>21</v>
      </c>
    </row>
    <row r="39" spans="1:17" ht="12.75" hidden="1" x14ac:dyDescent="0.2">
      <c r="A39" s="104" t="s">
        <v>149</v>
      </c>
      <c r="B39" s="507">
        <v>0</v>
      </c>
      <c r="C39" s="507">
        <v>0</v>
      </c>
      <c r="D39" s="507">
        <v>0</v>
      </c>
      <c r="E39" s="507"/>
      <c r="F39" s="507">
        <v>0</v>
      </c>
      <c r="G39" s="507">
        <v>0</v>
      </c>
      <c r="H39" s="507">
        <v>0</v>
      </c>
      <c r="I39" s="507"/>
      <c r="J39" s="507">
        <v>0</v>
      </c>
      <c r="K39" s="507">
        <v>0</v>
      </c>
      <c r="L39" s="507">
        <v>0</v>
      </c>
      <c r="M39" s="507"/>
      <c r="N39" s="507">
        <v>0</v>
      </c>
      <c r="O39" s="507">
        <v>0</v>
      </c>
      <c r="P39" s="507">
        <v>0</v>
      </c>
    </row>
    <row r="40" spans="1:17" ht="12.75" hidden="1" x14ac:dyDescent="0.2">
      <c r="A40" s="104" t="s">
        <v>150</v>
      </c>
      <c r="B40" s="507">
        <v>0</v>
      </c>
      <c r="C40" s="507">
        <v>0</v>
      </c>
      <c r="D40" s="507">
        <v>0</v>
      </c>
      <c r="E40" s="507"/>
      <c r="F40" s="507">
        <v>0</v>
      </c>
      <c r="G40" s="507">
        <v>0</v>
      </c>
      <c r="H40" s="507">
        <v>0</v>
      </c>
      <c r="I40" s="507"/>
      <c r="J40" s="507">
        <v>0</v>
      </c>
      <c r="K40" s="507">
        <v>0</v>
      </c>
      <c r="L40" s="507">
        <v>0</v>
      </c>
      <c r="M40" s="507"/>
      <c r="N40" s="507">
        <v>0</v>
      </c>
      <c r="O40" s="507">
        <v>0</v>
      </c>
      <c r="P40" s="507">
        <v>0</v>
      </c>
    </row>
    <row r="41" spans="1:17" s="279" customFormat="1" ht="12.75" x14ac:dyDescent="0.2">
      <c r="A41" s="105" t="s">
        <v>151</v>
      </c>
      <c r="B41" s="507">
        <v>91</v>
      </c>
      <c r="C41" s="507">
        <v>35</v>
      </c>
      <c r="D41" s="507">
        <v>56</v>
      </c>
      <c r="E41" s="507"/>
      <c r="F41" s="507">
        <v>52</v>
      </c>
      <c r="G41" s="507">
        <v>21</v>
      </c>
      <c r="H41" s="507">
        <v>31</v>
      </c>
      <c r="I41" s="507"/>
      <c r="J41" s="507">
        <v>28</v>
      </c>
      <c r="K41" s="507">
        <v>13</v>
      </c>
      <c r="L41" s="507">
        <v>15</v>
      </c>
      <c r="M41" s="507"/>
      <c r="N41" s="507">
        <v>11</v>
      </c>
      <c r="O41" s="507">
        <v>1</v>
      </c>
      <c r="P41" s="507">
        <v>10</v>
      </c>
      <c r="Q41" s="57"/>
    </row>
    <row r="42" spans="1:17" ht="13.5" thickBot="1" x14ac:dyDescent="0.25">
      <c r="A42" s="105" t="s">
        <v>152</v>
      </c>
      <c r="B42" s="507">
        <v>51</v>
      </c>
      <c r="C42" s="507">
        <v>9</v>
      </c>
      <c r="D42" s="507">
        <v>42</v>
      </c>
      <c r="E42" s="507"/>
      <c r="F42" s="507">
        <v>24</v>
      </c>
      <c r="G42" s="507">
        <v>8</v>
      </c>
      <c r="H42" s="507">
        <v>16</v>
      </c>
      <c r="I42" s="507"/>
      <c r="J42" s="507">
        <v>15</v>
      </c>
      <c r="K42" s="507">
        <v>0</v>
      </c>
      <c r="L42" s="507">
        <v>15</v>
      </c>
      <c r="M42" s="507"/>
      <c r="N42" s="507">
        <v>12</v>
      </c>
      <c r="O42" s="507">
        <v>1</v>
      </c>
      <c r="P42" s="507">
        <v>11</v>
      </c>
    </row>
    <row r="43" spans="1:17" ht="12.75" hidden="1" x14ac:dyDescent="0.2">
      <c r="A43" s="105" t="s">
        <v>153</v>
      </c>
      <c r="B43" s="507">
        <v>0</v>
      </c>
      <c r="C43" s="507">
        <v>0</v>
      </c>
      <c r="D43" s="507">
        <v>0</v>
      </c>
      <c r="E43" s="507"/>
      <c r="F43" s="507">
        <v>0</v>
      </c>
      <c r="G43" s="507">
        <v>0</v>
      </c>
      <c r="H43" s="507">
        <v>0</v>
      </c>
      <c r="I43" s="507"/>
      <c r="J43" s="507">
        <v>0</v>
      </c>
      <c r="K43" s="507">
        <v>0</v>
      </c>
      <c r="L43" s="507">
        <v>0</v>
      </c>
      <c r="M43" s="507"/>
      <c r="N43" s="507">
        <v>0</v>
      </c>
      <c r="O43" s="507">
        <v>0</v>
      </c>
      <c r="P43" s="507">
        <v>0</v>
      </c>
    </row>
    <row r="44" spans="1:17" ht="12.75" hidden="1" x14ac:dyDescent="0.2">
      <c r="A44" s="105" t="s">
        <v>154</v>
      </c>
      <c r="B44" s="507">
        <v>0</v>
      </c>
      <c r="C44" s="507">
        <v>0</v>
      </c>
      <c r="D44" s="507">
        <v>0</v>
      </c>
      <c r="E44" s="507"/>
      <c r="F44" s="507">
        <v>0</v>
      </c>
      <c r="G44" s="507">
        <v>0</v>
      </c>
      <c r="H44" s="507">
        <v>0</v>
      </c>
      <c r="I44" s="507"/>
      <c r="J44" s="507">
        <v>0</v>
      </c>
      <c r="K44" s="507">
        <v>0</v>
      </c>
      <c r="L44" s="507">
        <v>0</v>
      </c>
      <c r="M44" s="507"/>
      <c r="N44" s="507">
        <v>0</v>
      </c>
      <c r="O44" s="507">
        <v>0</v>
      </c>
      <c r="P44" s="507">
        <v>0</v>
      </c>
    </row>
    <row r="45" spans="1:17" ht="12.75" hidden="1" x14ac:dyDescent="0.2">
      <c r="A45" s="105" t="s">
        <v>1020</v>
      </c>
      <c r="B45" s="507"/>
      <c r="C45" s="507"/>
      <c r="D45" s="507"/>
      <c r="E45" s="507"/>
      <c r="F45" s="507">
        <v>0</v>
      </c>
      <c r="G45" s="507">
        <v>0</v>
      </c>
      <c r="H45" s="507">
        <v>0</v>
      </c>
      <c r="I45" s="507"/>
      <c r="J45" s="507">
        <v>0</v>
      </c>
      <c r="K45" s="507">
        <v>0</v>
      </c>
      <c r="L45" s="507">
        <v>0</v>
      </c>
      <c r="M45" s="507"/>
      <c r="N45" s="507">
        <v>0</v>
      </c>
      <c r="O45" s="507">
        <v>0</v>
      </c>
      <c r="P45" s="507">
        <v>0</v>
      </c>
    </row>
    <row r="46" spans="1:17" ht="13.5" hidden="1" thickBot="1" x14ac:dyDescent="0.25">
      <c r="A46" s="106" t="s">
        <v>155</v>
      </c>
      <c r="B46" s="510">
        <v>0</v>
      </c>
      <c r="C46" s="510">
        <v>0</v>
      </c>
      <c r="D46" s="510">
        <v>0</v>
      </c>
      <c r="E46" s="510"/>
      <c r="F46" s="510">
        <v>0</v>
      </c>
      <c r="G46" s="510">
        <v>0</v>
      </c>
      <c r="H46" s="510">
        <v>0</v>
      </c>
      <c r="I46" s="510"/>
      <c r="J46" s="510">
        <v>0</v>
      </c>
      <c r="K46" s="510">
        <v>0</v>
      </c>
      <c r="L46" s="510">
        <v>0</v>
      </c>
      <c r="M46" s="510"/>
      <c r="N46" s="510">
        <v>0</v>
      </c>
      <c r="O46" s="510">
        <v>0</v>
      </c>
      <c r="P46" s="510">
        <v>0</v>
      </c>
    </row>
    <row r="47" spans="1:17" x14ac:dyDescent="0.2">
      <c r="A47" s="168" t="s">
        <v>929</v>
      </c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</row>
  </sheetData>
  <mergeCells count="10">
    <mergeCell ref="A7:A8"/>
    <mergeCell ref="B7:D7"/>
    <mergeCell ref="F7:H7"/>
    <mergeCell ref="J7:L7"/>
    <mergeCell ref="N7:P7"/>
    <mergeCell ref="A2:P2"/>
    <mergeCell ref="A3:P3"/>
    <mergeCell ref="A4:P4"/>
    <mergeCell ref="A5:P5"/>
    <mergeCell ref="A6:P6"/>
  </mergeCells>
  <conditionalFormatting sqref="B10:P46">
    <cfRule type="cellIs" dxfId="185" priority="1" operator="equal">
      <formula>0</formula>
    </cfRule>
  </conditionalFormatting>
  <hyperlinks>
    <hyperlink ref="Q3" location="Contenido!A1" display="Contenido" xr:uid="{00000000-0004-0000-5600-000000000000}"/>
  </hyperlinks>
  <printOptions horizontalCentered="1"/>
  <pageMargins left="0.39370078740157483" right="0.39370078740157483" top="0.39370078740157483" bottom="0" header="0.31496062992125984" footer="0.31496062992125984"/>
  <pageSetup scale="91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Hoja88">
    <tabColor theme="5" tint="0.59999389629810485"/>
    <pageSetUpPr fitToPage="1"/>
  </sheetPr>
  <dimension ref="A1:Q37"/>
  <sheetViews>
    <sheetView showGridLines="0" zoomScaleNormal="100" zoomScaleSheetLayoutView="100" workbookViewId="0">
      <selection activeCell="T19" sqref="T19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6" width="5.375" style="251" bestFit="1" customWidth="1"/>
    <col min="7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6384" width="11" style="102"/>
  </cols>
  <sheetData>
    <row r="1" spans="1:17" ht="15" customHeight="1" x14ac:dyDescent="0.25">
      <c r="A1" s="600" t="s">
        <v>830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272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17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1" t="s">
        <v>273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7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7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17" s="269" customFormat="1" x14ac:dyDescent="0.2">
      <c r="A9" s="43" t="s">
        <v>0</v>
      </c>
      <c r="B9" s="268">
        <f>SUM(B11:B36)</f>
        <v>18652</v>
      </c>
      <c r="C9" s="268">
        <f>SUM(C11:C36)</f>
        <v>6720</v>
      </c>
      <c r="D9" s="268">
        <f>SUM(D11:D36)</f>
        <v>11932</v>
      </c>
      <c r="E9" s="268"/>
      <c r="F9" s="268">
        <f>SUM(F11:F36)</f>
        <v>9996</v>
      </c>
      <c r="G9" s="268">
        <f>SUM(G11:G36)</f>
        <v>3955</v>
      </c>
      <c r="H9" s="268">
        <f>SUM(H11:H36)</f>
        <v>6041</v>
      </c>
      <c r="I9" s="268"/>
      <c r="J9" s="268">
        <f>SUM(J11:J36)</f>
        <v>4747</v>
      </c>
      <c r="K9" s="268">
        <f>SUM(K11:K36)</f>
        <v>1518</v>
      </c>
      <c r="L9" s="268">
        <f>SUM(L11:L36)</f>
        <v>3229</v>
      </c>
      <c r="M9" s="268"/>
      <c r="N9" s="268">
        <f>SUM(N11:N36)</f>
        <v>3909</v>
      </c>
      <c r="O9" s="268">
        <f>SUM(O11:O36)</f>
        <v>1247</v>
      </c>
      <c r="P9" s="268">
        <f>SUM(P11:P36)</f>
        <v>2662</v>
      </c>
    </row>
    <row r="10" spans="1:17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</row>
    <row r="11" spans="1:17" x14ac:dyDescent="0.2">
      <c r="A11" s="42" t="s">
        <v>51</v>
      </c>
      <c r="B11" s="251">
        <f t="shared" ref="B11:B36" si="0">+F11+J11+N11</f>
        <v>518</v>
      </c>
      <c r="C11" s="251">
        <f t="shared" ref="C11:C36" si="1">+G11+K11+O11</f>
        <v>211</v>
      </c>
      <c r="D11" s="251">
        <f>+B11-C11</f>
        <v>307</v>
      </c>
      <c r="E11" s="250"/>
      <c r="F11" s="250">
        <v>253</v>
      </c>
      <c r="G11" s="250">
        <v>111</v>
      </c>
      <c r="H11" s="250">
        <v>142</v>
      </c>
      <c r="J11" s="250">
        <v>156</v>
      </c>
      <c r="K11" s="250">
        <v>65</v>
      </c>
      <c r="L11" s="250">
        <v>91</v>
      </c>
      <c r="N11" s="250">
        <v>109</v>
      </c>
      <c r="O11" s="250">
        <v>35</v>
      </c>
      <c r="P11" s="250">
        <v>74</v>
      </c>
    </row>
    <row r="12" spans="1:17" x14ac:dyDescent="0.2">
      <c r="A12" s="42" t="s">
        <v>58</v>
      </c>
      <c r="B12" s="251">
        <f t="shared" si="0"/>
        <v>837</v>
      </c>
      <c r="C12" s="251">
        <f t="shared" si="1"/>
        <v>248</v>
      </c>
      <c r="D12" s="251">
        <f t="shared" ref="D12:D36" si="2">+B12-C12</f>
        <v>589</v>
      </c>
      <c r="E12" s="250"/>
      <c r="F12" s="250">
        <v>453</v>
      </c>
      <c r="G12" s="250">
        <v>155</v>
      </c>
      <c r="H12" s="250">
        <v>298</v>
      </c>
      <c r="J12" s="250">
        <v>230</v>
      </c>
      <c r="K12" s="250">
        <v>50</v>
      </c>
      <c r="L12" s="250">
        <v>180</v>
      </c>
      <c r="N12" s="250">
        <v>154</v>
      </c>
      <c r="O12" s="250">
        <v>43</v>
      </c>
      <c r="P12" s="250">
        <v>111</v>
      </c>
    </row>
    <row r="13" spans="1:17" x14ac:dyDescent="0.2">
      <c r="A13" s="42" t="s">
        <v>29</v>
      </c>
      <c r="B13" s="251">
        <f t="shared" si="0"/>
        <v>437</v>
      </c>
      <c r="C13" s="251">
        <f t="shared" si="1"/>
        <v>146</v>
      </c>
      <c r="D13" s="251">
        <f t="shared" si="2"/>
        <v>291</v>
      </c>
      <c r="E13" s="250"/>
      <c r="F13" s="250">
        <v>246</v>
      </c>
      <c r="G13" s="250">
        <v>83</v>
      </c>
      <c r="H13" s="250">
        <v>163</v>
      </c>
      <c r="J13" s="250">
        <v>109</v>
      </c>
      <c r="K13" s="250">
        <v>28</v>
      </c>
      <c r="L13" s="250">
        <v>81</v>
      </c>
      <c r="N13" s="250">
        <v>82</v>
      </c>
      <c r="O13" s="250">
        <v>35</v>
      </c>
      <c r="P13" s="250">
        <v>47</v>
      </c>
    </row>
    <row r="14" spans="1:17" x14ac:dyDescent="0.2">
      <c r="A14" s="42" t="s">
        <v>59</v>
      </c>
      <c r="B14" s="251">
        <f t="shared" si="0"/>
        <v>1410</v>
      </c>
      <c r="C14" s="251">
        <f t="shared" si="1"/>
        <v>563</v>
      </c>
      <c r="D14" s="251">
        <f t="shared" si="2"/>
        <v>847</v>
      </c>
      <c r="E14" s="250"/>
      <c r="F14" s="250">
        <v>738</v>
      </c>
      <c r="G14" s="250">
        <v>313</v>
      </c>
      <c r="H14" s="250">
        <v>425</v>
      </c>
      <c r="J14" s="250">
        <v>332</v>
      </c>
      <c r="K14" s="250">
        <v>123</v>
      </c>
      <c r="L14" s="250">
        <v>209</v>
      </c>
      <c r="N14" s="250">
        <v>340</v>
      </c>
      <c r="O14" s="250">
        <v>127</v>
      </c>
      <c r="P14" s="250">
        <v>213</v>
      </c>
    </row>
    <row r="15" spans="1:17" x14ac:dyDescent="0.2">
      <c r="A15" s="42" t="s">
        <v>60</v>
      </c>
      <c r="B15" s="251">
        <f t="shared" si="0"/>
        <v>276</v>
      </c>
      <c r="C15" s="251">
        <f t="shared" si="1"/>
        <v>99</v>
      </c>
      <c r="D15" s="251">
        <f t="shared" si="2"/>
        <v>177</v>
      </c>
      <c r="E15" s="252"/>
      <c r="F15" s="250">
        <v>137</v>
      </c>
      <c r="G15" s="250">
        <v>62</v>
      </c>
      <c r="H15" s="250">
        <v>75</v>
      </c>
      <c r="J15" s="250">
        <v>64</v>
      </c>
      <c r="K15" s="250">
        <v>18</v>
      </c>
      <c r="L15" s="250">
        <v>46</v>
      </c>
      <c r="N15" s="250">
        <v>75</v>
      </c>
      <c r="O15" s="250">
        <v>19</v>
      </c>
      <c r="P15" s="250">
        <v>56</v>
      </c>
    </row>
    <row r="16" spans="1:17" x14ac:dyDescent="0.2">
      <c r="A16" s="42" t="s">
        <v>61</v>
      </c>
      <c r="B16" s="251">
        <f t="shared" si="0"/>
        <v>831</v>
      </c>
      <c r="C16" s="251">
        <f t="shared" si="1"/>
        <v>268</v>
      </c>
      <c r="D16" s="251">
        <f t="shared" si="2"/>
        <v>563</v>
      </c>
      <c r="E16" s="252"/>
      <c r="F16" s="252">
        <v>427</v>
      </c>
      <c r="G16" s="252">
        <v>160</v>
      </c>
      <c r="H16" s="252">
        <v>267</v>
      </c>
      <c r="J16" s="252">
        <v>236</v>
      </c>
      <c r="K16" s="252">
        <v>71</v>
      </c>
      <c r="L16" s="252">
        <v>165</v>
      </c>
      <c r="N16" s="252">
        <v>168</v>
      </c>
      <c r="O16" s="252">
        <v>37</v>
      </c>
      <c r="P16" s="252">
        <v>131</v>
      </c>
    </row>
    <row r="17" spans="1:16" x14ac:dyDescent="0.2">
      <c r="A17" s="42" t="s">
        <v>81</v>
      </c>
      <c r="B17" s="251">
        <f t="shared" si="0"/>
        <v>333</v>
      </c>
      <c r="C17" s="251">
        <f t="shared" si="1"/>
        <v>147</v>
      </c>
      <c r="D17" s="251">
        <f t="shared" si="2"/>
        <v>186</v>
      </c>
      <c r="E17" s="252"/>
      <c r="F17" s="252">
        <v>175</v>
      </c>
      <c r="G17" s="252">
        <v>90</v>
      </c>
      <c r="H17" s="252">
        <v>85</v>
      </c>
      <c r="J17" s="252">
        <v>79</v>
      </c>
      <c r="K17" s="252">
        <v>31</v>
      </c>
      <c r="L17" s="252">
        <v>48</v>
      </c>
      <c r="N17" s="252">
        <v>79</v>
      </c>
      <c r="O17" s="252">
        <v>26</v>
      </c>
      <c r="P17" s="252">
        <v>53</v>
      </c>
    </row>
    <row r="18" spans="1:16" x14ac:dyDescent="0.2">
      <c r="A18" s="42" t="s">
        <v>52</v>
      </c>
      <c r="B18" s="251">
        <f t="shared" si="0"/>
        <v>2037</v>
      </c>
      <c r="C18" s="251">
        <f t="shared" si="1"/>
        <v>935</v>
      </c>
      <c r="D18" s="251">
        <f t="shared" si="2"/>
        <v>1102</v>
      </c>
      <c r="E18" s="252"/>
      <c r="F18" s="252">
        <v>1243</v>
      </c>
      <c r="G18" s="252">
        <v>584</v>
      </c>
      <c r="H18" s="252">
        <v>659</v>
      </c>
      <c r="J18" s="252">
        <v>455</v>
      </c>
      <c r="K18" s="252">
        <v>199</v>
      </c>
      <c r="L18" s="252">
        <v>256</v>
      </c>
      <c r="N18" s="252">
        <v>339</v>
      </c>
      <c r="O18" s="252">
        <v>152</v>
      </c>
      <c r="P18" s="252">
        <v>187</v>
      </c>
    </row>
    <row r="19" spans="1:16" x14ac:dyDescent="0.2">
      <c r="A19" s="42" t="s">
        <v>62</v>
      </c>
      <c r="B19" s="251">
        <f t="shared" si="0"/>
        <v>488</v>
      </c>
      <c r="C19" s="251">
        <f t="shared" si="1"/>
        <v>203</v>
      </c>
      <c r="D19" s="251">
        <f t="shared" si="2"/>
        <v>285</v>
      </c>
      <c r="E19" s="250"/>
      <c r="F19" s="250">
        <v>252</v>
      </c>
      <c r="G19" s="250">
        <v>116</v>
      </c>
      <c r="H19" s="250">
        <v>136</v>
      </c>
      <c r="J19" s="250">
        <v>139</v>
      </c>
      <c r="K19" s="250">
        <v>46</v>
      </c>
      <c r="L19" s="250">
        <v>93</v>
      </c>
      <c r="N19" s="250">
        <v>97</v>
      </c>
      <c r="O19" s="250">
        <v>41</v>
      </c>
      <c r="P19" s="250">
        <v>56</v>
      </c>
    </row>
    <row r="20" spans="1:16" x14ac:dyDescent="0.2">
      <c r="A20" s="42" t="s">
        <v>63</v>
      </c>
      <c r="B20" s="251">
        <f t="shared" si="0"/>
        <v>1119</v>
      </c>
      <c r="C20" s="251">
        <f t="shared" si="1"/>
        <v>297</v>
      </c>
      <c r="D20" s="251">
        <f t="shared" si="2"/>
        <v>822</v>
      </c>
      <c r="E20" s="252"/>
      <c r="F20" s="252">
        <v>639</v>
      </c>
      <c r="G20" s="252">
        <v>191</v>
      </c>
      <c r="H20" s="252">
        <v>448</v>
      </c>
      <c r="J20" s="252">
        <v>281</v>
      </c>
      <c r="K20" s="252">
        <v>58</v>
      </c>
      <c r="L20" s="252">
        <v>223</v>
      </c>
      <c r="N20" s="252">
        <v>199</v>
      </c>
      <c r="O20" s="252">
        <v>48</v>
      </c>
      <c r="P20" s="252">
        <v>151</v>
      </c>
    </row>
    <row r="21" spans="1:16" x14ac:dyDescent="0.2">
      <c r="A21" s="42" t="s">
        <v>64</v>
      </c>
      <c r="B21" s="251">
        <f t="shared" si="0"/>
        <v>300</v>
      </c>
      <c r="C21" s="251">
        <f t="shared" si="1"/>
        <v>91</v>
      </c>
      <c r="D21" s="251">
        <f t="shared" si="2"/>
        <v>209</v>
      </c>
      <c r="E21" s="252"/>
      <c r="F21" s="252">
        <v>131</v>
      </c>
      <c r="G21" s="252">
        <v>52</v>
      </c>
      <c r="H21" s="252">
        <v>79</v>
      </c>
      <c r="J21" s="252">
        <v>81</v>
      </c>
      <c r="K21" s="252">
        <v>13</v>
      </c>
      <c r="L21" s="252">
        <v>68</v>
      </c>
      <c r="N21" s="252">
        <v>88</v>
      </c>
      <c r="O21" s="252">
        <v>26</v>
      </c>
      <c r="P21" s="252">
        <v>62</v>
      </c>
    </row>
    <row r="22" spans="1:16" x14ac:dyDescent="0.2">
      <c r="A22" s="41" t="s">
        <v>30</v>
      </c>
      <c r="B22" s="251">
        <f t="shared" si="0"/>
        <v>1440</v>
      </c>
      <c r="C22" s="251">
        <f t="shared" si="1"/>
        <v>637</v>
      </c>
      <c r="D22" s="251">
        <f t="shared" si="2"/>
        <v>803</v>
      </c>
      <c r="F22" s="250">
        <v>727</v>
      </c>
      <c r="G22" s="250">
        <v>328</v>
      </c>
      <c r="H22" s="251">
        <v>399</v>
      </c>
      <c r="J22" s="250">
        <v>406</v>
      </c>
      <c r="K22" s="250">
        <v>187</v>
      </c>
      <c r="L22" s="250">
        <v>219</v>
      </c>
      <c r="N22" s="251">
        <v>307</v>
      </c>
      <c r="O22" s="250">
        <v>122</v>
      </c>
      <c r="P22" s="250">
        <v>185</v>
      </c>
    </row>
    <row r="23" spans="1:16" x14ac:dyDescent="0.2">
      <c r="A23" s="42" t="s">
        <v>65</v>
      </c>
      <c r="B23" s="251">
        <f t="shared" si="0"/>
        <v>236</v>
      </c>
      <c r="C23" s="251">
        <f t="shared" si="1"/>
        <v>67</v>
      </c>
      <c r="D23" s="251">
        <f t="shared" si="2"/>
        <v>169</v>
      </c>
      <c r="F23" s="251">
        <v>109</v>
      </c>
      <c r="G23" s="251">
        <v>34</v>
      </c>
      <c r="H23" s="251">
        <v>75</v>
      </c>
      <c r="J23" s="251">
        <v>90</v>
      </c>
      <c r="K23" s="251">
        <v>22</v>
      </c>
      <c r="L23" s="251">
        <v>68</v>
      </c>
      <c r="N23" s="251">
        <v>37</v>
      </c>
      <c r="O23" s="251">
        <v>11</v>
      </c>
      <c r="P23" s="251">
        <v>26</v>
      </c>
    </row>
    <row r="24" spans="1:16" x14ac:dyDescent="0.2">
      <c r="A24" s="42" t="s">
        <v>31</v>
      </c>
      <c r="B24" s="251">
        <f t="shared" si="0"/>
        <v>646</v>
      </c>
      <c r="C24" s="251">
        <f t="shared" si="1"/>
        <v>248</v>
      </c>
      <c r="D24" s="251">
        <f t="shared" si="2"/>
        <v>398</v>
      </c>
      <c r="F24" s="251">
        <v>401</v>
      </c>
      <c r="G24" s="251">
        <v>164</v>
      </c>
      <c r="H24" s="251">
        <v>237</v>
      </c>
      <c r="J24" s="251">
        <v>138</v>
      </c>
      <c r="K24" s="251">
        <v>50</v>
      </c>
      <c r="L24" s="251">
        <v>88</v>
      </c>
      <c r="N24" s="251">
        <v>107</v>
      </c>
      <c r="O24" s="251">
        <v>34</v>
      </c>
      <c r="P24" s="251">
        <v>73</v>
      </c>
    </row>
    <row r="25" spans="1:16" x14ac:dyDescent="0.2">
      <c r="A25" s="42" t="s">
        <v>210</v>
      </c>
      <c r="B25" s="251">
        <f t="shared" si="0"/>
        <v>178</v>
      </c>
      <c r="C25" s="251">
        <f t="shared" si="1"/>
        <v>42</v>
      </c>
      <c r="D25" s="251">
        <f t="shared" si="2"/>
        <v>136</v>
      </c>
      <c r="F25" s="251">
        <v>102</v>
      </c>
      <c r="G25" s="251">
        <v>22</v>
      </c>
      <c r="H25" s="251">
        <v>80</v>
      </c>
      <c r="J25" s="251">
        <v>43</v>
      </c>
      <c r="K25" s="251">
        <v>13</v>
      </c>
      <c r="L25" s="251">
        <v>30</v>
      </c>
      <c r="N25" s="251">
        <v>33</v>
      </c>
      <c r="O25" s="251">
        <v>7</v>
      </c>
      <c r="P25" s="251">
        <v>26</v>
      </c>
    </row>
    <row r="26" spans="1:16" x14ac:dyDescent="0.2">
      <c r="A26" s="42" t="s">
        <v>53</v>
      </c>
      <c r="B26" s="251">
        <f t="shared" si="0"/>
        <v>443</v>
      </c>
      <c r="C26" s="251">
        <f t="shared" si="1"/>
        <v>193</v>
      </c>
      <c r="D26" s="251">
        <f t="shared" si="2"/>
        <v>250</v>
      </c>
      <c r="F26" s="251">
        <v>252</v>
      </c>
      <c r="G26" s="251">
        <v>122</v>
      </c>
      <c r="H26" s="251">
        <v>130</v>
      </c>
      <c r="J26" s="251">
        <v>104</v>
      </c>
      <c r="K26" s="251">
        <v>42</v>
      </c>
      <c r="L26" s="251">
        <v>62</v>
      </c>
      <c r="N26" s="251">
        <v>87</v>
      </c>
      <c r="O26" s="251">
        <v>29</v>
      </c>
      <c r="P26" s="251">
        <v>58</v>
      </c>
    </row>
    <row r="27" spans="1:16" x14ac:dyDescent="0.2">
      <c r="A27" s="42" t="s">
        <v>67</v>
      </c>
      <c r="B27" s="251">
        <f t="shared" si="0"/>
        <v>1009</v>
      </c>
      <c r="C27" s="251">
        <f t="shared" si="1"/>
        <v>385</v>
      </c>
      <c r="D27" s="251">
        <f t="shared" si="2"/>
        <v>624</v>
      </c>
      <c r="F27" s="251">
        <v>552</v>
      </c>
      <c r="G27" s="251">
        <v>250</v>
      </c>
      <c r="H27" s="251">
        <v>302</v>
      </c>
      <c r="J27" s="251">
        <v>261</v>
      </c>
      <c r="K27" s="251">
        <v>71</v>
      </c>
      <c r="L27" s="251">
        <v>190</v>
      </c>
      <c r="N27" s="251">
        <v>196</v>
      </c>
      <c r="O27" s="251">
        <v>64</v>
      </c>
      <c r="P27" s="251">
        <v>132</v>
      </c>
    </row>
    <row r="28" spans="1:16" x14ac:dyDescent="0.2">
      <c r="A28" s="42" t="s">
        <v>68</v>
      </c>
      <c r="B28" s="251">
        <f t="shared" si="0"/>
        <v>1147</v>
      </c>
      <c r="C28" s="251">
        <f t="shared" si="1"/>
        <v>386</v>
      </c>
      <c r="D28" s="251">
        <f t="shared" si="2"/>
        <v>761</v>
      </c>
      <c r="F28" s="251">
        <v>568</v>
      </c>
      <c r="G28" s="251">
        <v>212</v>
      </c>
      <c r="H28" s="251">
        <v>356</v>
      </c>
      <c r="J28" s="251">
        <v>319</v>
      </c>
      <c r="K28" s="251">
        <v>103</v>
      </c>
      <c r="L28" s="251">
        <v>216</v>
      </c>
      <c r="N28" s="251">
        <v>260</v>
      </c>
      <c r="O28" s="251">
        <v>71</v>
      </c>
      <c r="P28" s="251">
        <v>189</v>
      </c>
    </row>
    <row r="29" spans="1:16" x14ac:dyDescent="0.2">
      <c r="A29" s="42" t="s">
        <v>54</v>
      </c>
      <c r="B29" s="251">
        <f t="shared" si="0"/>
        <v>408</v>
      </c>
      <c r="C29" s="251">
        <f t="shared" si="1"/>
        <v>182</v>
      </c>
      <c r="D29" s="251">
        <f t="shared" si="2"/>
        <v>226</v>
      </c>
      <c r="F29" s="251">
        <v>222</v>
      </c>
      <c r="G29" s="251">
        <v>100</v>
      </c>
      <c r="H29" s="251">
        <v>122</v>
      </c>
      <c r="J29" s="251">
        <v>85</v>
      </c>
      <c r="K29" s="251">
        <v>45</v>
      </c>
      <c r="L29" s="251">
        <v>40</v>
      </c>
      <c r="N29" s="251">
        <v>101</v>
      </c>
      <c r="O29" s="251">
        <v>37</v>
      </c>
      <c r="P29" s="251">
        <v>64</v>
      </c>
    </row>
    <row r="30" spans="1:16" x14ac:dyDescent="0.2">
      <c r="A30" s="42" t="s">
        <v>55</v>
      </c>
      <c r="B30" s="251">
        <f t="shared" si="0"/>
        <v>397</v>
      </c>
      <c r="C30" s="251">
        <f t="shared" si="1"/>
        <v>139</v>
      </c>
      <c r="D30" s="251">
        <f t="shared" si="2"/>
        <v>258</v>
      </c>
      <c r="F30" s="251">
        <v>256</v>
      </c>
      <c r="G30" s="251">
        <v>96</v>
      </c>
      <c r="H30" s="251">
        <v>160</v>
      </c>
      <c r="J30" s="251">
        <v>68</v>
      </c>
      <c r="K30" s="251">
        <v>28</v>
      </c>
      <c r="L30" s="251">
        <v>40</v>
      </c>
      <c r="N30" s="251">
        <v>73</v>
      </c>
      <c r="O30" s="251">
        <v>15</v>
      </c>
      <c r="P30" s="251">
        <v>58</v>
      </c>
    </row>
    <row r="31" spans="1:16" x14ac:dyDescent="0.2">
      <c r="A31" s="42" t="s">
        <v>56</v>
      </c>
      <c r="B31" s="251">
        <f t="shared" si="0"/>
        <v>1143</v>
      </c>
      <c r="C31" s="251">
        <f t="shared" si="1"/>
        <v>428</v>
      </c>
      <c r="D31" s="251">
        <f t="shared" si="2"/>
        <v>715</v>
      </c>
      <c r="F31" s="251">
        <v>641</v>
      </c>
      <c r="G31" s="251">
        <v>265</v>
      </c>
      <c r="H31" s="251">
        <v>376</v>
      </c>
      <c r="J31" s="251">
        <v>273</v>
      </c>
      <c r="K31" s="251">
        <v>84</v>
      </c>
      <c r="L31" s="251">
        <v>189</v>
      </c>
      <c r="N31" s="251">
        <v>229</v>
      </c>
      <c r="O31" s="251">
        <v>79</v>
      </c>
      <c r="P31" s="251">
        <v>150</v>
      </c>
    </row>
    <row r="32" spans="1:16" x14ac:dyDescent="0.2">
      <c r="A32" s="42" t="s">
        <v>82</v>
      </c>
      <c r="B32" s="251">
        <f t="shared" si="0"/>
        <v>634</v>
      </c>
      <c r="C32" s="251">
        <f t="shared" si="1"/>
        <v>214</v>
      </c>
      <c r="D32" s="251">
        <f t="shared" si="2"/>
        <v>420</v>
      </c>
      <c r="F32" s="251">
        <v>372</v>
      </c>
      <c r="G32" s="251">
        <v>141</v>
      </c>
      <c r="H32" s="251">
        <v>231</v>
      </c>
      <c r="J32" s="251">
        <v>140</v>
      </c>
      <c r="K32" s="251">
        <v>41</v>
      </c>
      <c r="L32" s="251">
        <v>99</v>
      </c>
      <c r="N32" s="251">
        <v>122</v>
      </c>
      <c r="O32" s="251">
        <v>32</v>
      </c>
      <c r="P32" s="251">
        <v>90</v>
      </c>
    </row>
    <row r="33" spans="1:16" x14ac:dyDescent="0.2">
      <c r="A33" s="42" t="s">
        <v>69</v>
      </c>
      <c r="B33" s="251">
        <f t="shared" si="0"/>
        <v>512</v>
      </c>
      <c r="C33" s="251">
        <f t="shared" si="1"/>
        <v>152</v>
      </c>
      <c r="D33" s="251">
        <f t="shared" si="2"/>
        <v>360</v>
      </c>
      <c r="F33" s="251">
        <v>240</v>
      </c>
      <c r="G33" s="251">
        <v>76</v>
      </c>
      <c r="H33" s="251">
        <v>164</v>
      </c>
      <c r="J33" s="251">
        <v>115</v>
      </c>
      <c r="K33" s="251">
        <v>33</v>
      </c>
      <c r="L33" s="251">
        <v>82</v>
      </c>
      <c r="N33" s="251">
        <v>157</v>
      </c>
      <c r="O33" s="251">
        <v>43</v>
      </c>
      <c r="P33" s="251">
        <v>114</v>
      </c>
    </row>
    <row r="34" spans="1:16" x14ac:dyDescent="0.2">
      <c r="A34" s="42" t="s">
        <v>70</v>
      </c>
      <c r="B34" s="251">
        <f t="shared" si="0"/>
        <v>458</v>
      </c>
      <c r="C34" s="251">
        <f t="shared" si="1"/>
        <v>121</v>
      </c>
      <c r="D34" s="251">
        <f t="shared" si="2"/>
        <v>337</v>
      </c>
      <c r="F34" s="251">
        <v>243</v>
      </c>
      <c r="G34" s="251">
        <v>69</v>
      </c>
      <c r="H34" s="251">
        <v>174</v>
      </c>
      <c r="J34" s="251">
        <v>123</v>
      </c>
      <c r="K34" s="251">
        <v>26</v>
      </c>
      <c r="L34" s="251">
        <v>97</v>
      </c>
      <c r="N34" s="251">
        <v>92</v>
      </c>
      <c r="O34" s="251">
        <v>26</v>
      </c>
      <c r="P34" s="251">
        <v>66</v>
      </c>
    </row>
    <row r="35" spans="1:16" x14ac:dyDescent="0.2">
      <c r="A35" s="42" t="s">
        <v>71</v>
      </c>
      <c r="B35" s="251">
        <f t="shared" si="0"/>
        <v>1125</v>
      </c>
      <c r="C35" s="251">
        <f t="shared" si="1"/>
        <v>249</v>
      </c>
      <c r="D35" s="251">
        <f t="shared" si="2"/>
        <v>876</v>
      </c>
      <c r="F35" s="251">
        <v>500</v>
      </c>
      <c r="G35" s="251">
        <v>129</v>
      </c>
      <c r="H35" s="251">
        <v>371</v>
      </c>
      <c r="J35" s="251">
        <v>330</v>
      </c>
      <c r="K35" s="251">
        <v>55</v>
      </c>
      <c r="L35" s="251">
        <v>275</v>
      </c>
      <c r="N35" s="251">
        <v>295</v>
      </c>
      <c r="O35" s="251">
        <v>65</v>
      </c>
      <c r="P35" s="251">
        <v>230</v>
      </c>
    </row>
    <row r="36" spans="1:16" ht="13.5" thickBot="1" x14ac:dyDescent="0.25">
      <c r="A36" s="46" t="s">
        <v>72</v>
      </c>
      <c r="B36" s="254">
        <f t="shared" si="0"/>
        <v>290</v>
      </c>
      <c r="C36" s="254">
        <f t="shared" si="1"/>
        <v>69</v>
      </c>
      <c r="D36" s="254">
        <f t="shared" si="2"/>
        <v>221</v>
      </c>
      <c r="E36" s="254"/>
      <c r="F36" s="254">
        <v>117</v>
      </c>
      <c r="G36" s="254">
        <v>30</v>
      </c>
      <c r="H36" s="254">
        <v>87</v>
      </c>
      <c r="I36" s="254"/>
      <c r="J36" s="254">
        <v>90</v>
      </c>
      <c r="K36" s="254">
        <v>16</v>
      </c>
      <c r="L36" s="254">
        <v>74</v>
      </c>
      <c r="M36" s="254"/>
      <c r="N36" s="254">
        <v>83</v>
      </c>
      <c r="O36" s="254">
        <v>23</v>
      </c>
      <c r="P36" s="254">
        <v>60</v>
      </c>
    </row>
    <row r="37" spans="1:16" ht="15" customHeight="1" x14ac:dyDescent="0.2">
      <c r="A37" s="28" t="s">
        <v>929</v>
      </c>
    </row>
  </sheetData>
  <mergeCells count="10">
    <mergeCell ref="F6:H6"/>
    <mergeCell ref="J6:L6"/>
    <mergeCell ref="A1:P1"/>
    <mergeCell ref="A2:P2"/>
    <mergeCell ref="A3:P3"/>
    <mergeCell ref="A4:P4"/>
    <mergeCell ref="A5:P5"/>
    <mergeCell ref="N6:P6"/>
    <mergeCell ref="A6:A7"/>
    <mergeCell ref="B6:D6"/>
  </mergeCells>
  <conditionalFormatting sqref="B9:D9">
    <cfRule type="cellIs" dxfId="184" priority="8" operator="equal">
      <formula>0</formula>
    </cfRule>
  </conditionalFormatting>
  <conditionalFormatting sqref="B11:P36">
    <cfRule type="cellIs" dxfId="183" priority="6" operator="equal">
      <formula>0</formula>
    </cfRule>
  </conditionalFormatting>
  <conditionalFormatting sqref="F9:H9">
    <cfRule type="cellIs" dxfId="182" priority="4" operator="equal">
      <formula>0</formula>
    </cfRule>
  </conditionalFormatting>
  <conditionalFormatting sqref="J9:L9">
    <cfRule type="cellIs" dxfId="181" priority="3" operator="equal">
      <formula>0</formula>
    </cfRule>
  </conditionalFormatting>
  <conditionalFormatting sqref="N9:P9">
    <cfRule type="cellIs" dxfId="180" priority="2" operator="equal">
      <formula>0</formula>
    </cfRule>
  </conditionalFormatting>
  <hyperlinks>
    <hyperlink ref="Q2" location="Contenido!A1" display="Contenido" xr:uid="{00000000-0004-0000-57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Hoja89">
    <tabColor theme="5" tint="0.59999389629810485"/>
    <pageSetUpPr fitToPage="1"/>
  </sheetPr>
  <dimension ref="A1:Q37"/>
  <sheetViews>
    <sheetView showGridLines="0" zoomScaleNormal="100" zoomScaleSheetLayoutView="100" workbookViewId="0">
      <selection activeCell="T19" sqref="T19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6" width="5.375" style="251" bestFit="1" customWidth="1"/>
    <col min="7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6384" width="11" style="102"/>
  </cols>
  <sheetData>
    <row r="1" spans="1:17" ht="15" customHeight="1" x14ac:dyDescent="0.25">
      <c r="A1" s="600" t="s">
        <v>829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272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17" ht="15" x14ac:dyDescent="0.25">
      <c r="A3" s="601" t="s">
        <v>252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7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7" s="247" customFormat="1" ht="17.25" customHeight="1" x14ac:dyDescent="0.15">
      <c r="A6" s="603" t="s">
        <v>46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17" s="269" customFormat="1" x14ac:dyDescent="0.2">
      <c r="A9" s="43" t="s">
        <v>0</v>
      </c>
      <c r="B9" s="268">
        <f>SUM(B11:B36)</f>
        <v>18077</v>
      </c>
      <c r="C9" s="268">
        <f>SUM(C11:C36)</f>
        <v>6388</v>
      </c>
      <c r="D9" s="268">
        <f>SUM(D11:D36)</f>
        <v>11689</v>
      </c>
      <c r="E9" s="268"/>
      <c r="F9" s="268">
        <f>SUM(F11:F36)</f>
        <v>9723</v>
      </c>
      <c r="G9" s="268">
        <f>SUM(G11:G36)</f>
        <v>3798</v>
      </c>
      <c r="H9" s="268">
        <f>SUM(H11:H36)</f>
        <v>5925</v>
      </c>
      <c r="I9" s="268"/>
      <c r="J9" s="268">
        <f>SUM(J11:J36)</f>
        <v>4578</v>
      </c>
      <c r="K9" s="268">
        <f>SUM(K11:K36)</f>
        <v>1413</v>
      </c>
      <c r="L9" s="268">
        <f>SUM(L11:L36)</f>
        <v>3165</v>
      </c>
      <c r="M9" s="268"/>
      <c r="N9" s="268">
        <f>SUM(N11:N36)</f>
        <v>3776</v>
      </c>
      <c r="O9" s="268">
        <f>SUM(O11:O36)</f>
        <v>1177</v>
      </c>
      <c r="P9" s="268">
        <f>SUM(P11:P36)</f>
        <v>2599</v>
      </c>
    </row>
    <row r="10" spans="1:17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</row>
    <row r="11" spans="1:17" x14ac:dyDescent="0.2">
      <c r="A11" s="42" t="s">
        <v>51</v>
      </c>
      <c r="B11" s="251">
        <f t="shared" ref="B11:B36" si="0">+F11+J11+N11</f>
        <v>518</v>
      </c>
      <c r="C11" s="251">
        <f t="shared" ref="C11:C36" si="1">+G11+K11+O11</f>
        <v>211</v>
      </c>
      <c r="D11" s="251">
        <f>+B11-C11</f>
        <v>307</v>
      </c>
      <c r="E11" s="250"/>
      <c r="F11" s="250">
        <v>253</v>
      </c>
      <c r="G11" s="250">
        <v>111</v>
      </c>
      <c r="H11" s="250">
        <v>142</v>
      </c>
      <c r="J11" s="250">
        <v>156</v>
      </c>
      <c r="K11" s="250">
        <v>65</v>
      </c>
      <c r="L11" s="250">
        <v>91</v>
      </c>
      <c r="N11" s="250">
        <v>109</v>
      </c>
      <c r="O11" s="250">
        <v>35</v>
      </c>
      <c r="P11" s="250">
        <v>74</v>
      </c>
    </row>
    <row r="12" spans="1:17" x14ac:dyDescent="0.2">
      <c r="A12" s="42" t="s">
        <v>58</v>
      </c>
      <c r="B12" s="251">
        <f t="shared" si="0"/>
        <v>837</v>
      </c>
      <c r="C12" s="251">
        <f t="shared" si="1"/>
        <v>248</v>
      </c>
      <c r="D12" s="251">
        <f t="shared" ref="D12:D36" si="2">+B12-C12</f>
        <v>589</v>
      </c>
      <c r="E12" s="250"/>
      <c r="F12" s="250">
        <v>453</v>
      </c>
      <c r="G12" s="250">
        <v>155</v>
      </c>
      <c r="H12" s="250">
        <v>298</v>
      </c>
      <c r="J12" s="250">
        <v>230</v>
      </c>
      <c r="K12" s="250">
        <v>50</v>
      </c>
      <c r="L12" s="250">
        <v>180</v>
      </c>
      <c r="N12" s="250">
        <v>154</v>
      </c>
      <c r="O12" s="250">
        <v>43</v>
      </c>
      <c r="P12" s="250">
        <v>111</v>
      </c>
    </row>
    <row r="13" spans="1:17" x14ac:dyDescent="0.2">
      <c r="A13" s="42" t="s">
        <v>29</v>
      </c>
      <c r="B13" s="251">
        <f t="shared" si="0"/>
        <v>437</v>
      </c>
      <c r="C13" s="251">
        <f t="shared" si="1"/>
        <v>146</v>
      </c>
      <c r="D13" s="251">
        <f t="shared" si="2"/>
        <v>291</v>
      </c>
      <c r="E13" s="250"/>
      <c r="F13" s="250">
        <v>246</v>
      </c>
      <c r="G13" s="250">
        <v>83</v>
      </c>
      <c r="H13" s="250">
        <v>163</v>
      </c>
      <c r="J13" s="250">
        <v>109</v>
      </c>
      <c r="K13" s="250">
        <v>28</v>
      </c>
      <c r="L13" s="250">
        <v>81</v>
      </c>
      <c r="N13" s="250">
        <v>82</v>
      </c>
      <c r="O13" s="250">
        <v>35</v>
      </c>
      <c r="P13" s="250">
        <v>47</v>
      </c>
    </row>
    <row r="14" spans="1:17" x14ac:dyDescent="0.2">
      <c r="A14" s="42" t="s">
        <v>59</v>
      </c>
      <c r="B14" s="251">
        <f t="shared" si="0"/>
        <v>1410</v>
      </c>
      <c r="C14" s="251">
        <f t="shared" si="1"/>
        <v>563</v>
      </c>
      <c r="D14" s="251">
        <f t="shared" si="2"/>
        <v>847</v>
      </c>
      <c r="E14" s="250"/>
      <c r="F14" s="250">
        <v>738</v>
      </c>
      <c r="G14" s="250">
        <v>313</v>
      </c>
      <c r="H14" s="250">
        <v>425</v>
      </c>
      <c r="J14" s="250">
        <v>332</v>
      </c>
      <c r="K14" s="250">
        <v>123</v>
      </c>
      <c r="L14" s="250">
        <v>209</v>
      </c>
      <c r="N14" s="250">
        <v>340</v>
      </c>
      <c r="O14" s="250">
        <v>127</v>
      </c>
      <c r="P14" s="250">
        <v>213</v>
      </c>
    </row>
    <row r="15" spans="1:17" x14ac:dyDescent="0.2">
      <c r="A15" s="42" t="s">
        <v>60</v>
      </c>
      <c r="B15" s="251">
        <f t="shared" si="0"/>
        <v>276</v>
      </c>
      <c r="C15" s="251">
        <f t="shared" si="1"/>
        <v>99</v>
      </c>
      <c r="D15" s="251">
        <f t="shared" si="2"/>
        <v>177</v>
      </c>
      <c r="E15" s="252"/>
      <c r="F15" s="250">
        <v>137</v>
      </c>
      <c r="G15" s="250">
        <v>62</v>
      </c>
      <c r="H15" s="250">
        <v>75</v>
      </c>
      <c r="J15" s="250">
        <v>64</v>
      </c>
      <c r="K15" s="250">
        <v>18</v>
      </c>
      <c r="L15" s="250">
        <v>46</v>
      </c>
      <c r="N15" s="250">
        <v>75</v>
      </c>
      <c r="O15" s="250">
        <v>19</v>
      </c>
      <c r="P15" s="250">
        <v>56</v>
      </c>
    </row>
    <row r="16" spans="1:17" x14ac:dyDescent="0.2">
      <c r="A16" s="42" t="s">
        <v>61</v>
      </c>
      <c r="B16" s="251">
        <f t="shared" si="0"/>
        <v>831</v>
      </c>
      <c r="C16" s="251">
        <f t="shared" si="1"/>
        <v>268</v>
      </c>
      <c r="D16" s="251">
        <f t="shared" si="2"/>
        <v>563</v>
      </c>
      <c r="E16" s="252"/>
      <c r="F16" s="252">
        <v>427</v>
      </c>
      <c r="G16" s="252">
        <v>160</v>
      </c>
      <c r="H16" s="252">
        <v>267</v>
      </c>
      <c r="J16" s="252">
        <v>236</v>
      </c>
      <c r="K16" s="252">
        <v>71</v>
      </c>
      <c r="L16" s="252">
        <v>165</v>
      </c>
      <c r="N16" s="252">
        <v>168</v>
      </c>
      <c r="O16" s="252">
        <v>37</v>
      </c>
      <c r="P16" s="252">
        <v>131</v>
      </c>
    </row>
    <row r="17" spans="1:16" x14ac:dyDescent="0.2">
      <c r="A17" s="42" t="s">
        <v>81</v>
      </c>
      <c r="B17" s="251">
        <f t="shared" si="0"/>
        <v>333</v>
      </c>
      <c r="C17" s="251">
        <f t="shared" si="1"/>
        <v>147</v>
      </c>
      <c r="D17" s="251">
        <f t="shared" si="2"/>
        <v>186</v>
      </c>
      <c r="E17" s="252"/>
      <c r="F17" s="252">
        <v>175</v>
      </c>
      <c r="G17" s="252">
        <v>90</v>
      </c>
      <c r="H17" s="252">
        <v>85</v>
      </c>
      <c r="J17" s="252">
        <v>79</v>
      </c>
      <c r="K17" s="252">
        <v>31</v>
      </c>
      <c r="L17" s="252">
        <v>48</v>
      </c>
      <c r="N17" s="252">
        <v>79</v>
      </c>
      <c r="O17" s="252">
        <v>26</v>
      </c>
      <c r="P17" s="252">
        <v>53</v>
      </c>
    </row>
    <row r="18" spans="1:16" x14ac:dyDescent="0.2">
      <c r="A18" s="42" t="s">
        <v>52</v>
      </c>
      <c r="B18" s="251">
        <f t="shared" si="0"/>
        <v>2037</v>
      </c>
      <c r="C18" s="251">
        <f t="shared" si="1"/>
        <v>935</v>
      </c>
      <c r="D18" s="251">
        <f t="shared" si="2"/>
        <v>1102</v>
      </c>
      <c r="E18" s="252"/>
      <c r="F18" s="252">
        <v>1243</v>
      </c>
      <c r="G18" s="252">
        <v>584</v>
      </c>
      <c r="H18" s="252">
        <v>659</v>
      </c>
      <c r="J18" s="252">
        <v>455</v>
      </c>
      <c r="K18" s="252">
        <v>199</v>
      </c>
      <c r="L18" s="252">
        <v>256</v>
      </c>
      <c r="N18" s="252">
        <v>339</v>
      </c>
      <c r="O18" s="252">
        <v>152</v>
      </c>
      <c r="P18" s="252">
        <v>187</v>
      </c>
    </row>
    <row r="19" spans="1:16" x14ac:dyDescent="0.2">
      <c r="A19" s="42" t="s">
        <v>62</v>
      </c>
      <c r="B19" s="251">
        <f t="shared" si="0"/>
        <v>488</v>
      </c>
      <c r="C19" s="251">
        <f t="shared" si="1"/>
        <v>203</v>
      </c>
      <c r="D19" s="251">
        <f t="shared" si="2"/>
        <v>285</v>
      </c>
      <c r="E19" s="250"/>
      <c r="F19" s="250">
        <v>252</v>
      </c>
      <c r="G19" s="250">
        <v>116</v>
      </c>
      <c r="H19" s="250">
        <v>136</v>
      </c>
      <c r="J19" s="250">
        <v>139</v>
      </c>
      <c r="K19" s="250">
        <v>46</v>
      </c>
      <c r="L19" s="250">
        <v>93</v>
      </c>
      <c r="N19" s="250">
        <v>97</v>
      </c>
      <c r="O19" s="250">
        <v>41</v>
      </c>
      <c r="P19" s="250">
        <v>56</v>
      </c>
    </row>
    <row r="20" spans="1:16" x14ac:dyDescent="0.2">
      <c r="A20" s="42" t="s">
        <v>63</v>
      </c>
      <c r="B20" s="251">
        <f t="shared" si="0"/>
        <v>1119</v>
      </c>
      <c r="C20" s="251">
        <f t="shared" si="1"/>
        <v>297</v>
      </c>
      <c r="D20" s="251">
        <f t="shared" si="2"/>
        <v>822</v>
      </c>
      <c r="E20" s="252"/>
      <c r="F20" s="252">
        <v>639</v>
      </c>
      <c r="G20" s="252">
        <v>191</v>
      </c>
      <c r="H20" s="252">
        <v>448</v>
      </c>
      <c r="J20" s="252">
        <v>281</v>
      </c>
      <c r="K20" s="252">
        <v>58</v>
      </c>
      <c r="L20" s="252">
        <v>223</v>
      </c>
      <c r="N20" s="252">
        <v>199</v>
      </c>
      <c r="O20" s="252">
        <v>48</v>
      </c>
      <c r="P20" s="252">
        <v>151</v>
      </c>
    </row>
    <row r="21" spans="1:16" x14ac:dyDescent="0.2">
      <c r="A21" s="42" t="s">
        <v>64</v>
      </c>
      <c r="B21" s="251">
        <f t="shared" si="0"/>
        <v>300</v>
      </c>
      <c r="C21" s="251">
        <f t="shared" si="1"/>
        <v>91</v>
      </c>
      <c r="D21" s="251">
        <f t="shared" si="2"/>
        <v>209</v>
      </c>
      <c r="E21" s="252"/>
      <c r="F21" s="252">
        <v>131</v>
      </c>
      <c r="G21" s="252">
        <v>52</v>
      </c>
      <c r="H21" s="252">
        <v>79</v>
      </c>
      <c r="J21" s="252">
        <v>81</v>
      </c>
      <c r="K21" s="252">
        <v>13</v>
      </c>
      <c r="L21" s="252">
        <v>68</v>
      </c>
      <c r="N21" s="252">
        <v>88</v>
      </c>
      <c r="O21" s="252">
        <v>26</v>
      </c>
      <c r="P21" s="252">
        <v>62</v>
      </c>
    </row>
    <row r="22" spans="1:16" x14ac:dyDescent="0.2">
      <c r="A22" s="41" t="s">
        <v>30</v>
      </c>
      <c r="B22" s="251">
        <f t="shared" si="0"/>
        <v>865</v>
      </c>
      <c r="C22" s="251">
        <f t="shared" si="1"/>
        <v>305</v>
      </c>
      <c r="D22" s="251">
        <f t="shared" si="2"/>
        <v>560</v>
      </c>
      <c r="F22" s="250">
        <v>454</v>
      </c>
      <c r="G22" s="250">
        <v>171</v>
      </c>
      <c r="H22" s="251">
        <v>283</v>
      </c>
      <c r="J22" s="250">
        <v>237</v>
      </c>
      <c r="K22" s="250">
        <v>82</v>
      </c>
      <c r="L22" s="250">
        <v>155</v>
      </c>
      <c r="N22" s="251">
        <v>174</v>
      </c>
      <c r="O22" s="250">
        <v>52</v>
      </c>
      <c r="P22" s="250">
        <v>122</v>
      </c>
    </row>
    <row r="23" spans="1:16" x14ac:dyDescent="0.2">
      <c r="A23" s="42" t="s">
        <v>65</v>
      </c>
      <c r="B23" s="251">
        <f t="shared" si="0"/>
        <v>236</v>
      </c>
      <c r="C23" s="251">
        <f t="shared" si="1"/>
        <v>67</v>
      </c>
      <c r="D23" s="251">
        <f t="shared" si="2"/>
        <v>169</v>
      </c>
      <c r="F23" s="251">
        <v>109</v>
      </c>
      <c r="G23" s="251">
        <v>34</v>
      </c>
      <c r="H23" s="251">
        <v>75</v>
      </c>
      <c r="J23" s="251">
        <v>90</v>
      </c>
      <c r="K23" s="251">
        <v>22</v>
      </c>
      <c r="L23" s="251">
        <v>68</v>
      </c>
      <c r="N23" s="251">
        <v>37</v>
      </c>
      <c r="O23" s="251">
        <v>11</v>
      </c>
      <c r="P23" s="251">
        <v>26</v>
      </c>
    </row>
    <row r="24" spans="1:16" x14ac:dyDescent="0.2">
      <c r="A24" s="42" t="s">
        <v>31</v>
      </c>
      <c r="B24" s="251">
        <f t="shared" si="0"/>
        <v>646</v>
      </c>
      <c r="C24" s="251">
        <f t="shared" si="1"/>
        <v>248</v>
      </c>
      <c r="D24" s="251">
        <f t="shared" si="2"/>
        <v>398</v>
      </c>
      <c r="F24" s="251">
        <v>401</v>
      </c>
      <c r="G24" s="251">
        <v>164</v>
      </c>
      <c r="H24" s="251">
        <v>237</v>
      </c>
      <c r="J24" s="251">
        <v>138</v>
      </c>
      <c r="K24" s="251">
        <v>50</v>
      </c>
      <c r="L24" s="251">
        <v>88</v>
      </c>
      <c r="N24" s="251">
        <v>107</v>
      </c>
      <c r="O24" s="251">
        <v>34</v>
      </c>
      <c r="P24" s="251">
        <v>73</v>
      </c>
    </row>
    <row r="25" spans="1:16" x14ac:dyDescent="0.2">
      <c r="A25" s="42" t="s">
        <v>210</v>
      </c>
      <c r="B25" s="251">
        <f t="shared" si="0"/>
        <v>178</v>
      </c>
      <c r="C25" s="251">
        <f t="shared" si="1"/>
        <v>42</v>
      </c>
      <c r="D25" s="251">
        <f t="shared" si="2"/>
        <v>136</v>
      </c>
      <c r="F25" s="251">
        <v>102</v>
      </c>
      <c r="G25" s="251">
        <v>22</v>
      </c>
      <c r="H25" s="251">
        <v>80</v>
      </c>
      <c r="J25" s="251">
        <v>43</v>
      </c>
      <c r="K25" s="251">
        <v>13</v>
      </c>
      <c r="L25" s="251">
        <v>30</v>
      </c>
      <c r="N25" s="251">
        <v>33</v>
      </c>
      <c r="O25" s="251">
        <v>7</v>
      </c>
      <c r="P25" s="251">
        <v>26</v>
      </c>
    </row>
    <row r="26" spans="1:16" x14ac:dyDescent="0.2">
      <c r="A26" s="42" t="s">
        <v>53</v>
      </c>
      <c r="B26" s="251">
        <f t="shared" si="0"/>
        <v>443</v>
      </c>
      <c r="C26" s="251">
        <f t="shared" si="1"/>
        <v>193</v>
      </c>
      <c r="D26" s="251">
        <f t="shared" si="2"/>
        <v>250</v>
      </c>
      <c r="F26" s="251">
        <v>252</v>
      </c>
      <c r="G26" s="251">
        <v>122</v>
      </c>
      <c r="H26" s="251">
        <v>130</v>
      </c>
      <c r="J26" s="251">
        <v>104</v>
      </c>
      <c r="K26" s="251">
        <v>42</v>
      </c>
      <c r="L26" s="251">
        <v>62</v>
      </c>
      <c r="N26" s="251">
        <v>87</v>
      </c>
      <c r="O26" s="251">
        <v>29</v>
      </c>
      <c r="P26" s="251">
        <v>58</v>
      </c>
    </row>
    <row r="27" spans="1:16" x14ac:dyDescent="0.2">
      <c r="A27" s="42" t="s">
        <v>67</v>
      </c>
      <c r="B27" s="251">
        <f t="shared" si="0"/>
        <v>1009</v>
      </c>
      <c r="C27" s="251">
        <f t="shared" si="1"/>
        <v>385</v>
      </c>
      <c r="D27" s="251">
        <f t="shared" si="2"/>
        <v>624</v>
      </c>
      <c r="F27" s="251">
        <v>552</v>
      </c>
      <c r="G27" s="251">
        <v>250</v>
      </c>
      <c r="H27" s="251">
        <v>302</v>
      </c>
      <c r="J27" s="251">
        <v>261</v>
      </c>
      <c r="K27" s="251">
        <v>71</v>
      </c>
      <c r="L27" s="251">
        <v>190</v>
      </c>
      <c r="N27" s="251">
        <v>196</v>
      </c>
      <c r="O27" s="251">
        <v>64</v>
      </c>
      <c r="P27" s="251">
        <v>132</v>
      </c>
    </row>
    <row r="28" spans="1:16" x14ac:dyDescent="0.2">
      <c r="A28" s="42" t="s">
        <v>68</v>
      </c>
      <c r="B28" s="251">
        <f t="shared" si="0"/>
        <v>1147</v>
      </c>
      <c r="C28" s="251">
        <f t="shared" si="1"/>
        <v>386</v>
      </c>
      <c r="D28" s="251">
        <f t="shared" si="2"/>
        <v>761</v>
      </c>
      <c r="F28" s="251">
        <v>568</v>
      </c>
      <c r="G28" s="251">
        <v>212</v>
      </c>
      <c r="H28" s="251">
        <v>356</v>
      </c>
      <c r="J28" s="251">
        <v>319</v>
      </c>
      <c r="K28" s="251">
        <v>103</v>
      </c>
      <c r="L28" s="251">
        <v>216</v>
      </c>
      <c r="N28" s="251">
        <v>260</v>
      </c>
      <c r="O28" s="251">
        <v>71</v>
      </c>
      <c r="P28" s="251">
        <v>189</v>
      </c>
    </row>
    <row r="29" spans="1:16" x14ac:dyDescent="0.2">
      <c r="A29" s="42" t="s">
        <v>54</v>
      </c>
      <c r="B29" s="251">
        <f t="shared" si="0"/>
        <v>408</v>
      </c>
      <c r="C29" s="251">
        <f t="shared" si="1"/>
        <v>182</v>
      </c>
      <c r="D29" s="251">
        <f t="shared" si="2"/>
        <v>226</v>
      </c>
      <c r="F29" s="251">
        <v>222</v>
      </c>
      <c r="G29" s="251">
        <v>100</v>
      </c>
      <c r="H29" s="251">
        <v>122</v>
      </c>
      <c r="J29" s="251">
        <v>85</v>
      </c>
      <c r="K29" s="251">
        <v>45</v>
      </c>
      <c r="L29" s="251">
        <v>40</v>
      </c>
      <c r="N29" s="251">
        <v>101</v>
      </c>
      <c r="O29" s="251">
        <v>37</v>
      </c>
      <c r="P29" s="251">
        <v>64</v>
      </c>
    </row>
    <row r="30" spans="1:16" x14ac:dyDescent="0.2">
      <c r="A30" s="42" t="s">
        <v>55</v>
      </c>
      <c r="B30" s="251">
        <f t="shared" si="0"/>
        <v>397</v>
      </c>
      <c r="C30" s="251">
        <f t="shared" si="1"/>
        <v>139</v>
      </c>
      <c r="D30" s="251">
        <f t="shared" si="2"/>
        <v>258</v>
      </c>
      <c r="F30" s="251">
        <v>256</v>
      </c>
      <c r="G30" s="251">
        <v>96</v>
      </c>
      <c r="H30" s="251">
        <v>160</v>
      </c>
      <c r="J30" s="251">
        <v>68</v>
      </c>
      <c r="K30" s="251">
        <v>28</v>
      </c>
      <c r="L30" s="251">
        <v>40</v>
      </c>
      <c r="N30" s="251">
        <v>73</v>
      </c>
      <c r="O30" s="251">
        <v>15</v>
      </c>
      <c r="P30" s="251">
        <v>58</v>
      </c>
    </row>
    <row r="31" spans="1:16" x14ac:dyDescent="0.2">
      <c r="A31" s="42" t="s">
        <v>56</v>
      </c>
      <c r="B31" s="251">
        <f t="shared" si="0"/>
        <v>1143</v>
      </c>
      <c r="C31" s="251">
        <f t="shared" si="1"/>
        <v>428</v>
      </c>
      <c r="D31" s="251">
        <f t="shared" si="2"/>
        <v>715</v>
      </c>
      <c r="F31" s="251">
        <v>641</v>
      </c>
      <c r="G31" s="251">
        <v>265</v>
      </c>
      <c r="H31" s="251">
        <v>376</v>
      </c>
      <c r="J31" s="251">
        <v>273</v>
      </c>
      <c r="K31" s="251">
        <v>84</v>
      </c>
      <c r="L31" s="251">
        <v>189</v>
      </c>
      <c r="N31" s="251">
        <v>229</v>
      </c>
      <c r="O31" s="251">
        <v>79</v>
      </c>
      <c r="P31" s="251">
        <v>150</v>
      </c>
    </row>
    <row r="32" spans="1:16" x14ac:dyDescent="0.2">
      <c r="A32" s="42" t="s">
        <v>82</v>
      </c>
      <c r="B32" s="251">
        <f t="shared" si="0"/>
        <v>634</v>
      </c>
      <c r="C32" s="251">
        <f t="shared" si="1"/>
        <v>214</v>
      </c>
      <c r="D32" s="251">
        <f t="shared" si="2"/>
        <v>420</v>
      </c>
      <c r="F32" s="251">
        <v>372</v>
      </c>
      <c r="G32" s="251">
        <v>141</v>
      </c>
      <c r="H32" s="251">
        <v>231</v>
      </c>
      <c r="J32" s="251">
        <v>140</v>
      </c>
      <c r="K32" s="251">
        <v>41</v>
      </c>
      <c r="L32" s="251">
        <v>99</v>
      </c>
      <c r="N32" s="251">
        <v>122</v>
      </c>
      <c r="O32" s="251">
        <v>32</v>
      </c>
      <c r="P32" s="251">
        <v>90</v>
      </c>
    </row>
    <row r="33" spans="1:16" x14ac:dyDescent="0.2">
      <c r="A33" s="42" t="s">
        <v>69</v>
      </c>
      <c r="B33" s="251">
        <f t="shared" si="0"/>
        <v>512</v>
      </c>
      <c r="C33" s="251">
        <f t="shared" si="1"/>
        <v>152</v>
      </c>
      <c r="D33" s="251">
        <f t="shared" si="2"/>
        <v>360</v>
      </c>
      <c r="F33" s="251">
        <v>240</v>
      </c>
      <c r="G33" s="251">
        <v>76</v>
      </c>
      <c r="H33" s="251">
        <v>164</v>
      </c>
      <c r="J33" s="251">
        <v>115</v>
      </c>
      <c r="K33" s="251">
        <v>33</v>
      </c>
      <c r="L33" s="251">
        <v>82</v>
      </c>
      <c r="N33" s="251">
        <v>157</v>
      </c>
      <c r="O33" s="251">
        <v>43</v>
      </c>
      <c r="P33" s="251">
        <v>114</v>
      </c>
    </row>
    <row r="34" spans="1:16" x14ac:dyDescent="0.2">
      <c r="A34" s="42" t="s">
        <v>70</v>
      </c>
      <c r="B34" s="251">
        <f t="shared" si="0"/>
        <v>458</v>
      </c>
      <c r="C34" s="251">
        <f t="shared" si="1"/>
        <v>121</v>
      </c>
      <c r="D34" s="251">
        <f t="shared" si="2"/>
        <v>337</v>
      </c>
      <c r="F34" s="251">
        <v>243</v>
      </c>
      <c r="G34" s="251">
        <v>69</v>
      </c>
      <c r="H34" s="251">
        <v>174</v>
      </c>
      <c r="J34" s="251">
        <v>123</v>
      </c>
      <c r="K34" s="251">
        <v>26</v>
      </c>
      <c r="L34" s="251">
        <v>97</v>
      </c>
      <c r="N34" s="251">
        <v>92</v>
      </c>
      <c r="O34" s="251">
        <v>26</v>
      </c>
      <c r="P34" s="251">
        <v>66</v>
      </c>
    </row>
    <row r="35" spans="1:16" x14ac:dyDescent="0.2">
      <c r="A35" s="42" t="s">
        <v>71</v>
      </c>
      <c r="B35" s="251">
        <f t="shared" si="0"/>
        <v>1125</v>
      </c>
      <c r="C35" s="251">
        <f t="shared" si="1"/>
        <v>249</v>
      </c>
      <c r="D35" s="251">
        <f t="shared" si="2"/>
        <v>876</v>
      </c>
      <c r="F35" s="251">
        <v>500</v>
      </c>
      <c r="G35" s="251">
        <v>129</v>
      </c>
      <c r="H35" s="251">
        <v>371</v>
      </c>
      <c r="J35" s="251">
        <v>330</v>
      </c>
      <c r="K35" s="251">
        <v>55</v>
      </c>
      <c r="L35" s="251">
        <v>275</v>
      </c>
      <c r="N35" s="251">
        <v>295</v>
      </c>
      <c r="O35" s="251">
        <v>65</v>
      </c>
      <c r="P35" s="251">
        <v>230</v>
      </c>
    </row>
    <row r="36" spans="1:16" ht="13.5" thickBot="1" x14ac:dyDescent="0.25">
      <c r="A36" s="46" t="s">
        <v>72</v>
      </c>
      <c r="B36" s="254">
        <f t="shared" si="0"/>
        <v>290</v>
      </c>
      <c r="C36" s="254">
        <f t="shared" si="1"/>
        <v>69</v>
      </c>
      <c r="D36" s="254">
        <f t="shared" si="2"/>
        <v>221</v>
      </c>
      <c r="E36" s="254"/>
      <c r="F36" s="254">
        <v>117</v>
      </c>
      <c r="G36" s="254">
        <v>30</v>
      </c>
      <c r="H36" s="254">
        <v>87</v>
      </c>
      <c r="I36" s="254"/>
      <c r="J36" s="254">
        <v>90</v>
      </c>
      <c r="K36" s="254">
        <v>16</v>
      </c>
      <c r="L36" s="254">
        <v>74</v>
      </c>
      <c r="M36" s="254"/>
      <c r="N36" s="254">
        <v>83</v>
      </c>
      <c r="O36" s="254">
        <v>23</v>
      </c>
      <c r="P36" s="254">
        <v>60</v>
      </c>
    </row>
    <row r="37" spans="1:16" ht="15" customHeight="1" x14ac:dyDescent="0.2">
      <c r="A37" s="28" t="s">
        <v>929</v>
      </c>
    </row>
  </sheetData>
  <mergeCells count="10">
    <mergeCell ref="A6:A7"/>
    <mergeCell ref="B6:D6"/>
    <mergeCell ref="F6:H6"/>
    <mergeCell ref="J6:L6"/>
    <mergeCell ref="N6:P6"/>
    <mergeCell ref="A1:P1"/>
    <mergeCell ref="A2:P2"/>
    <mergeCell ref="A3:P3"/>
    <mergeCell ref="A4:P4"/>
    <mergeCell ref="A5:P5"/>
  </mergeCells>
  <conditionalFormatting sqref="B9:D9">
    <cfRule type="cellIs" dxfId="179" priority="5" operator="equal">
      <formula>0</formula>
    </cfRule>
  </conditionalFormatting>
  <conditionalFormatting sqref="B11:P36">
    <cfRule type="cellIs" dxfId="178" priority="4" operator="equal">
      <formula>0</formula>
    </cfRule>
  </conditionalFormatting>
  <conditionalFormatting sqref="F9:H9">
    <cfRule type="cellIs" dxfId="177" priority="3" operator="equal">
      <formula>0</formula>
    </cfRule>
  </conditionalFormatting>
  <conditionalFormatting sqref="J9:L9">
    <cfRule type="cellIs" dxfId="176" priority="2" operator="equal">
      <formula>0</formula>
    </cfRule>
  </conditionalFormatting>
  <conditionalFormatting sqref="N9:P9">
    <cfRule type="cellIs" dxfId="175" priority="1" operator="equal">
      <formula>0</formula>
    </cfRule>
  </conditionalFormatting>
  <hyperlinks>
    <hyperlink ref="Q2" location="Contenido!A1" display="Contenido" xr:uid="{00000000-0004-0000-58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 codeName="Hoja9">
    <tabColor theme="5" tint="0.59999389629810485"/>
    <pageSetUpPr fitToPage="1"/>
  </sheetPr>
  <dimension ref="A1:N62"/>
  <sheetViews>
    <sheetView showGridLines="0" zoomScaleNormal="100" zoomScaleSheetLayoutView="100" workbookViewId="0">
      <selection activeCell="A54" sqref="A54"/>
    </sheetView>
  </sheetViews>
  <sheetFormatPr baseColWidth="10" defaultColWidth="7.625" defaultRowHeight="12.75" x14ac:dyDescent="0.2"/>
  <cols>
    <col min="1" max="1" width="26.5" style="59" customWidth="1"/>
    <col min="2" max="11" width="8.75" style="73" customWidth="1"/>
    <col min="12" max="12" width="9.5" style="73" customWidth="1"/>
    <col min="13" max="16384" width="7.625" style="73"/>
  </cols>
  <sheetData>
    <row r="1" spans="1:12" ht="15" customHeight="1" x14ac:dyDescent="0.25">
      <c r="A1" s="587" t="s">
        <v>897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5" customHeight="1" x14ac:dyDescent="0.25">
      <c r="A2" s="588" t="s">
        <v>22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06" t="s">
        <v>573</v>
      </c>
    </row>
    <row r="3" spans="1:12" ht="15" x14ac:dyDescent="0.25">
      <c r="A3" s="588" t="s">
        <v>198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2" ht="15" x14ac:dyDescent="0.25">
      <c r="A4" s="587" t="s">
        <v>204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12" ht="15" x14ac:dyDescent="0.25">
      <c r="A5" s="587" t="s">
        <v>200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</row>
    <row r="6" spans="1:12" ht="15" x14ac:dyDescent="0.25">
      <c r="A6" s="587" t="s">
        <v>994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2" s="89" customFormat="1" ht="27" customHeight="1" x14ac:dyDescent="0.15">
      <c r="A7" s="498" t="s">
        <v>218</v>
      </c>
      <c r="B7" s="499">
        <v>2013</v>
      </c>
      <c r="C7" s="499">
        <v>2014</v>
      </c>
      <c r="D7" s="499">
        <v>2015</v>
      </c>
      <c r="E7" s="499">
        <v>2016</v>
      </c>
      <c r="F7" s="499">
        <v>2017</v>
      </c>
      <c r="G7" s="499">
        <v>2018</v>
      </c>
      <c r="H7" s="499">
        <v>2019</v>
      </c>
      <c r="I7" s="499">
        <v>2020</v>
      </c>
      <c r="J7" s="499">
        <v>2021</v>
      </c>
      <c r="K7" s="499">
        <v>2022</v>
      </c>
    </row>
    <row r="8" spans="1:12" ht="6.75" customHeight="1" x14ac:dyDescent="0.2">
      <c r="A8" s="88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2" s="231" customFormat="1" x14ac:dyDescent="0.2">
      <c r="A9" s="62" t="s">
        <v>0</v>
      </c>
      <c r="B9" s="229">
        <v>20016</v>
      </c>
      <c r="C9" s="229">
        <v>19415</v>
      </c>
      <c r="D9" s="229">
        <v>19207</v>
      </c>
      <c r="E9" s="229">
        <v>19064</v>
      </c>
      <c r="F9" s="229">
        <v>18770</v>
      </c>
      <c r="G9" s="229">
        <v>18206</v>
      </c>
      <c r="H9" s="229">
        <v>18251</v>
      </c>
      <c r="I9" s="229">
        <v>18080</v>
      </c>
      <c r="J9" s="229">
        <f>+J11+J18+J28+J57</f>
        <v>17786</v>
      </c>
      <c r="K9" s="229">
        <f>+K11+K18+K28+K57</f>
        <v>18450</v>
      </c>
    </row>
    <row r="10" spans="1:12" ht="6.75" customHeight="1" x14ac:dyDescent="0.2">
      <c r="A10" s="60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2" s="231" customFormat="1" x14ac:dyDescent="0.2">
      <c r="A11" s="64" t="s">
        <v>3</v>
      </c>
      <c r="B11" s="229">
        <v>1658</v>
      </c>
      <c r="C11" s="229">
        <v>1701</v>
      </c>
      <c r="D11" s="229">
        <v>1629</v>
      </c>
      <c r="E11" s="229">
        <v>1597</v>
      </c>
      <c r="F11" s="229">
        <v>1570</v>
      </c>
      <c r="G11" s="229">
        <v>1423</v>
      </c>
      <c r="H11" s="229">
        <v>1359</v>
      </c>
      <c r="I11" s="229">
        <v>1338</v>
      </c>
      <c r="J11" s="229">
        <f>SUM(J12:J16)</f>
        <v>1127</v>
      </c>
      <c r="K11" s="229">
        <f>SUM(K12:K16)</f>
        <v>1142</v>
      </c>
    </row>
    <row r="12" spans="1:12" x14ac:dyDescent="0.2">
      <c r="A12" s="62" t="s">
        <v>18</v>
      </c>
      <c r="B12" s="227"/>
      <c r="C12" s="227">
        <v>52</v>
      </c>
      <c r="D12" s="227">
        <v>12</v>
      </c>
      <c r="E12" s="227">
        <v>12</v>
      </c>
      <c r="F12" s="227">
        <v>12</v>
      </c>
      <c r="G12" s="227" t="s">
        <v>8</v>
      </c>
      <c r="H12" s="227" t="s">
        <v>8</v>
      </c>
      <c r="I12" s="227" t="s">
        <v>8</v>
      </c>
      <c r="J12" s="227" t="s">
        <v>8</v>
      </c>
      <c r="K12" s="227" t="s">
        <v>8</v>
      </c>
    </row>
    <row r="13" spans="1:12" x14ac:dyDescent="0.2">
      <c r="A13" s="62" t="s">
        <v>17</v>
      </c>
      <c r="B13" s="227">
        <v>29</v>
      </c>
      <c r="C13" s="227">
        <v>73</v>
      </c>
      <c r="D13" s="227">
        <v>26</v>
      </c>
      <c r="E13" s="227">
        <v>15</v>
      </c>
      <c r="F13" s="227">
        <v>21</v>
      </c>
      <c r="G13" s="227">
        <v>2</v>
      </c>
      <c r="H13" s="227">
        <v>3</v>
      </c>
      <c r="I13" s="227">
        <v>4</v>
      </c>
      <c r="J13" s="227">
        <v>5</v>
      </c>
      <c r="K13" s="227" t="s">
        <v>8</v>
      </c>
    </row>
    <row r="14" spans="1:12" x14ac:dyDescent="0.2">
      <c r="A14" s="62" t="s">
        <v>4</v>
      </c>
      <c r="B14" s="227">
        <v>172</v>
      </c>
      <c r="C14" s="227">
        <v>194</v>
      </c>
      <c r="D14" s="227">
        <v>212</v>
      </c>
      <c r="E14" s="227">
        <v>194</v>
      </c>
      <c r="F14" s="227">
        <v>188</v>
      </c>
      <c r="G14" s="227">
        <v>150</v>
      </c>
      <c r="H14" s="227">
        <v>150</v>
      </c>
      <c r="I14" s="227">
        <v>107</v>
      </c>
      <c r="J14" s="227">
        <v>99</v>
      </c>
      <c r="K14" s="227">
        <v>87</v>
      </c>
    </row>
    <row r="15" spans="1:12" x14ac:dyDescent="0.2">
      <c r="A15" s="62" t="s">
        <v>5</v>
      </c>
      <c r="B15" s="227">
        <v>576</v>
      </c>
      <c r="C15" s="227">
        <v>492</v>
      </c>
      <c r="D15" s="227">
        <v>543</v>
      </c>
      <c r="E15" s="227">
        <v>601</v>
      </c>
      <c r="F15" s="227">
        <v>519</v>
      </c>
      <c r="G15" s="227">
        <v>521</v>
      </c>
      <c r="H15" s="227">
        <v>545</v>
      </c>
      <c r="I15" s="227">
        <v>531</v>
      </c>
      <c r="J15" s="227">
        <v>418</v>
      </c>
      <c r="K15" s="227">
        <v>478</v>
      </c>
    </row>
    <row r="16" spans="1:12" x14ac:dyDescent="0.2">
      <c r="A16" s="62" t="s">
        <v>539</v>
      </c>
      <c r="B16" s="227">
        <v>881</v>
      </c>
      <c r="C16" s="227">
        <v>890</v>
      </c>
      <c r="D16" s="227">
        <v>836</v>
      </c>
      <c r="E16" s="227">
        <v>775</v>
      </c>
      <c r="F16" s="227">
        <v>830</v>
      </c>
      <c r="G16" s="227">
        <v>750</v>
      </c>
      <c r="H16" s="227">
        <v>661</v>
      </c>
      <c r="I16" s="227">
        <v>696</v>
      </c>
      <c r="J16" s="227">
        <v>605</v>
      </c>
      <c r="K16" s="227">
        <v>577</v>
      </c>
    </row>
    <row r="17" spans="1:12" ht="6.75" customHeight="1" x14ac:dyDescent="0.2"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2" s="231" customFormat="1" x14ac:dyDescent="0.2">
      <c r="A18" s="64" t="s">
        <v>6</v>
      </c>
      <c r="B18" s="229">
        <v>5882</v>
      </c>
      <c r="C18" s="229">
        <v>5675</v>
      </c>
      <c r="D18" s="229">
        <v>5563</v>
      </c>
      <c r="E18" s="229">
        <v>5468</v>
      </c>
      <c r="F18" s="229">
        <v>5398</v>
      </c>
      <c r="G18" s="229">
        <v>5292</v>
      </c>
      <c r="H18" s="229">
        <v>5259</v>
      </c>
      <c r="I18" s="229">
        <v>5192</v>
      </c>
      <c r="J18" s="229">
        <f>+J19+J23</f>
        <v>4838</v>
      </c>
      <c r="K18" s="229">
        <f>+K19+K23</f>
        <v>4791</v>
      </c>
    </row>
    <row r="19" spans="1:12" x14ac:dyDescent="0.2">
      <c r="A19" s="62" t="s">
        <v>167</v>
      </c>
      <c r="B19" s="227">
        <v>2998</v>
      </c>
      <c r="C19" s="227">
        <v>2868</v>
      </c>
      <c r="D19" s="227">
        <v>2840</v>
      </c>
      <c r="E19" s="227">
        <v>2810</v>
      </c>
      <c r="F19" s="227">
        <v>2758</v>
      </c>
      <c r="G19" s="227">
        <v>2686</v>
      </c>
      <c r="H19" s="227">
        <v>2631</v>
      </c>
      <c r="I19" s="227">
        <v>2590</v>
      </c>
      <c r="J19" s="227">
        <f>SUM(J20:J22)</f>
        <v>2315</v>
      </c>
      <c r="K19" s="227">
        <f>SUM(K20:K22)</f>
        <v>2267</v>
      </c>
    </row>
    <row r="20" spans="1:12" x14ac:dyDescent="0.2">
      <c r="A20" s="66" t="s">
        <v>168</v>
      </c>
      <c r="B20" s="227">
        <v>1020</v>
      </c>
      <c r="C20" s="227">
        <v>986</v>
      </c>
      <c r="D20" s="227">
        <v>986</v>
      </c>
      <c r="E20" s="227">
        <v>955</v>
      </c>
      <c r="F20" s="227">
        <v>898</v>
      </c>
      <c r="G20" s="227">
        <v>959</v>
      </c>
      <c r="H20" s="227">
        <v>860</v>
      </c>
      <c r="I20" s="227">
        <v>810</v>
      </c>
      <c r="J20" s="227">
        <v>741</v>
      </c>
      <c r="K20" s="227">
        <v>737</v>
      </c>
    </row>
    <row r="21" spans="1:12" x14ac:dyDescent="0.2">
      <c r="A21" s="66" t="s">
        <v>169</v>
      </c>
      <c r="B21" s="227">
        <v>1028</v>
      </c>
      <c r="C21" s="227">
        <v>933</v>
      </c>
      <c r="D21" s="227">
        <v>959</v>
      </c>
      <c r="E21" s="227">
        <v>951</v>
      </c>
      <c r="F21" s="227">
        <v>951</v>
      </c>
      <c r="G21" s="227">
        <v>842</v>
      </c>
      <c r="H21" s="227">
        <v>940</v>
      </c>
      <c r="I21" s="227">
        <v>855</v>
      </c>
      <c r="J21" s="227">
        <v>750</v>
      </c>
      <c r="K21" s="227">
        <v>764</v>
      </c>
    </row>
    <row r="22" spans="1:12" x14ac:dyDescent="0.2">
      <c r="A22" s="66" t="s">
        <v>170</v>
      </c>
      <c r="B22" s="227">
        <v>950</v>
      </c>
      <c r="C22" s="227">
        <v>949</v>
      </c>
      <c r="D22" s="227">
        <v>895</v>
      </c>
      <c r="E22" s="227">
        <v>904</v>
      </c>
      <c r="F22" s="227">
        <v>909</v>
      </c>
      <c r="G22" s="227">
        <v>885</v>
      </c>
      <c r="H22" s="227">
        <v>831</v>
      </c>
      <c r="I22" s="227">
        <v>925</v>
      </c>
      <c r="J22" s="227">
        <v>824</v>
      </c>
      <c r="K22" s="227">
        <v>766</v>
      </c>
    </row>
    <row r="23" spans="1:12" x14ac:dyDescent="0.2">
      <c r="A23" s="62" t="s">
        <v>171</v>
      </c>
      <c r="B23" s="227">
        <v>2884</v>
      </c>
      <c r="C23" s="227">
        <v>2807</v>
      </c>
      <c r="D23" s="227">
        <v>2723</v>
      </c>
      <c r="E23" s="227">
        <v>2658</v>
      </c>
      <c r="F23" s="227">
        <v>2640</v>
      </c>
      <c r="G23" s="227">
        <v>2606</v>
      </c>
      <c r="H23" s="227">
        <v>2628</v>
      </c>
      <c r="I23" s="227">
        <v>2602</v>
      </c>
      <c r="J23" s="227">
        <f>SUM(J24:J26)</f>
        <v>2523</v>
      </c>
      <c r="K23" s="227">
        <f>SUM(K24:K26)</f>
        <v>2524</v>
      </c>
      <c r="L23" s="84"/>
    </row>
    <row r="24" spans="1:12" x14ac:dyDescent="0.2">
      <c r="A24" s="66" t="s">
        <v>172</v>
      </c>
      <c r="B24" s="227">
        <v>984</v>
      </c>
      <c r="C24" s="227">
        <v>955</v>
      </c>
      <c r="D24" s="227">
        <v>929</v>
      </c>
      <c r="E24" s="227">
        <v>880</v>
      </c>
      <c r="F24" s="227">
        <v>908</v>
      </c>
      <c r="G24" s="227">
        <v>908</v>
      </c>
      <c r="H24" s="227">
        <v>869</v>
      </c>
      <c r="I24" s="227">
        <v>840</v>
      </c>
      <c r="J24" s="227">
        <v>879</v>
      </c>
      <c r="K24" s="227">
        <v>822</v>
      </c>
    </row>
    <row r="25" spans="1:12" x14ac:dyDescent="0.2">
      <c r="A25" s="66" t="s">
        <v>173</v>
      </c>
      <c r="B25" s="227">
        <v>931</v>
      </c>
      <c r="C25" s="227">
        <v>933</v>
      </c>
      <c r="D25" s="227">
        <v>903</v>
      </c>
      <c r="E25" s="227">
        <v>896</v>
      </c>
      <c r="F25" s="227">
        <v>834</v>
      </c>
      <c r="G25" s="227">
        <v>874</v>
      </c>
      <c r="H25" s="227">
        <v>895</v>
      </c>
      <c r="I25" s="227">
        <v>859</v>
      </c>
      <c r="J25" s="227">
        <v>797</v>
      </c>
      <c r="K25" s="227">
        <v>910</v>
      </c>
    </row>
    <row r="26" spans="1:12" x14ac:dyDescent="0.2">
      <c r="A26" s="66" t="s">
        <v>174</v>
      </c>
      <c r="B26" s="227">
        <v>969</v>
      </c>
      <c r="C26" s="227">
        <v>919</v>
      </c>
      <c r="D26" s="227">
        <v>891</v>
      </c>
      <c r="E26" s="227">
        <v>882</v>
      </c>
      <c r="F26" s="227">
        <v>898</v>
      </c>
      <c r="G26" s="227">
        <v>824</v>
      </c>
      <c r="H26" s="227">
        <v>864</v>
      </c>
      <c r="I26" s="227">
        <v>903</v>
      </c>
      <c r="J26" s="227">
        <v>847</v>
      </c>
      <c r="K26" s="227">
        <v>792</v>
      </c>
    </row>
    <row r="27" spans="1:12" ht="6.75" customHeight="1" x14ac:dyDescent="0.2"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pans="1:12" s="231" customFormat="1" x14ac:dyDescent="0.2">
      <c r="A28" s="64" t="s">
        <v>99</v>
      </c>
      <c r="B28" s="229">
        <v>12395</v>
      </c>
      <c r="C28" s="229">
        <v>11911</v>
      </c>
      <c r="D28" s="229">
        <v>11903</v>
      </c>
      <c r="E28" s="229">
        <v>11877</v>
      </c>
      <c r="F28" s="229">
        <v>11675</v>
      </c>
      <c r="G28" s="229">
        <v>11360</v>
      </c>
      <c r="H28" s="229">
        <v>11515</v>
      </c>
      <c r="I28" s="229">
        <v>11445</v>
      </c>
      <c r="J28" s="229">
        <f>+J29+J33</f>
        <v>11720</v>
      </c>
      <c r="K28" s="229">
        <f>+K29+K33</f>
        <v>12418</v>
      </c>
    </row>
    <row r="29" spans="1:12" x14ac:dyDescent="0.2">
      <c r="A29" s="62" t="s">
        <v>175</v>
      </c>
      <c r="B29" s="227">
        <v>7519</v>
      </c>
      <c r="C29" s="227">
        <v>7246</v>
      </c>
      <c r="D29" s="227">
        <v>7125</v>
      </c>
      <c r="E29" s="227">
        <v>7006</v>
      </c>
      <c r="F29" s="227">
        <v>6947</v>
      </c>
      <c r="G29" s="227">
        <v>6859</v>
      </c>
      <c r="H29" s="227">
        <v>6937</v>
      </c>
      <c r="I29" s="227">
        <v>6830</v>
      </c>
      <c r="J29" s="227">
        <f>SUM(J30:J32)</f>
        <v>6877</v>
      </c>
      <c r="K29" s="227">
        <f>SUM(K30:K32)</f>
        <v>7289</v>
      </c>
    </row>
    <row r="30" spans="1:12" x14ac:dyDescent="0.2">
      <c r="A30" s="66" t="s">
        <v>75</v>
      </c>
      <c r="B30" s="227">
        <v>2701</v>
      </c>
      <c r="C30" s="227">
        <v>2572</v>
      </c>
      <c r="D30" s="227">
        <v>2512</v>
      </c>
      <c r="E30" s="227">
        <v>2505</v>
      </c>
      <c r="F30" s="227">
        <v>2436</v>
      </c>
      <c r="G30" s="227">
        <v>2444</v>
      </c>
      <c r="H30" s="227">
        <v>2506</v>
      </c>
      <c r="I30" s="227">
        <v>2413</v>
      </c>
      <c r="J30" s="227">
        <f t="shared" ref="J30:K32" si="0">+J40+J49</f>
        <v>2368</v>
      </c>
      <c r="K30" s="227">
        <f t="shared" si="0"/>
        <v>2548</v>
      </c>
    </row>
    <row r="31" spans="1:12" x14ac:dyDescent="0.2">
      <c r="A31" s="66" t="s">
        <v>76</v>
      </c>
      <c r="B31" s="227">
        <v>2536</v>
      </c>
      <c r="C31" s="227">
        <v>2417</v>
      </c>
      <c r="D31" s="227">
        <v>2344</v>
      </c>
      <c r="E31" s="227">
        <v>2284</v>
      </c>
      <c r="F31" s="227">
        <v>2371</v>
      </c>
      <c r="G31" s="227">
        <v>2246</v>
      </c>
      <c r="H31" s="227">
        <v>2282</v>
      </c>
      <c r="I31" s="227">
        <v>2285</v>
      </c>
      <c r="J31" s="227">
        <f t="shared" si="0"/>
        <v>2318</v>
      </c>
      <c r="K31" s="227">
        <f t="shared" si="0"/>
        <v>2421</v>
      </c>
    </row>
    <row r="32" spans="1:12" x14ac:dyDescent="0.2">
      <c r="A32" s="66" t="s">
        <v>77</v>
      </c>
      <c r="B32" s="227">
        <v>2282</v>
      </c>
      <c r="C32" s="227">
        <v>2257</v>
      </c>
      <c r="D32" s="227">
        <v>2269</v>
      </c>
      <c r="E32" s="227">
        <v>2217</v>
      </c>
      <c r="F32" s="227">
        <v>2140</v>
      </c>
      <c r="G32" s="227">
        <v>2169</v>
      </c>
      <c r="H32" s="227">
        <v>2149</v>
      </c>
      <c r="I32" s="227">
        <v>2132</v>
      </c>
      <c r="J32" s="227">
        <f t="shared" si="0"/>
        <v>2191</v>
      </c>
      <c r="K32" s="227">
        <f t="shared" si="0"/>
        <v>2320</v>
      </c>
    </row>
    <row r="33" spans="1:12" x14ac:dyDescent="0.2">
      <c r="A33" s="85" t="s">
        <v>545</v>
      </c>
      <c r="B33" s="227">
        <v>4876</v>
      </c>
      <c r="C33" s="227">
        <v>4665</v>
      </c>
      <c r="D33" s="227">
        <v>4778</v>
      </c>
      <c r="E33" s="227">
        <v>4871</v>
      </c>
      <c r="F33" s="227">
        <v>4728</v>
      </c>
      <c r="G33" s="227">
        <v>4501</v>
      </c>
      <c r="H33" s="227">
        <v>4578</v>
      </c>
      <c r="I33" s="227">
        <v>4615</v>
      </c>
      <c r="J33" s="227">
        <f>SUM(J34:J36)</f>
        <v>4843</v>
      </c>
      <c r="K33" s="227">
        <f>SUM(K34:K36)</f>
        <v>5129</v>
      </c>
    </row>
    <row r="34" spans="1:12" x14ac:dyDescent="0.2">
      <c r="A34" s="66" t="s">
        <v>78</v>
      </c>
      <c r="B34" s="227">
        <v>2437</v>
      </c>
      <c r="C34" s="227">
        <v>2289</v>
      </c>
      <c r="D34" s="227">
        <v>2371</v>
      </c>
      <c r="E34" s="227">
        <v>2370</v>
      </c>
      <c r="F34" s="227">
        <v>2260</v>
      </c>
      <c r="G34" s="227">
        <v>2134</v>
      </c>
      <c r="H34" s="227">
        <v>2238</v>
      </c>
      <c r="I34" s="227">
        <v>2196</v>
      </c>
      <c r="J34" s="227">
        <f>+J44+J53</f>
        <v>2303</v>
      </c>
      <c r="K34" s="227">
        <f>+K44+K53</f>
        <v>2400</v>
      </c>
    </row>
    <row r="35" spans="1:12" x14ac:dyDescent="0.2">
      <c r="A35" s="66" t="s">
        <v>79</v>
      </c>
      <c r="B35" s="227">
        <v>2046</v>
      </c>
      <c r="C35" s="227">
        <v>2006</v>
      </c>
      <c r="D35" s="227">
        <v>1987</v>
      </c>
      <c r="E35" s="227">
        <v>2092</v>
      </c>
      <c r="F35" s="227">
        <v>2028</v>
      </c>
      <c r="G35" s="227">
        <v>1922</v>
      </c>
      <c r="H35" s="227">
        <v>1891</v>
      </c>
      <c r="I35" s="227">
        <v>1975</v>
      </c>
      <c r="J35" s="227">
        <f>+J45+J54</f>
        <v>2087</v>
      </c>
      <c r="K35" s="227">
        <f>+K45+K54</f>
        <v>2241</v>
      </c>
    </row>
    <row r="36" spans="1:12" x14ac:dyDescent="0.2">
      <c r="A36" s="66" t="s">
        <v>104</v>
      </c>
      <c r="B36" s="227">
        <v>393</v>
      </c>
      <c r="C36" s="227">
        <v>370</v>
      </c>
      <c r="D36" s="227">
        <v>420</v>
      </c>
      <c r="E36" s="227">
        <v>409</v>
      </c>
      <c r="F36" s="227">
        <v>440</v>
      </c>
      <c r="G36" s="227">
        <v>445</v>
      </c>
      <c r="H36" s="227">
        <v>449</v>
      </c>
      <c r="I36" s="227">
        <v>444</v>
      </c>
      <c r="J36" s="227">
        <f>J55</f>
        <v>453</v>
      </c>
      <c r="K36" s="227">
        <f>K55</f>
        <v>488</v>
      </c>
    </row>
    <row r="37" spans="1:12" ht="6.75" customHeight="1" x14ac:dyDescent="0.2">
      <c r="B37" s="227"/>
      <c r="C37" s="227"/>
      <c r="D37" s="227"/>
      <c r="E37" s="227"/>
      <c r="F37" s="227"/>
      <c r="G37" s="227"/>
      <c r="H37" s="227"/>
      <c r="I37" s="227"/>
      <c r="J37" s="227"/>
      <c r="K37" s="227"/>
    </row>
    <row r="38" spans="1:12" s="231" customFormat="1" ht="16.5" customHeight="1" x14ac:dyDescent="0.2">
      <c r="A38" s="86" t="s">
        <v>211</v>
      </c>
      <c r="B38" s="229">
        <v>9991</v>
      </c>
      <c r="C38" s="229">
        <v>9487</v>
      </c>
      <c r="D38" s="229">
        <v>9464</v>
      </c>
      <c r="E38" s="229">
        <v>9347</v>
      </c>
      <c r="F38" s="229">
        <v>9201</v>
      </c>
      <c r="G38" s="229">
        <v>8858</v>
      </c>
      <c r="H38" s="229">
        <v>8993</v>
      </c>
      <c r="I38" s="229">
        <v>8946</v>
      </c>
      <c r="J38" s="229">
        <f>+J39+J43</f>
        <v>9113</v>
      </c>
      <c r="K38" s="229">
        <f>+K39+K43</f>
        <v>9827</v>
      </c>
      <c r="L38" s="232"/>
    </row>
    <row r="39" spans="1:12" x14ac:dyDescent="0.2">
      <c r="A39" s="62" t="s">
        <v>175</v>
      </c>
      <c r="B39" s="227">
        <v>6530</v>
      </c>
      <c r="C39" s="227">
        <v>6224</v>
      </c>
      <c r="D39" s="227">
        <v>6154</v>
      </c>
      <c r="E39" s="227">
        <v>6036</v>
      </c>
      <c r="F39" s="227">
        <v>5994</v>
      </c>
      <c r="G39" s="227">
        <v>5866</v>
      </c>
      <c r="H39" s="227">
        <v>5919</v>
      </c>
      <c r="I39" s="227">
        <v>5857</v>
      </c>
      <c r="J39" s="227">
        <f>SUM(J40:J42)</f>
        <v>5906</v>
      </c>
      <c r="K39" s="227">
        <f>SUM(K40:K42)</f>
        <v>6307</v>
      </c>
      <c r="L39" s="84"/>
    </row>
    <row r="40" spans="1:12" x14ac:dyDescent="0.2">
      <c r="A40" s="66" t="s">
        <v>75</v>
      </c>
      <c r="B40" s="227">
        <v>2334</v>
      </c>
      <c r="C40" s="227">
        <v>2220</v>
      </c>
      <c r="D40" s="227">
        <v>2185</v>
      </c>
      <c r="E40" s="227">
        <v>2168</v>
      </c>
      <c r="F40" s="227">
        <v>2108</v>
      </c>
      <c r="G40" s="227">
        <v>2078</v>
      </c>
      <c r="H40" s="227">
        <v>2140</v>
      </c>
      <c r="I40" s="227">
        <v>2080</v>
      </c>
      <c r="J40" s="227">
        <v>2029</v>
      </c>
      <c r="K40" s="227">
        <v>2208</v>
      </c>
    </row>
    <row r="41" spans="1:12" x14ac:dyDescent="0.2">
      <c r="A41" s="66" t="s">
        <v>76</v>
      </c>
      <c r="B41" s="227">
        <v>2205</v>
      </c>
      <c r="C41" s="227">
        <v>2066</v>
      </c>
      <c r="D41" s="227">
        <v>2014</v>
      </c>
      <c r="E41" s="227">
        <v>1969</v>
      </c>
      <c r="F41" s="227">
        <v>2031</v>
      </c>
      <c r="G41" s="227">
        <v>1914</v>
      </c>
      <c r="H41" s="227">
        <v>1935</v>
      </c>
      <c r="I41" s="227">
        <v>1946</v>
      </c>
      <c r="J41" s="227">
        <v>1993</v>
      </c>
      <c r="K41" s="227">
        <v>2080</v>
      </c>
    </row>
    <row r="42" spans="1:12" x14ac:dyDescent="0.2">
      <c r="A42" s="66" t="s">
        <v>77</v>
      </c>
      <c r="B42" s="227">
        <v>1991</v>
      </c>
      <c r="C42" s="227">
        <v>1938</v>
      </c>
      <c r="D42" s="227">
        <v>1955</v>
      </c>
      <c r="E42" s="227">
        <v>1899</v>
      </c>
      <c r="F42" s="227">
        <v>1855</v>
      </c>
      <c r="G42" s="227">
        <v>1874</v>
      </c>
      <c r="H42" s="227">
        <v>1844</v>
      </c>
      <c r="I42" s="227">
        <v>1831</v>
      </c>
      <c r="J42" s="227">
        <v>1884</v>
      </c>
      <c r="K42" s="227">
        <v>2019</v>
      </c>
    </row>
    <row r="43" spans="1:12" x14ac:dyDescent="0.2">
      <c r="A43" s="85" t="s">
        <v>545</v>
      </c>
      <c r="B43" s="227">
        <v>3461</v>
      </c>
      <c r="C43" s="227">
        <v>3263</v>
      </c>
      <c r="D43" s="227">
        <v>3310</v>
      </c>
      <c r="E43" s="227">
        <v>3311</v>
      </c>
      <c r="F43" s="227">
        <v>3207</v>
      </c>
      <c r="G43" s="227">
        <v>2992</v>
      </c>
      <c r="H43" s="227">
        <v>3074</v>
      </c>
      <c r="I43" s="227">
        <v>3089</v>
      </c>
      <c r="J43" s="227">
        <f>SUM(J44:J45)</f>
        <v>3207</v>
      </c>
      <c r="K43" s="227">
        <f>SUM(K44:K45)</f>
        <v>3520</v>
      </c>
      <c r="L43" s="84"/>
    </row>
    <row r="44" spans="1:12" x14ac:dyDescent="0.2">
      <c r="A44" s="66" t="s">
        <v>78</v>
      </c>
      <c r="B44" s="227">
        <v>1831</v>
      </c>
      <c r="C44" s="227">
        <v>1714</v>
      </c>
      <c r="D44" s="227">
        <v>1759</v>
      </c>
      <c r="E44" s="227">
        <v>1712</v>
      </c>
      <c r="F44" s="227">
        <v>1670</v>
      </c>
      <c r="G44" s="227">
        <v>1565</v>
      </c>
      <c r="H44" s="227">
        <v>1642</v>
      </c>
      <c r="I44" s="227">
        <v>1584</v>
      </c>
      <c r="J44" s="227">
        <v>1651</v>
      </c>
      <c r="K44" s="227">
        <v>1817</v>
      </c>
    </row>
    <row r="45" spans="1:12" x14ac:dyDescent="0.2">
      <c r="A45" s="66" t="s">
        <v>79</v>
      </c>
      <c r="B45" s="227">
        <v>1630</v>
      </c>
      <c r="C45" s="227">
        <v>1549</v>
      </c>
      <c r="D45" s="227">
        <v>1551</v>
      </c>
      <c r="E45" s="227">
        <v>1599</v>
      </c>
      <c r="F45" s="227">
        <v>1537</v>
      </c>
      <c r="G45" s="227">
        <v>1427</v>
      </c>
      <c r="H45" s="227">
        <v>1432</v>
      </c>
      <c r="I45" s="227">
        <v>1505</v>
      </c>
      <c r="J45" s="227">
        <v>1556</v>
      </c>
      <c r="K45" s="227">
        <v>1703</v>
      </c>
    </row>
    <row r="46" spans="1:12" ht="6.75" customHeight="1" x14ac:dyDescent="0.2">
      <c r="B46" s="227"/>
      <c r="C46" s="227"/>
      <c r="D46" s="227"/>
      <c r="E46" s="227"/>
      <c r="F46" s="227"/>
      <c r="G46" s="227"/>
      <c r="H46" s="227"/>
      <c r="I46" s="227"/>
      <c r="J46" s="227"/>
      <c r="K46" s="227"/>
    </row>
    <row r="47" spans="1:12" s="231" customFormat="1" ht="16.5" customHeight="1" x14ac:dyDescent="0.2">
      <c r="A47" s="86" t="s">
        <v>176</v>
      </c>
      <c r="B47" s="229">
        <v>2404</v>
      </c>
      <c r="C47" s="229">
        <v>2424</v>
      </c>
      <c r="D47" s="229">
        <v>2439</v>
      </c>
      <c r="E47" s="229">
        <v>2530</v>
      </c>
      <c r="F47" s="229">
        <v>2474</v>
      </c>
      <c r="G47" s="229">
        <v>2502</v>
      </c>
      <c r="H47" s="229">
        <v>2522</v>
      </c>
      <c r="I47" s="229">
        <v>2499</v>
      </c>
      <c r="J47" s="229">
        <f>+J48+J52</f>
        <v>2607</v>
      </c>
      <c r="K47" s="229">
        <f>+K48+K52</f>
        <v>2591</v>
      </c>
      <c r="L47" s="232"/>
    </row>
    <row r="48" spans="1:12" x14ac:dyDescent="0.2">
      <c r="A48" s="62" t="s">
        <v>175</v>
      </c>
      <c r="B48" s="227">
        <v>989</v>
      </c>
      <c r="C48" s="227">
        <v>1022</v>
      </c>
      <c r="D48" s="227">
        <v>971</v>
      </c>
      <c r="E48" s="227">
        <v>970</v>
      </c>
      <c r="F48" s="227">
        <v>953</v>
      </c>
      <c r="G48" s="227">
        <v>993</v>
      </c>
      <c r="H48" s="227">
        <v>1018</v>
      </c>
      <c r="I48" s="227">
        <v>973</v>
      </c>
      <c r="J48" s="227">
        <f>SUM(J49:J51)</f>
        <v>971</v>
      </c>
      <c r="K48" s="227">
        <f>SUM(K49:K51)</f>
        <v>982</v>
      </c>
      <c r="L48" s="84"/>
    </row>
    <row r="49" spans="1:14" x14ac:dyDescent="0.2">
      <c r="A49" s="66" t="s">
        <v>75</v>
      </c>
      <c r="B49" s="227">
        <v>367</v>
      </c>
      <c r="C49" s="227">
        <v>352</v>
      </c>
      <c r="D49" s="227">
        <v>327</v>
      </c>
      <c r="E49" s="227">
        <v>337</v>
      </c>
      <c r="F49" s="227">
        <v>328</v>
      </c>
      <c r="G49" s="227">
        <v>366</v>
      </c>
      <c r="H49" s="227">
        <v>366</v>
      </c>
      <c r="I49" s="227">
        <v>333</v>
      </c>
      <c r="J49" s="227">
        <v>339</v>
      </c>
      <c r="K49" s="227">
        <v>340</v>
      </c>
    </row>
    <row r="50" spans="1:14" x14ac:dyDescent="0.2">
      <c r="A50" s="66" t="s">
        <v>76</v>
      </c>
      <c r="B50" s="227">
        <v>331</v>
      </c>
      <c r="C50" s="227">
        <v>351</v>
      </c>
      <c r="D50" s="227">
        <v>330</v>
      </c>
      <c r="E50" s="227">
        <v>315</v>
      </c>
      <c r="F50" s="227">
        <v>340</v>
      </c>
      <c r="G50" s="227">
        <v>332</v>
      </c>
      <c r="H50" s="227">
        <v>347</v>
      </c>
      <c r="I50" s="227">
        <v>339</v>
      </c>
      <c r="J50" s="227">
        <v>325</v>
      </c>
      <c r="K50" s="227">
        <v>341</v>
      </c>
    </row>
    <row r="51" spans="1:14" x14ac:dyDescent="0.2">
      <c r="A51" s="66" t="s">
        <v>77</v>
      </c>
      <c r="B51" s="227">
        <v>291</v>
      </c>
      <c r="C51" s="227">
        <v>319</v>
      </c>
      <c r="D51" s="227">
        <v>314</v>
      </c>
      <c r="E51" s="227">
        <v>318</v>
      </c>
      <c r="F51" s="227">
        <v>285</v>
      </c>
      <c r="G51" s="227">
        <v>295</v>
      </c>
      <c r="H51" s="227">
        <v>305</v>
      </c>
      <c r="I51" s="227">
        <v>301</v>
      </c>
      <c r="J51" s="227">
        <v>307</v>
      </c>
      <c r="K51" s="227">
        <v>301</v>
      </c>
    </row>
    <row r="52" spans="1:14" x14ac:dyDescent="0.2">
      <c r="A52" s="85" t="s">
        <v>545</v>
      </c>
      <c r="B52" s="227">
        <v>1415</v>
      </c>
      <c r="C52" s="227">
        <v>1402</v>
      </c>
      <c r="D52" s="227">
        <v>1468</v>
      </c>
      <c r="E52" s="227">
        <v>1560</v>
      </c>
      <c r="F52" s="227">
        <v>1521</v>
      </c>
      <c r="G52" s="227">
        <v>1509</v>
      </c>
      <c r="H52" s="227">
        <v>1504</v>
      </c>
      <c r="I52" s="227">
        <v>1526</v>
      </c>
      <c r="J52" s="227">
        <f>SUM(J53:J55)</f>
        <v>1636</v>
      </c>
      <c r="K52" s="227">
        <f>SUM(K53:K55)</f>
        <v>1609</v>
      </c>
      <c r="L52" s="84"/>
    </row>
    <row r="53" spans="1:14" x14ac:dyDescent="0.2">
      <c r="A53" s="66" t="s">
        <v>78</v>
      </c>
      <c r="B53" s="227">
        <v>606</v>
      </c>
      <c r="C53" s="227">
        <v>575</v>
      </c>
      <c r="D53" s="227">
        <v>612</v>
      </c>
      <c r="E53" s="227">
        <v>658</v>
      </c>
      <c r="F53" s="227">
        <v>590</v>
      </c>
      <c r="G53" s="227">
        <v>569</v>
      </c>
      <c r="H53" s="227">
        <v>596</v>
      </c>
      <c r="I53" s="227">
        <v>612</v>
      </c>
      <c r="J53" s="227">
        <v>652</v>
      </c>
      <c r="K53" s="227">
        <v>583</v>
      </c>
    </row>
    <row r="54" spans="1:14" x14ac:dyDescent="0.2">
      <c r="A54" s="66" t="s">
        <v>79</v>
      </c>
      <c r="B54" s="227">
        <v>416</v>
      </c>
      <c r="C54" s="227">
        <v>457</v>
      </c>
      <c r="D54" s="227">
        <v>436</v>
      </c>
      <c r="E54" s="227">
        <v>493</v>
      </c>
      <c r="F54" s="227">
        <v>491</v>
      </c>
      <c r="G54" s="227">
        <v>495</v>
      </c>
      <c r="H54" s="227">
        <v>459</v>
      </c>
      <c r="I54" s="227">
        <v>470</v>
      </c>
      <c r="J54" s="227">
        <v>531</v>
      </c>
      <c r="K54" s="227">
        <v>538</v>
      </c>
    </row>
    <row r="55" spans="1:14" x14ac:dyDescent="0.2">
      <c r="A55" s="66" t="s">
        <v>104</v>
      </c>
      <c r="B55" s="227">
        <v>393</v>
      </c>
      <c r="C55" s="227">
        <v>370</v>
      </c>
      <c r="D55" s="227">
        <v>420</v>
      </c>
      <c r="E55" s="227">
        <v>409</v>
      </c>
      <c r="F55" s="227">
        <v>440</v>
      </c>
      <c r="G55" s="227">
        <v>445</v>
      </c>
      <c r="H55" s="227">
        <v>449</v>
      </c>
      <c r="I55" s="227">
        <v>444</v>
      </c>
      <c r="J55" s="227">
        <v>453</v>
      </c>
      <c r="K55" s="227">
        <v>488</v>
      </c>
    </row>
    <row r="56" spans="1:14" ht="6.75" customHeight="1" x14ac:dyDescent="0.2">
      <c r="B56" s="227"/>
      <c r="C56" s="227"/>
      <c r="D56" s="227"/>
      <c r="E56" s="227"/>
      <c r="F56" s="227"/>
      <c r="G56" s="227"/>
      <c r="H56" s="227"/>
      <c r="I56" s="227"/>
      <c r="J56" s="227"/>
      <c r="K56" s="227"/>
    </row>
    <row r="57" spans="1:14" s="231" customFormat="1" ht="16.5" customHeight="1" thickBot="1" x14ac:dyDescent="0.25">
      <c r="A57" s="87" t="s">
        <v>313</v>
      </c>
      <c r="B57" s="545">
        <v>81</v>
      </c>
      <c r="C57" s="545">
        <v>128</v>
      </c>
      <c r="D57" s="545">
        <v>112</v>
      </c>
      <c r="E57" s="545">
        <v>122</v>
      </c>
      <c r="F57" s="545">
        <v>127</v>
      </c>
      <c r="G57" s="545">
        <v>131</v>
      </c>
      <c r="H57" s="545">
        <v>118</v>
      </c>
      <c r="I57" s="545">
        <v>105</v>
      </c>
      <c r="J57" s="545">
        <v>101</v>
      </c>
      <c r="K57" s="545">
        <v>99</v>
      </c>
      <c r="L57" s="232"/>
    </row>
    <row r="58" spans="1:14" ht="15" customHeight="1" x14ac:dyDescent="0.2">
      <c r="A58" s="103" t="s">
        <v>350</v>
      </c>
      <c r="L58" s="84"/>
    </row>
    <row r="59" spans="1:14" ht="15" customHeight="1" x14ac:dyDescent="0.2">
      <c r="A59" s="103" t="s">
        <v>929</v>
      </c>
      <c r="L59" s="84"/>
    </row>
    <row r="60" spans="1:14" s="49" customFormat="1" ht="29.25" customHeight="1" x14ac:dyDescent="0.2">
      <c r="A60" s="589"/>
      <c r="B60" s="589"/>
      <c r="C60" s="589"/>
      <c r="D60" s="589"/>
      <c r="E60" s="589"/>
      <c r="F60" s="589"/>
      <c r="G60" s="589"/>
      <c r="H60" s="589"/>
      <c r="I60" s="589"/>
      <c r="J60" s="589"/>
      <c r="K60" s="589"/>
    </row>
    <row r="61" spans="1:14" ht="15" customHeight="1" x14ac:dyDescent="0.2">
      <c r="A61" s="19"/>
      <c r="L61" s="84"/>
      <c r="M61" s="84"/>
      <c r="N61" s="84"/>
    </row>
    <row r="62" spans="1:14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</sheetData>
  <mergeCells count="7">
    <mergeCell ref="A60:K60"/>
    <mergeCell ref="A1:K1"/>
    <mergeCell ref="A2:K2"/>
    <mergeCell ref="A3:K3"/>
    <mergeCell ref="A4:K4"/>
    <mergeCell ref="A5:K5"/>
    <mergeCell ref="A6:K6"/>
  </mergeCells>
  <hyperlinks>
    <hyperlink ref="L2" location="Contenido!A1" display="Contenido" xr:uid="{00000000-0004-0000-0800-000000000000}"/>
  </hyperlinks>
  <printOptions horizontalCentered="1"/>
  <pageMargins left="0.59055118110236227" right="0.59055118110236227" top="0.39370078740157483" bottom="0.19685039370078741" header="0" footer="0"/>
  <pageSetup paperSize="9" scale="66" orientation="landscape" r:id="rId1"/>
  <headerFooter alignWithMargins="0"/>
  <ignoredErrors>
    <ignoredError sqref="K33" 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Hoja90">
    <tabColor theme="5" tint="0.59999389629810485"/>
    <pageSetUpPr fitToPage="1"/>
  </sheetPr>
  <dimension ref="A1:Q35"/>
  <sheetViews>
    <sheetView showGridLines="0" zoomScaleNormal="100" zoomScaleSheetLayoutView="100" workbookViewId="0">
      <selection activeCell="T19" sqref="T19"/>
    </sheetView>
  </sheetViews>
  <sheetFormatPr baseColWidth="10" defaultColWidth="11" defaultRowHeight="12.75" x14ac:dyDescent="0.2"/>
  <cols>
    <col min="1" max="1" width="16.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6384" width="11" style="102"/>
  </cols>
  <sheetData>
    <row r="1" spans="1:17" ht="15" customHeight="1" x14ac:dyDescent="0.25">
      <c r="A1" s="600" t="s">
        <v>828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272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17" ht="15" x14ac:dyDescent="0.25">
      <c r="A3" s="601" t="s">
        <v>253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1" t="s">
        <v>273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7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7" s="247" customFormat="1" ht="17.25" customHeight="1" x14ac:dyDescent="0.15">
      <c r="A6" s="603" t="s">
        <v>245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17" s="269" customFormat="1" x14ac:dyDescent="0.2">
      <c r="A9" s="122" t="s">
        <v>0</v>
      </c>
      <c r="B9" s="268">
        <f>SUM(B10:B16)</f>
        <v>18652</v>
      </c>
      <c r="C9" s="268">
        <f>SUM(C10:C16)</f>
        <v>6720</v>
      </c>
      <c r="D9" s="268">
        <f>SUM(D10:D16)</f>
        <v>11932</v>
      </c>
      <c r="E9" s="268"/>
      <c r="F9" s="268">
        <f>SUM(F10:F16)</f>
        <v>9996</v>
      </c>
      <c r="G9" s="268">
        <f>SUM(G10:G16)</f>
        <v>3955</v>
      </c>
      <c r="H9" s="268">
        <f>SUM(H10:H16)</f>
        <v>6041</v>
      </c>
      <c r="I9" s="268"/>
      <c r="J9" s="268">
        <f>SUM(J10:J16)</f>
        <v>4747</v>
      </c>
      <c r="K9" s="268">
        <f>SUM(K10:K16)</f>
        <v>1518</v>
      </c>
      <c r="L9" s="268">
        <f>SUM(L10:L16)</f>
        <v>3229</v>
      </c>
      <c r="M9" s="268"/>
      <c r="N9" s="268">
        <f>SUM(N10:N16)</f>
        <v>3909</v>
      </c>
      <c r="O9" s="268">
        <f>SUM(O10:O16)</f>
        <v>1247</v>
      </c>
      <c r="P9" s="268">
        <f>SUM(P10:P16)</f>
        <v>2662</v>
      </c>
    </row>
    <row r="10" spans="1:17" x14ac:dyDescent="0.2">
      <c r="A10" s="129" t="s">
        <v>246</v>
      </c>
      <c r="B10" s="251">
        <f t="shared" ref="B10:C16" si="0">+F10+J10+N10</f>
        <v>4525</v>
      </c>
      <c r="C10" s="251">
        <f t="shared" si="0"/>
        <v>1641</v>
      </c>
      <c r="D10" s="251">
        <f>+B10-C10</f>
        <v>2884</v>
      </c>
      <c r="E10" s="250"/>
      <c r="F10" s="250">
        <f>+F19+F28</f>
        <v>2376</v>
      </c>
      <c r="G10" s="250">
        <f t="shared" ref="G10:H10" si="1">+G19+G28</f>
        <v>949</v>
      </c>
      <c r="H10" s="250">
        <f t="shared" si="1"/>
        <v>1427</v>
      </c>
      <c r="I10" s="250"/>
      <c r="J10" s="250">
        <f>+J19+J28</f>
        <v>1178</v>
      </c>
      <c r="K10" s="250">
        <f t="shared" ref="K10:L10" si="2">+K19+K28</f>
        <v>383</v>
      </c>
      <c r="L10" s="250">
        <f t="shared" si="2"/>
        <v>795</v>
      </c>
      <c r="M10" s="250"/>
      <c r="N10" s="250">
        <f>+N19+N28</f>
        <v>971</v>
      </c>
      <c r="O10" s="250">
        <f t="shared" ref="O10:P10" si="3">+O19+O28</f>
        <v>309</v>
      </c>
      <c r="P10" s="250">
        <f t="shared" si="3"/>
        <v>662</v>
      </c>
    </row>
    <row r="11" spans="1:17" x14ac:dyDescent="0.2">
      <c r="A11" s="129" t="s">
        <v>52</v>
      </c>
      <c r="B11" s="251">
        <f t="shared" si="0"/>
        <v>3944</v>
      </c>
      <c r="C11" s="251">
        <f t="shared" si="0"/>
        <v>1526</v>
      </c>
      <c r="D11" s="251">
        <f t="shared" ref="D11:D16" si="4">+B11-C11</f>
        <v>2418</v>
      </c>
      <c r="E11" s="250"/>
      <c r="F11" s="250">
        <f t="shared" ref="F11:H16" si="5">+F20+F29</f>
        <v>2265</v>
      </c>
      <c r="G11" s="250">
        <f t="shared" si="5"/>
        <v>943</v>
      </c>
      <c r="H11" s="250">
        <f t="shared" si="5"/>
        <v>1322</v>
      </c>
      <c r="I11" s="250"/>
      <c r="J11" s="250">
        <f t="shared" ref="J11:L16" si="6">+J20+J29</f>
        <v>956</v>
      </c>
      <c r="K11" s="250">
        <f t="shared" si="6"/>
        <v>316</v>
      </c>
      <c r="L11" s="250">
        <f t="shared" si="6"/>
        <v>640</v>
      </c>
      <c r="M11" s="250"/>
      <c r="N11" s="250">
        <f t="shared" ref="N11:P16" si="7">+N20+N29</f>
        <v>723</v>
      </c>
      <c r="O11" s="250">
        <f t="shared" si="7"/>
        <v>267</v>
      </c>
      <c r="P11" s="250">
        <f t="shared" si="7"/>
        <v>456</v>
      </c>
    </row>
    <row r="12" spans="1:17" x14ac:dyDescent="0.2">
      <c r="A12" s="129" t="s">
        <v>30</v>
      </c>
      <c r="B12" s="251">
        <f t="shared" si="0"/>
        <v>1793</v>
      </c>
      <c r="C12" s="251">
        <f t="shared" si="0"/>
        <v>745</v>
      </c>
      <c r="D12" s="251">
        <f t="shared" si="4"/>
        <v>1048</v>
      </c>
      <c r="E12" s="250"/>
      <c r="F12" s="250">
        <f t="shared" si="5"/>
        <v>889</v>
      </c>
      <c r="G12" s="250">
        <f t="shared" si="5"/>
        <v>387</v>
      </c>
      <c r="H12" s="250">
        <f t="shared" si="5"/>
        <v>502</v>
      </c>
      <c r="I12" s="250"/>
      <c r="J12" s="250">
        <f t="shared" si="6"/>
        <v>524</v>
      </c>
      <c r="K12" s="250">
        <f t="shared" si="6"/>
        <v>212</v>
      </c>
      <c r="L12" s="250">
        <f t="shared" si="6"/>
        <v>312</v>
      </c>
      <c r="M12" s="250"/>
      <c r="N12" s="250">
        <f t="shared" si="7"/>
        <v>380</v>
      </c>
      <c r="O12" s="250">
        <f t="shared" si="7"/>
        <v>146</v>
      </c>
      <c r="P12" s="250">
        <f t="shared" si="7"/>
        <v>234</v>
      </c>
    </row>
    <row r="13" spans="1:17" x14ac:dyDescent="0.2">
      <c r="A13" s="129" t="s">
        <v>31</v>
      </c>
      <c r="B13" s="251">
        <f t="shared" si="0"/>
        <v>824</v>
      </c>
      <c r="C13" s="251">
        <f t="shared" si="0"/>
        <v>290</v>
      </c>
      <c r="D13" s="251">
        <f t="shared" si="4"/>
        <v>534</v>
      </c>
      <c r="E13" s="250"/>
      <c r="F13" s="250">
        <f t="shared" si="5"/>
        <v>503</v>
      </c>
      <c r="G13" s="250">
        <f t="shared" si="5"/>
        <v>186</v>
      </c>
      <c r="H13" s="250">
        <f t="shared" si="5"/>
        <v>317</v>
      </c>
      <c r="I13" s="250"/>
      <c r="J13" s="250">
        <f t="shared" si="6"/>
        <v>181</v>
      </c>
      <c r="K13" s="250">
        <f t="shared" si="6"/>
        <v>63</v>
      </c>
      <c r="L13" s="250">
        <f t="shared" si="6"/>
        <v>118</v>
      </c>
      <c r="M13" s="250"/>
      <c r="N13" s="250">
        <f t="shared" si="7"/>
        <v>140</v>
      </c>
      <c r="O13" s="250">
        <f t="shared" si="7"/>
        <v>41</v>
      </c>
      <c r="P13" s="250">
        <f t="shared" si="7"/>
        <v>99</v>
      </c>
    </row>
    <row r="14" spans="1:17" x14ac:dyDescent="0.2">
      <c r="A14" s="129" t="s">
        <v>247</v>
      </c>
      <c r="B14" s="251">
        <f t="shared" si="0"/>
        <v>3007</v>
      </c>
      <c r="C14" s="251">
        <f t="shared" si="0"/>
        <v>1146</v>
      </c>
      <c r="D14" s="251">
        <f t="shared" si="4"/>
        <v>1861</v>
      </c>
      <c r="E14" s="250"/>
      <c r="F14" s="250">
        <f t="shared" si="5"/>
        <v>1594</v>
      </c>
      <c r="G14" s="250">
        <f t="shared" si="5"/>
        <v>684</v>
      </c>
      <c r="H14" s="250">
        <f t="shared" si="5"/>
        <v>910</v>
      </c>
      <c r="I14" s="250"/>
      <c r="J14" s="250">
        <f t="shared" si="6"/>
        <v>769</v>
      </c>
      <c r="K14" s="250">
        <f t="shared" si="6"/>
        <v>261</v>
      </c>
      <c r="L14" s="250">
        <f t="shared" si="6"/>
        <v>508</v>
      </c>
      <c r="M14" s="250"/>
      <c r="N14" s="250">
        <f t="shared" si="7"/>
        <v>644</v>
      </c>
      <c r="O14" s="250">
        <f t="shared" si="7"/>
        <v>201</v>
      </c>
      <c r="P14" s="250">
        <f t="shared" si="7"/>
        <v>443</v>
      </c>
    </row>
    <row r="15" spans="1:17" x14ac:dyDescent="0.2">
      <c r="A15" s="129" t="s">
        <v>55</v>
      </c>
      <c r="B15" s="251">
        <f t="shared" si="0"/>
        <v>3144</v>
      </c>
      <c r="C15" s="251">
        <f t="shared" si="0"/>
        <v>1054</v>
      </c>
      <c r="D15" s="251">
        <f t="shared" si="4"/>
        <v>2090</v>
      </c>
      <c r="E15" s="250"/>
      <c r="F15" s="250">
        <f t="shared" si="5"/>
        <v>1752</v>
      </c>
      <c r="G15" s="250">
        <f t="shared" si="5"/>
        <v>647</v>
      </c>
      <c r="H15" s="250">
        <f t="shared" si="5"/>
        <v>1105</v>
      </c>
      <c r="I15" s="250"/>
      <c r="J15" s="250">
        <f t="shared" si="6"/>
        <v>719</v>
      </c>
      <c r="K15" s="250">
        <f t="shared" si="6"/>
        <v>212</v>
      </c>
      <c r="L15" s="250">
        <f t="shared" si="6"/>
        <v>507</v>
      </c>
      <c r="M15" s="250"/>
      <c r="N15" s="250">
        <f t="shared" si="7"/>
        <v>673</v>
      </c>
      <c r="O15" s="250">
        <f t="shared" si="7"/>
        <v>195</v>
      </c>
      <c r="P15" s="250">
        <f t="shared" si="7"/>
        <v>478</v>
      </c>
    </row>
    <row r="16" spans="1:17" x14ac:dyDescent="0.2">
      <c r="A16" s="129" t="s">
        <v>71</v>
      </c>
      <c r="B16" s="251">
        <f t="shared" si="0"/>
        <v>1415</v>
      </c>
      <c r="C16" s="251">
        <f t="shared" si="0"/>
        <v>318</v>
      </c>
      <c r="D16" s="251">
        <f t="shared" si="4"/>
        <v>1097</v>
      </c>
      <c r="E16" s="252"/>
      <c r="F16" s="250">
        <f t="shared" si="5"/>
        <v>617</v>
      </c>
      <c r="G16" s="250">
        <f t="shared" si="5"/>
        <v>159</v>
      </c>
      <c r="H16" s="250">
        <f t="shared" si="5"/>
        <v>458</v>
      </c>
      <c r="I16" s="252"/>
      <c r="J16" s="250">
        <f t="shared" si="6"/>
        <v>420</v>
      </c>
      <c r="K16" s="250">
        <f t="shared" si="6"/>
        <v>71</v>
      </c>
      <c r="L16" s="250">
        <f t="shared" si="6"/>
        <v>349</v>
      </c>
      <c r="M16" s="252"/>
      <c r="N16" s="250">
        <f t="shared" si="7"/>
        <v>378</v>
      </c>
      <c r="O16" s="250">
        <f t="shared" si="7"/>
        <v>88</v>
      </c>
      <c r="P16" s="250">
        <f t="shared" si="7"/>
        <v>290</v>
      </c>
    </row>
    <row r="17" spans="1:16" x14ac:dyDescent="0.2"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</row>
    <row r="18" spans="1:16" s="269" customFormat="1" x14ac:dyDescent="0.2">
      <c r="A18" s="122" t="s">
        <v>206</v>
      </c>
      <c r="B18" s="268">
        <f>SUM(B19:B25)</f>
        <v>13205</v>
      </c>
      <c r="C18" s="268">
        <f>SUM(C19:C25)</f>
        <v>4862</v>
      </c>
      <c r="D18" s="268">
        <f>SUM(D19:D25)</f>
        <v>8343</v>
      </c>
      <c r="E18" s="273"/>
      <c r="F18" s="268">
        <f>SUM(F19:F25)</f>
        <v>7042</v>
      </c>
      <c r="G18" s="268">
        <f>SUM(G19:G25)</f>
        <v>2825</v>
      </c>
      <c r="H18" s="268">
        <f>SUM(H19:H25)</f>
        <v>4217</v>
      </c>
      <c r="I18" s="273"/>
      <c r="J18" s="268">
        <f>SUM(J19:J25)</f>
        <v>3425</v>
      </c>
      <c r="K18" s="268">
        <f>SUM(K19:K25)</f>
        <v>1132</v>
      </c>
      <c r="L18" s="268">
        <f>SUM(L19:L25)</f>
        <v>2293</v>
      </c>
      <c r="M18" s="273"/>
      <c r="N18" s="268">
        <f>SUM(N19:N25)</f>
        <v>2738</v>
      </c>
      <c r="O18" s="268">
        <f>SUM(O19:O25)</f>
        <v>905</v>
      </c>
      <c r="P18" s="268">
        <f>SUM(P19:P25)</f>
        <v>1833</v>
      </c>
    </row>
    <row r="19" spans="1:16" x14ac:dyDescent="0.2">
      <c r="A19" s="129" t="s">
        <v>246</v>
      </c>
      <c r="B19" s="251">
        <f t="shared" ref="B19:C25" si="8">+F19+J19+N19</f>
        <v>3273</v>
      </c>
      <c r="C19" s="251">
        <f t="shared" si="8"/>
        <v>1161</v>
      </c>
      <c r="D19" s="251">
        <f>+B19-C19</f>
        <v>2112</v>
      </c>
      <c r="E19" s="250"/>
      <c r="F19" s="250">
        <v>1676</v>
      </c>
      <c r="G19" s="250">
        <v>647</v>
      </c>
      <c r="H19" s="250">
        <v>1029</v>
      </c>
      <c r="I19" s="250"/>
      <c r="J19" s="250">
        <v>905</v>
      </c>
      <c r="K19" s="250">
        <v>290</v>
      </c>
      <c r="L19" s="250">
        <v>615</v>
      </c>
      <c r="M19" s="250"/>
      <c r="N19" s="250">
        <v>692</v>
      </c>
      <c r="O19" s="250">
        <v>224</v>
      </c>
      <c r="P19" s="250">
        <v>468</v>
      </c>
    </row>
    <row r="20" spans="1:16" x14ac:dyDescent="0.2">
      <c r="A20" s="129" t="s">
        <v>52</v>
      </c>
      <c r="B20" s="251">
        <f t="shared" si="8"/>
        <v>2391</v>
      </c>
      <c r="C20" s="251">
        <f t="shared" si="8"/>
        <v>1026</v>
      </c>
      <c r="D20" s="251">
        <f t="shared" ref="D20:D25" si="9">+B20-C20</f>
        <v>1365</v>
      </c>
      <c r="E20" s="252"/>
      <c r="F20" s="252">
        <v>1431</v>
      </c>
      <c r="G20" s="252">
        <v>639</v>
      </c>
      <c r="H20" s="252">
        <v>792</v>
      </c>
      <c r="I20" s="252"/>
      <c r="J20" s="252">
        <v>544</v>
      </c>
      <c r="K20" s="252">
        <v>205</v>
      </c>
      <c r="L20" s="252">
        <v>339</v>
      </c>
      <c r="M20" s="252"/>
      <c r="N20" s="252">
        <v>416</v>
      </c>
      <c r="O20" s="252">
        <v>182</v>
      </c>
      <c r="P20" s="252">
        <v>234</v>
      </c>
    </row>
    <row r="21" spans="1:16" x14ac:dyDescent="0.2">
      <c r="A21" s="129" t="s">
        <v>30</v>
      </c>
      <c r="B21" s="251">
        <f t="shared" si="8"/>
        <v>1676</v>
      </c>
      <c r="C21" s="251">
        <f t="shared" si="8"/>
        <v>704</v>
      </c>
      <c r="D21" s="251">
        <f t="shared" si="9"/>
        <v>972</v>
      </c>
      <c r="E21" s="252"/>
      <c r="F21" s="252">
        <v>836</v>
      </c>
      <c r="G21" s="252">
        <v>362</v>
      </c>
      <c r="H21" s="252">
        <v>474</v>
      </c>
      <c r="I21" s="252"/>
      <c r="J21" s="252">
        <v>496</v>
      </c>
      <c r="K21" s="252">
        <v>209</v>
      </c>
      <c r="L21" s="252">
        <v>287</v>
      </c>
      <c r="M21" s="252"/>
      <c r="N21" s="252">
        <v>344</v>
      </c>
      <c r="O21" s="252">
        <v>133</v>
      </c>
      <c r="P21" s="252">
        <v>211</v>
      </c>
    </row>
    <row r="22" spans="1:16" x14ac:dyDescent="0.2">
      <c r="A22" s="129" t="s">
        <v>31</v>
      </c>
      <c r="B22" s="251">
        <f t="shared" si="8"/>
        <v>646</v>
      </c>
      <c r="C22" s="251">
        <f t="shared" si="8"/>
        <v>248</v>
      </c>
      <c r="D22" s="251">
        <f t="shared" si="9"/>
        <v>398</v>
      </c>
      <c r="F22" s="250">
        <v>401</v>
      </c>
      <c r="G22" s="250">
        <v>164</v>
      </c>
      <c r="H22" s="250">
        <v>237</v>
      </c>
      <c r="J22" s="250">
        <v>138</v>
      </c>
      <c r="K22" s="250">
        <v>50</v>
      </c>
      <c r="L22" s="250">
        <v>88</v>
      </c>
      <c r="N22" s="250">
        <v>107</v>
      </c>
      <c r="O22" s="250">
        <v>34</v>
      </c>
      <c r="P22" s="250">
        <v>73</v>
      </c>
    </row>
    <row r="23" spans="1:16" x14ac:dyDescent="0.2">
      <c r="A23" s="129" t="s">
        <v>247</v>
      </c>
      <c r="B23" s="251">
        <f t="shared" si="8"/>
        <v>2344</v>
      </c>
      <c r="C23" s="251">
        <f t="shared" si="8"/>
        <v>878</v>
      </c>
      <c r="D23" s="251">
        <f t="shared" si="9"/>
        <v>1466</v>
      </c>
      <c r="F23" s="251">
        <v>1276</v>
      </c>
      <c r="G23" s="251">
        <v>541</v>
      </c>
      <c r="H23" s="251">
        <v>735</v>
      </c>
      <c r="J23" s="251">
        <v>597</v>
      </c>
      <c r="K23" s="251">
        <v>198</v>
      </c>
      <c r="L23" s="251">
        <v>399</v>
      </c>
      <c r="N23" s="251">
        <v>471</v>
      </c>
      <c r="O23" s="251">
        <v>139</v>
      </c>
      <c r="P23" s="251">
        <v>332</v>
      </c>
    </row>
    <row r="24" spans="1:16" x14ac:dyDescent="0.2">
      <c r="A24" s="129" t="s">
        <v>55</v>
      </c>
      <c r="B24" s="251">
        <f t="shared" si="8"/>
        <v>1587</v>
      </c>
      <c r="C24" s="251">
        <f t="shared" si="8"/>
        <v>557</v>
      </c>
      <c r="D24" s="251">
        <f t="shared" si="9"/>
        <v>1030</v>
      </c>
      <c r="F24" s="251">
        <v>856</v>
      </c>
      <c r="G24" s="251">
        <v>328</v>
      </c>
      <c r="H24" s="251">
        <v>528</v>
      </c>
      <c r="J24" s="251">
        <v>369</v>
      </c>
      <c r="K24" s="251">
        <v>115</v>
      </c>
      <c r="L24" s="251">
        <v>254</v>
      </c>
      <c r="N24" s="251">
        <v>362</v>
      </c>
      <c r="O24" s="251">
        <v>114</v>
      </c>
      <c r="P24" s="251">
        <v>248</v>
      </c>
    </row>
    <row r="25" spans="1:16" x14ac:dyDescent="0.2">
      <c r="A25" s="129" t="s">
        <v>71</v>
      </c>
      <c r="B25" s="251">
        <f t="shared" si="8"/>
        <v>1288</v>
      </c>
      <c r="C25" s="251">
        <f t="shared" si="8"/>
        <v>288</v>
      </c>
      <c r="D25" s="251">
        <f t="shared" si="9"/>
        <v>1000</v>
      </c>
      <c r="F25" s="251">
        <v>566</v>
      </c>
      <c r="G25" s="251">
        <v>144</v>
      </c>
      <c r="H25" s="251">
        <v>422</v>
      </c>
      <c r="J25" s="251">
        <v>376</v>
      </c>
      <c r="K25" s="251">
        <v>65</v>
      </c>
      <c r="L25" s="251">
        <v>311</v>
      </c>
      <c r="N25" s="251">
        <v>346</v>
      </c>
      <c r="O25" s="251">
        <v>79</v>
      </c>
      <c r="P25" s="251">
        <v>267</v>
      </c>
    </row>
    <row r="26" spans="1:16" x14ac:dyDescent="0.2">
      <c r="B26" s="252"/>
      <c r="C26" s="252"/>
      <c r="D26" s="252"/>
    </row>
    <row r="27" spans="1:16" s="269" customFormat="1" x14ac:dyDescent="0.2">
      <c r="A27" s="124" t="s">
        <v>205</v>
      </c>
      <c r="B27" s="268">
        <f>SUM(B28:B34)</f>
        <v>5447</v>
      </c>
      <c r="C27" s="268">
        <f>SUM(C28:C34)</f>
        <v>1858</v>
      </c>
      <c r="D27" s="268">
        <f>SUM(D28:D34)</f>
        <v>3589</v>
      </c>
      <c r="E27" s="273"/>
      <c r="F27" s="268">
        <f>SUM(F28:F34)</f>
        <v>2954</v>
      </c>
      <c r="G27" s="268">
        <f>SUM(G28:G34)</f>
        <v>1130</v>
      </c>
      <c r="H27" s="268">
        <f>SUM(H28:H34)</f>
        <v>1824</v>
      </c>
      <c r="I27" s="273"/>
      <c r="J27" s="268">
        <f>SUM(J28:J34)</f>
        <v>1322</v>
      </c>
      <c r="K27" s="268">
        <f>SUM(K28:K34)</f>
        <v>386</v>
      </c>
      <c r="L27" s="268">
        <f>SUM(L28:L34)</f>
        <v>936</v>
      </c>
      <c r="M27" s="273"/>
      <c r="N27" s="268">
        <f>SUM(N28:N34)</f>
        <v>1171</v>
      </c>
      <c r="O27" s="268">
        <f>SUM(O28:O34)</f>
        <v>342</v>
      </c>
      <c r="P27" s="268">
        <f>SUM(P28:P34)</f>
        <v>829</v>
      </c>
    </row>
    <row r="28" spans="1:16" x14ac:dyDescent="0.2">
      <c r="A28" s="129" t="s">
        <v>246</v>
      </c>
      <c r="B28" s="251">
        <f t="shared" ref="B28:C34" si="10">+F28+J28+N28</f>
        <v>1252</v>
      </c>
      <c r="C28" s="251">
        <f t="shared" si="10"/>
        <v>480</v>
      </c>
      <c r="D28" s="251">
        <f>+B28-C28</f>
        <v>772</v>
      </c>
      <c r="F28" s="251">
        <v>700</v>
      </c>
      <c r="G28" s="251">
        <v>302</v>
      </c>
      <c r="H28" s="251">
        <v>398</v>
      </c>
      <c r="J28" s="251">
        <v>273</v>
      </c>
      <c r="K28" s="251">
        <v>93</v>
      </c>
      <c r="L28" s="251">
        <v>180</v>
      </c>
      <c r="N28" s="251">
        <v>279</v>
      </c>
      <c r="O28" s="251">
        <v>85</v>
      </c>
      <c r="P28" s="251">
        <v>194</v>
      </c>
    </row>
    <row r="29" spans="1:16" x14ac:dyDescent="0.2">
      <c r="A29" s="129" t="s">
        <v>52</v>
      </c>
      <c r="B29" s="251">
        <f t="shared" si="10"/>
        <v>1553</v>
      </c>
      <c r="C29" s="251">
        <f t="shared" si="10"/>
        <v>500</v>
      </c>
      <c r="D29" s="251">
        <f t="shared" ref="D29:D34" si="11">+B29-C29</f>
        <v>1053</v>
      </c>
      <c r="F29" s="251">
        <v>834</v>
      </c>
      <c r="G29" s="251">
        <v>304</v>
      </c>
      <c r="H29" s="251">
        <v>530</v>
      </c>
      <c r="J29" s="251">
        <v>412</v>
      </c>
      <c r="K29" s="251">
        <v>111</v>
      </c>
      <c r="L29" s="251">
        <v>301</v>
      </c>
      <c r="N29" s="251">
        <v>307</v>
      </c>
      <c r="O29" s="251">
        <v>85</v>
      </c>
      <c r="P29" s="251">
        <v>222</v>
      </c>
    </row>
    <row r="30" spans="1:16" x14ac:dyDescent="0.2">
      <c r="A30" s="129" t="s">
        <v>30</v>
      </c>
      <c r="B30" s="251">
        <f t="shared" si="10"/>
        <v>117</v>
      </c>
      <c r="C30" s="251">
        <f t="shared" si="10"/>
        <v>41</v>
      </c>
      <c r="D30" s="251">
        <f t="shared" si="11"/>
        <v>76</v>
      </c>
      <c r="F30" s="251">
        <v>53</v>
      </c>
      <c r="G30" s="251">
        <v>25</v>
      </c>
      <c r="H30" s="251">
        <v>28</v>
      </c>
      <c r="J30" s="251">
        <v>28</v>
      </c>
      <c r="K30" s="251">
        <v>3</v>
      </c>
      <c r="L30" s="251">
        <v>25</v>
      </c>
      <c r="N30" s="251">
        <v>36</v>
      </c>
      <c r="O30" s="251">
        <v>13</v>
      </c>
      <c r="P30" s="251">
        <v>23</v>
      </c>
    </row>
    <row r="31" spans="1:16" x14ac:dyDescent="0.2">
      <c r="A31" s="129" t="s">
        <v>31</v>
      </c>
      <c r="B31" s="251">
        <f t="shared" si="10"/>
        <v>178</v>
      </c>
      <c r="C31" s="251">
        <f t="shared" si="10"/>
        <v>42</v>
      </c>
      <c r="D31" s="251">
        <f t="shared" si="11"/>
        <v>136</v>
      </c>
      <c r="F31" s="251">
        <v>102</v>
      </c>
      <c r="G31" s="251">
        <v>22</v>
      </c>
      <c r="H31" s="251">
        <v>80</v>
      </c>
      <c r="J31" s="251">
        <v>43</v>
      </c>
      <c r="K31" s="251">
        <v>13</v>
      </c>
      <c r="L31" s="251">
        <v>30</v>
      </c>
      <c r="N31" s="251">
        <v>33</v>
      </c>
      <c r="O31" s="251">
        <v>7</v>
      </c>
      <c r="P31" s="251">
        <v>26</v>
      </c>
    </row>
    <row r="32" spans="1:16" x14ac:dyDescent="0.2">
      <c r="A32" s="129" t="s">
        <v>247</v>
      </c>
      <c r="B32" s="251">
        <f t="shared" si="10"/>
        <v>663</v>
      </c>
      <c r="C32" s="251">
        <f t="shared" si="10"/>
        <v>268</v>
      </c>
      <c r="D32" s="251">
        <f t="shared" si="11"/>
        <v>395</v>
      </c>
      <c r="F32" s="251">
        <v>318</v>
      </c>
      <c r="G32" s="251">
        <v>143</v>
      </c>
      <c r="H32" s="251">
        <v>175</v>
      </c>
      <c r="J32" s="251">
        <v>172</v>
      </c>
      <c r="K32" s="251">
        <v>63</v>
      </c>
      <c r="L32" s="251">
        <v>109</v>
      </c>
      <c r="N32" s="251">
        <v>173</v>
      </c>
      <c r="O32" s="251">
        <v>62</v>
      </c>
      <c r="P32" s="251">
        <v>111</v>
      </c>
    </row>
    <row r="33" spans="1:16" x14ac:dyDescent="0.2">
      <c r="A33" s="129" t="s">
        <v>55</v>
      </c>
      <c r="B33" s="251">
        <f t="shared" si="10"/>
        <v>1557</v>
      </c>
      <c r="C33" s="251">
        <f t="shared" si="10"/>
        <v>497</v>
      </c>
      <c r="D33" s="251">
        <f t="shared" si="11"/>
        <v>1060</v>
      </c>
      <c r="F33" s="251">
        <v>896</v>
      </c>
      <c r="G33" s="251">
        <v>319</v>
      </c>
      <c r="H33" s="251">
        <v>577</v>
      </c>
      <c r="J33" s="251">
        <v>350</v>
      </c>
      <c r="K33" s="251">
        <v>97</v>
      </c>
      <c r="L33" s="251">
        <v>253</v>
      </c>
      <c r="N33" s="251">
        <v>311</v>
      </c>
      <c r="O33" s="251">
        <v>81</v>
      </c>
      <c r="P33" s="251">
        <v>230</v>
      </c>
    </row>
    <row r="34" spans="1:16" ht="13.5" thickBot="1" x14ac:dyDescent="0.25">
      <c r="A34" s="130" t="s">
        <v>71</v>
      </c>
      <c r="B34" s="254">
        <f t="shared" si="10"/>
        <v>127</v>
      </c>
      <c r="C34" s="254">
        <f t="shared" si="10"/>
        <v>30</v>
      </c>
      <c r="D34" s="254">
        <f t="shared" si="11"/>
        <v>97</v>
      </c>
      <c r="E34" s="254"/>
      <c r="F34" s="254">
        <v>51</v>
      </c>
      <c r="G34" s="254">
        <v>15</v>
      </c>
      <c r="H34" s="254">
        <v>36</v>
      </c>
      <c r="I34" s="254"/>
      <c r="J34" s="254">
        <v>44</v>
      </c>
      <c r="K34" s="254">
        <v>6</v>
      </c>
      <c r="L34" s="254">
        <v>38</v>
      </c>
      <c r="M34" s="254"/>
      <c r="N34" s="254">
        <v>32</v>
      </c>
      <c r="O34" s="254">
        <v>9</v>
      </c>
      <c r="P34" s="254">
        <v>23</v>
      </c>
    </row>
    <row r="35" spans="1:16" ht="15" customHeight="1" x14ac:dyDescent="0.2">
      <c r="A35" s="28" t="s">
        <v>929</v>
      </c>
    </row>
  </sheetData>
  <mergeCells count="10">
    <mergeCell ref="F6:H6"/>
    <mergeCell ref="J6:L6"/>
    <mergeCell ref="N6:P6"/>
    <mergeCell ref="A1:P1"/>
    <mergeCell ref="A2:P2"/>
    <mergeCell ref="A3:P3"/>
    <mergeCell ref="A4:P4"/>
    <mergeCell ref="A5:P5"/>
    <mergeCell ref="A6:A7"/>
    <mergeCell ref="B6:D6"/>
  </mergeCells>
  <conditionalFormatting sqref="B19:D34">
    <cfRule type="cellIs" dxfId="174" priority="1" operator="equal">
      <formula>0</formula>
    </cfRule>
  </conditionalFormatting>
  <conditionalFormatting sqref="B9:E18">
    <cfRule type="cellIs" dxfId="173" priority="19" operator="equal">
      <formula>0</formula>
    </cfRule>
  </conditionalFormatting>
  <conditionalFormatting sqref="E17:P17">
    <cfRule type="cellIs" dxfId="172" priority="29" operator="equal">
      <formula>0</formula>
    </cfRule>
  </conditionalFormatting>
  <conditionalFormatting sqref="E19:P22">
    <cfRule type="cellIs" dxfId="171" priority="27" operator="equal">
      <formula>0</formula>
    </cfRule>
  </conditionalFormatting>
  <conditionalFormatting sqref="E27:P27">
    <cfRule type="cellIs" dxfId="170" priority="2" operator="equal">
      <formula>0</formula>
    </cfRule>
  </conditionalFormatting>
  <conditionalFormatting sqref="F9:P16">
    <cfRule type="cellIs" dxfId="169" priority="20" operator="equal">
      <formula>0</formula>
    </cfRule>
  </conditionalFormatting>
  <conditionalFormatting sqref="F18:P18">
    <cfRule type="cellIs" dxfId="168" priority="11" operator="equal">
      <formula>0</formula>
    </cfRule>
  </conditionalFormatting>
  <hyperlinks>
    <hyperlink ref="Q2" location="Contenido!A1" display="Contenido" xr:uid="{00000000-0004-0000-59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Hoja91">
    <tabColor theme="5" tint="0.59999389629810485"/>
    <pageSetUpPr fitToPage="1"/>
  </sheetPr>
  <dimension ref="A1:Q30"/>
  <sheetViews>
    <sheetView showGridLines="0" zoomScaleNormal="100" zoomScaleSheetLayoutView="100" workbookViewId="0">
      <selection activeCell="T19" sqref="T19"/>
    </sheetView>
  </sheetViews>
  <sheetFormatPr baseColWidth="10" defaultColWidth="11" defaultRowHeight="12.75" x14ac:dyDescent="0.2"/>
  <cols>
    <col min="1" max="1" width="10.1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6384" width="11" style="102"/>
  </cols>
  <sheetData>
    <row r="1" spans="1:17" ht="15" customHeight="1" x14ac:dyDescent="0.25">
      <c r="A1" s="600" t="s">
        <v>827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272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17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1" t="s">
        <v>273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7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7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17" s="269" customFormat="1" x14ac:dyDescent="0.2">
      <c r="A9" s="122" t="s">
        <v>0</v>
      </c>
      <c r="B9" s="268">
        <f>SUM(B10:B25)</f>
        <v>18652</v>
      </c>
      <c r="C9" s="268">
        <f>SUM(C10:C25)</f>
        <v>6720</v>
      </c>
      <c r="D9" s="268">
        <f>SUM(D10:D25)</f>
        <v>11932</v>
      </c>
      <c r="E9" s="268"/>
      <c r="F9" s="268">
        <f>SUM(F10:F25)</f>
        <v>9996</v>
      </c>
      <c r="G9" s="268">
        <f>SUM(G10:G25)</f>
        <v>3955</v>
      </c>
      <c r="H9" s="268">
        <f>SUM(H10:H25)</f>
        <v>6041</v>
      </c>
      <c r="I9" s="268"/>
      <c r="J9" s="268">
        <f>SUM(J10:J25)</f>
        <v>4747</v>
      </c>
      <c r="K9" s="268">
        <f>SUM(K10:K25)</f>
        <v>1518</v>
      </c>
      <c r="L9" s="268">
        <f>SUM(L10:L25)</f>
        <v>3229</v>
      </c>
      <c r="M9" s="268"/>
      <c r="N9" s="268">
        <f>SUM(N10:N25)</f>
        <v>3909</v>
      </c>
      <c r="O9" s="268">
        <f>SUM(O10:O25)</f>
        <v>1247</v>
      </c>
      <c r="P9" s="268">
        <f>SUM(P10:P25)</f>
        <v>2662</v>
      </c>
    </row>
    <row r="10" spans="1:17" x14ac:dyDescent="0.2">
      <c r="A10" s="120">
        <v>15</v>
      </c>
      <c r="B10" s="251">
        <f t="shared" ref="B10:B25" si="0">+F10+J10+N10</f>
        <v>19</v>
      </c>
      <c r="C10" s="251">
        <f t="shared" ref="C10:C25" si="1">+G10+K10+O10</f>
        <v>5</v>
      </c>
      <c r="D10" s="251">
        <f t="shared" ref="D10:D25" si="2">+B10-C10</f>
        <v>14</v>
      </c>
      <c r="E10" s="252"/>
      <c r="F10" s="252">
        <v>19</v>
      </c>
      <c r="G10" s="252">
        <v>5</v>
      </c>
      <c r="H10" s="252">
        <v>14</v>
      </c>
      <c r="I10" s="252"/>
      <c r="J10" s="252">
        <v>0</v>
      </c>
      <c r="K10" s="252">
        <v>0</v>
      </c>
      <c r="L10" s="252">
        <v>0</v>
      </c>
      <c r="M10" s="252"/>
      <c r="N10" s="252">
        <v>0</v>
      </c>
      <c r="O10" s="252">
        <v>0</v>
      </c>
      <c r="P10" s="252">
        <v>0</v>
      </c>
    </row>
    <row r="11" spans="1:17" x14ac:dyDescent="0.2">
      <c r="A11" s="120">
        <v>16</v>
      </c>
      <c r="B11" s="251">
        <f t="shared" si="0"/>
        <v>46</v>
      </c>
      <c r="C11" s="251">
        <f t="shared" si="1"/>
        <v>21</v>
      </c>
      <c r="D11" s="251">
        <f t="shared" si="2"/>
        <v>25</v>
      </c>
      <c r="E11" s="252"/>
      <c r="F11" s="252">
        <v>39</v>
      </c>
      <c r="G11" s="252">
        <v>17</v>
      </c>
      <c r="H11" s="252">
        <v>22</v>
      </c>
      <c r="I11" s="252"/>
      <c r="J11" s="252">
        <v>7</v>
      </c>
      <c r="K11" s="252">
        <v>4</v>
      </c>
      <c r="L11" s="252">
        <v>3</v>
      </c>
      <c r="M11" s="252"/>
      <c r="N11" s="252">
        <v>0</v>
      </c>
      <c r="O11" s="252">
        <v>0</v>
      </c>
      <c r="P11" s="252">
        <v>0</v>
      </c>
    </row>
    <row r="12" spans="1:17" x14ac:dyDescent="0.2">
      <c r="A12" s="120">
        <v>17</v>
      </c>
      <c r="B12" s="251">
        <f t="shared" si="0"/>
        <v>636</v>
      </c>
      <c r="C12" s="251">
        <f t="shared" si="1"/>
        <v>304</v>
      </c>
      <c r="D12" s="251">
        <f t="shared" si="2"/>
        <v>332</v>
      </c>
      <c r="F12" s="250">
        <v>609</v>
      </c>
      <c r="G12" s="250">
        <v>294</v>
      </c>
      <c r="H12" s="250">
        <v>315</v>
      </c>
      <c r="J12" s="250">
        <v>20</v>
      </c>
      <c r="K12" s="250">
        <v>7</v>
      </c>
      <c r="L12" s="250">
        <v>13</v>
      </c>
      <c r="N12" s="250">
        <v>7</v>
      </c>
      <c r="O12" s="250">
        <v>3</v>
      </c>
      <c r="P12" s="250">
        <v>4</v>
      </c>
    </row>
    <row r="13" spans="1:17" x14ac:dyDescent="0.2">
      <c r="A13" s="120">
        <v>18</v>
      </c>
      <c r="B13" s="251">
        <f t="shared" si="0"/>
        <v>1301</v>
      </c>
      <c r="C13" s="251">
        <f t="shared" si="1"/>
        <v>579</v>
      </c>
      <c r="D13" s="251">
        <f t="shared" si="2"/>
        <v>722</v>
      </c>
      <c r="F13" s="251">
        <v>1043</v>
      </c>
      <c r="G13" s="251">
        <v>473</v>
      </c>
      <c r="H13" s="251">
        <v>570</v>
      </c>
      <c r="J13" s="251">
        <v>234</v>
      </c>
      <c r="K13" s="251">
        <v>99</v>
      </c>
      <c r="L13" s="251">
        <v>135</v>
      </c>
      <c r="N13" s="251">
        <v>24</v>
      </c>
      <c r="O13" s="251">
        <v>7</v>
      </c>
      <c r="P13" s="251">
        <v>17</v>
      </c>
    </row>
    <row r="14" spans="1:17" x14ac:dyDescent="0.2">
      <c r="A14" s="120">
        <v>19</v>
      </c>
      <c r="B14" s="251">
        <f t="shared" si="0"/>
        <v>1531</v>
      </c>
      <c r="C14" s="251">
        <f t="shared" si="1"/>
        <v>691</v>
      </c>
      <c r="D14" s="251">
        <f t="shared" si="2"/>
        <v>840</v>
      </c>
      <c r="F14" s="251">
        <v>951</v>
      </c>
      <c r="G14" s="251">
        <v>464</v>
      </c>
      <c r="H14" s="251">
        <v>487</v>
      </c>
      <c r="J14" s="251">
        <v>373</v>
      </c>
      <c r="K14" s="251">
        <v>145</v>
      </c>
      <c r="L14" s="251">
        <v>228</v>
      </c>
      <c r="N14" s="251">
        <v>207</v>
      </c>
      <c r="O14" s="251">
        <v>82</v>
      </c>
      <c r="P14" s="251">
        <v>125</v>
      </c>
    </row>
    <row r="15" spans="1:17" x14ac:dyDescent="0.2">
      <c r="A15" s="120">
        <v>20</v>
      </c>
      <c r="B15" s="251">
        <f t="shared" si="0"/>
        <v>1661</v>
      </c>
      <c r="C15" s="251">
        <f t="shared" si="1"/>
        <v>664</v>
      </c>
      <c r="D15" s="251">
        <f t="shared" si="2"/>
        <v>997</v>
      </c>
      <c r="F15" s="251">
        <v>897</v>
      </c>
      <c r="G15" s="251">
        <v>400</v>
      </c>
      <c r="H15" s="251">
        <v>497</v>
      </c>
      <c r="J15" s="251">
        <v>392</v>
      </c>
      <c r="K15" s="251">
        <v>143</v>
      </c>
      <c r="L15" s="251">
        <v>249</v>
      </c>
      <c r="N15" s="251">
        <v>372</v>
      </c>
      <c r="O15" s="251">
        <v>121</v>
      </c>
      <c r="P15" s="251">
        <v>251</v>
      </c>
    </row>
    <row r="16" spans="1:17" x14ac:dyDescent="0.2">
      <c r="A16" s="120">
        <v>21</v>
      </c>
      <c r="B16" s="251">
        <f t="shared" si="0"/>
        <v>1530</v>
      </c>
      <c r="C16" s="251">
        <f t="shared" si="1"/>
        <v>597</v>
      </c>
      <c r="D16" s="251">
        <f t="shared" si="2"/>
        <v>933</v>
      </c>
      <c r="F16" s="251">
        <v>769</v>
      </c>
      <c r="G16" s="251">
        <v>338</v>
      </c>
      <c r="H16" s="251">
        <v>431</v>
      </c>
      <c r="J16" s="251">
        <v>388</v>
      </c>
      <c r="K16" s="251">
        <v>134</v>
      </c>
      <c r="L16" s="251">
        <v>254</v>
      </c>
      <c r="N16" s="251">
        <v>373</v>
      </c>
      <c r="O16" s="251">
        <v>125</v>
      </c>
      <c r="P16" s="251">
        <v>248</v>
      </c>
    </row>
    <row r="17" spans="1:16" x14ac:dyDescent="0.2">
      <c r="A17" s="120">
        <v>22</v>
      </c>
      <c r="B17" s="251">
        <f t="shared" si="0"/>
        <v>1358</v>
      </c>
      <c r="C17" s="251">
        <f t="shared" si="1"/>
        <v>547</v>
      </c>
      <c r="D17" s="251">
        <f t="shared" si="2"/>
        <v>811</v>
      </c>
      <c r="E17" s="252"/>
      <c r="F17" s="250">
        <v>641</v>
      </c>
      <c r="G17" s="250">
        <v>282</v>
      </c>
      <c r="H17" s="250">
        <v>359</v>
      </c>
      <c r="I17" s="252"/>
      <c r="J17" s="250">
        <v>344</v>
      </c>
      <c r="K17" s="250">
        <v>138</v>
      </c>
      <c r="L17" s="250">
        <v>206</v>
      </c>
      <c r="M17" s="252"/>
      <c r="N17" s="250">
        <v>373</v>
      </c>
      <c r="O17" s="250">
        <v>127</v>
      </c>
      <c r="P17" s="250">
        <v>246</v>
      </c>
    </row>
    <row r="18" spans="1:16" x14ac:dyDescent="0.2">
      <c r="A18" s="120">
        <v>23</v>
      </c>
      <c r="B18" s="251">
        <f t="shared" si="0"/>
        <v>1058</v>
      </c>
      <c r="C18" s="251">
        <f t="shared" si="1"/>
        <v>394</v>
      </c>
      <c r="D18" s="251">
        <f t="shared" si="2"/>
        <v>664</v>
      </c>
      <c r="F18" s="251">
        <v>480</v>
      </c>
      <c r="G18" s="251">
        <v>198</v>
      </c>
      <c r="H18" s="251">
        <v>282</v>
      </c>
      <c r="J18" s="251">
        <v>269</v>
      </c>
      <c r="K18" s="251">
        <v>91</v>
      </c>
      <c r="L18" s="251">
        <v>178</v>
      </c>
      <c r="N18" s="251">
        <v>309</v>
      </c>
      <c r="O18" s="251">
        <v>105</v>
      </c>
      <c r="P18" s="251">
        <v>204</v>
      </c>
    </row>
    <row r="19" spans="1:16" x14ac:dyDescent="0.2">
      <c r="A19" s="120">
        <v>24</v>
      </c>
      <c r="B19" s="251">
        <f t="shared" si="0"/>
        <v>988</v>
      </c>
      <c r="C19" s="251">
        <f t="shared" si="1"/>
        <v>365</v>
      </c>
      <c r="D19" s="251">
        <f t="shared" si="2"/>
        <v>623</v>
      </c>
      <c r="F19" s="251">
        <v>439</v>
      </c>
      <c r="G19" s="251">
        <v>173</v>
      </c>
      <c r="H19" s="251">
        <v>266</v>
      </c>
      <c r="J19" s="251">
        <v>271</v>
      </c>
      <c r="K19" s="251">
        <v>87</v>
      </c>
      <c r="L19" s="251">
        <v>184</v>
      </c>
      <c r="N19" s="251">
        <v>278</v>
      </c>
      <c r="O19" s="251">
        <v>105</v>
      </c>
      <c r="P19" s="251">
        <v>173</v>
      </c>
    </row>
    <row r="20" spans="1:16" x14ac:dyDescent="0.2">
      <c r="A20" s="116" t="s">
        <v>228</v>
      </c>
      <c r="B20" s="251">
        <f t="shared" si="0"/>
        <v>3290</v>
      </c>
      <c r="C20" s="251">
        <f t="shared" si="1"/>
        <v>1108</v>
      </c>
      <c r="D20" s="251">
        <f t="shared" si="2"/>
        <v>2182</v>
      </c>
      <c r="F20" s="251">
        <v>1615</v>
      </c>
      <c r="G20" s="251">
        <v>583</v>
      </c>
      <c r="H20" s="251">
        <v>1032</v>
      </c>
      <c r="J20" s="251">
        <v>889</v>
      </c>
      <c r="K20" s="251">
        <v>265</v>
      </c>
      <c r="L20" s="251">
        <v>624</v>
      </c>
      <c r="N20" s="251">
        <v>786</v>
      </c>
      <c r="O20" s="251">
        <v>260</v>
      </c>
      <c r="P20" s="251">
        <v>526</v>
      </c>
    </row>
    <row r="21" spans="1:16" x14ac:dyDescent="0.2">
      <c r="A21" s="116" t="s">
        <v>229</v>
      </c>
      <c r="B21" s="251">
        <f t="shared" si="0"/>
        <v>2167</v>
      </c>
      <c r="C21" s="251">
        <f t="shared" si="1"/>
        <v>638</v>
      </c>
      <c r="D21" s="251">
        <f t="shared" si="2"/>
        <v>1529</v>
      </c>
      <c r="F21" s="251">
        <v>1050</v>
      </c>
      <c r="G21" s="251">
        <v>327</v>
      </c>
      <c r="H21" s="251">
        <v>723</v>
      </c>
      <c r="J21" s="251">
        <v>615</v>
      </c>
      <c r="K21" s="251">
        <v>172</v>
      </c>
      <c r="L21" s="251">
        <v>443</v>
      </c>
      <c r="N21" s="251">
        <v>502</v>
      </c>
      <c r="O21" s="251">
        <v>139</v>
      </c>
      <c r="P21" s="251">
        <v>363</v>
      </c>
    </row>
    <row r="22" spans="1:16" x14ac:dyDescent="0.2">
      <c r="A22" s="116" t="s">
        <v>230</v>
      </c>
      <c r="B22" s="251">
        <f t="shared" si="0"/>
        <v>1560</v>
      </c>
      <c r="C22" s="251">
        <f t="shared" si="1"/>
        <v>389</v>
      </c>
      <c r="D22" s="251">
        <f t="shared" si="2"/>
        <v>1171</v>
      </c>
      <c r="F22" s="251">
        <v>725</v>
      </c>
      <c r="G22" s="251">
        <v>180</v>
      </c>
      <c r="H22" s="251">
        <v>545</v>
      </c>
      <c r="J22" s="251">
        <v>504</v>
      </c>
      <c r="K22" s="251">
        <v>129</v>
      </c>
      <c r="L22" s="251">
        <v>375</v>
      </c>
      <c r="N22" s="251">
        <v>331</v>
      </c>
      <c r="O22" s="251">
        <v>80</v>
      </c>
      <c r="P22" s="251">
        <v>251</v>
      </c>
    </row>
    <row r="23" spans="1:16" x14ac:dyDescent="0.2">
      <c r="A23" s="116" t="s">
        <v>231</v>
      </c>
      <c r="B23" s="251">
        <f t="shared" si="0"/>
        <v>820</v>
      </c>
      <c r="C23" s="251">
        <f t="shared" si="1"/>
        <v>225</v>
      </c>
      <c r="D23" s="251">
        <f t="shared" si="2"/>
        <v>595</v>
      </c>
      <c r="F23" s="251">
        <v>416</v>
      </c>
      <c r="G23" s="251">
        <v>125</v>
      </c>
      <c r="H23" s="251">
        <v>291</v>
      </c>
      <c r="J23" s="251">
        <v>237</v>
      </c>
      <c r="K23" s="251">
        <v>55</v>
      </c>
      <c r="L23" s="251">
        <v>182</v>
      </c>
      <c r="N23" s="251">
        <v>167</v>
      </c>
      <c r="O23" s="251">
        <v>45</v>
      </c>
      <c r="P23" s="251">
        <v>122</v>
      </c>
    </row>
    <row r="24" spans="1:16" x14ac:dyDescent="0.2">
      <c r="A24" s="116" t="s">
        <v>232</v>
      </c>
      <c r="B24" s="251">
        <f t="shared" si="0"/>
        <v>356</v>
      </c>
      <c r="C24" s="251">
        <f t="shared" si="1"/>
        <v>97</v>
      </c>
      <c r="D24" s="251">
        <f t="shared" si="2"/>
        <v>259</v>
      </c>
      <c r="F24" s="251">
        <v>158</v>
      </c>
      <c r="G24" s="251">
        <v>46</v>
      </c>
      <c r="H24" s="251">
        <v>112</v>
      </c>
      <c r="J24" s="251">
        <v>108</v>
      </c>
      <c r="K24" s="251">
        <v>24</v>
      </c>
      <c r="L24" s="251">
        <v>84</v>
      </c>
      <c r="N24" s="251">
        <v>90</v>
      </c>
      <c r="O24" s="251">
        <v>27</v>
      </c>
      <c r="P24" s="251">
        <v>63</v>
      </c>
    </row>
    <row r="25" spans="1:16" ht="13.5" thickBot="1" x14ac:dyDescent="0.25">
      <c r="A25" s="117" t="s">
        <v>233</v>
      </c>
      <c r="B25" s="254">
        <f t="shared" si="0"/>
        <v>331</v>
      </c>
      <c r="C25" s="254">
        <f t="shared" si="1"/>
        <v>96</v>
      </c>
      <c r="D25" s="254">
        <f t="shared" si="2"/>
        <v>235</v>
      </c>
      <c r="E25" s="254"/>
      <c r="F25" s="254">
        <v>145</v>
      </c>
      <c r="G25" s="254">
        <v>50</v>
      </c>
      <c r="H25" s="254">
        <v>95</v>
      </c>
      <c r="I25" s="254"/>
      <c r="J25" s="254">
        <v>96</v>
      </c>
      <c r="K25" s="254">
        <v>25</v>
      </c>
      <c r="L25" s="254">
        <v>71</v>
      </c>
      <c r="M25" s="254"/>
      <c r="N25" s="254">
        <v>90</v>
      </c>
      <c r="O25" s="254">
        <v>21</v>
      </c>
      <c r="P25" s="254">
        <v>69</v>
      </c>
    </row>
    <row r="26" spans="1:16" ht="15" customHeight="1" x14ac:dyDescent="0.2">
      <c r="A26" s="606" t="s">
        <v>470</v>
      </c>
      <c r="B26" s="606"/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  <c r="P26" s="606"/>
    </row>
    <row r="27" spans="1:16" ht="15" customHeight="1" x14ac:dyDescent="0.2">
      <c r="A27" s="607"/>
      <c r="B27" s="607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</row>
    <row r="28" spans="1:16" ht="15" customHeight="1" x14ac:dyDescent="0.2">
      <c r="A28" s="28" t="s">
        <v>929</v>
      </c>
    </row>
    <row r="30" spans="1:16" x14ac:dyDescent="0.2"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</row>
  </sheetData>
  <mergeCells count="11">
    <mergeCell ref="A26:P27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9:P9">
    <cfRule type="cellIs" dxfId="167" priority="3" operator="equal">
      <formula>0</formula>
    </cfRule>
  </conditionalFormatting>
  <conditionalFormatting sqref="E10:P12 B10:D25">
    <cfRule type="cellIs" dxfId="166" priority="20" operator="equal">
      <formula>0</formula>
    </cfRule>
  </conditionalFormatting>
  <conditionalFormatting sqref="E17:P17">
    <cfRule type="cellIs" dxfId="165" priority="7" operator="equal">
      <formula>0</formula>
    </cfRule>
  </conditionalFormatting>
  <hyperlinks>
    <hyperlink ref="Q2" location="Contenido!A1" display="Contenido" xr:uid="{00000000-0004-0000-5A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Hoja92">
    <tabColor theme="5" tint="0.59999389629810485"/>
    <pageSetUpPr fitToPage="1"/>
  </sheetPr>
  <dimension ref="A1:Q30"/>
  <sheetViews>
    <sheetView showGridLines="0" zoomScaleNormal="100" zoomScaleSheetLayoutView="100" workbookViewId="0">
      <selection activeCell="T19" sqref="T19"/>
    </sheetView>
  </sheetViews>
  <sheetFormatPr baseColWidth="10" defaultColWidth="11" defaultRowHeight="12.75" x14ac:dyDescent="0.2"/>
  <cols>
    <col min="1" max="1" width="10.125" style="118" customWidth="1"/>
    <col min="2" max="4" width="5.625" style="251" customWidth="1"/>
    <col min="5" max="5" width="1.25" style="251" customWidth="1"/>
    <col min="6" max="8" width="5.25" style="251" customWidth="1"/>
    <col min="9" max="9" width="1.25" style="251" customWidth="1"/>
    <col min="10" max="12" width="5.25" style="251" customWidth="1"/>
    <col min="13" max="13" width="1.25" style="251" customWidth="1"/>
    <col min="14" max="16" width="5.25" style="251" customWidth="1"/>
    <col min="17" max="16384" width="11" style="102"/>
  </cols>
  <sheetData>
    <row r="1" spans="1:17" ht="15" customHeight="1" x14ac:dyDescent="0.25">
      <c r="A1" s="600" t="s">
        <v>826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7" ht="15" customHeight="1" x14ac:dyDescent="0.25">
      <c r="A2" s="601" t="s">
        <v>272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506" t="s">
        <v>573</v>
      </c>
    </row>
    <row r="3" spans="1:17" ht="15" x14ac:dyDescent="0.25">
      <c r="A3" s="601" t="s">
        <v>254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5" x14ac:dyDescent="0.25">
      <c r="A4" s="601" t="s">
        <v>88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</row>
    <row r="5" spans="1:17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</row>
    <row r="6" spans="1:17" s="247" customFormat="1" ht="17.25" customHeight="1" x14ac:dyDescent="0.15">
      <c r="A6" s="603" t="s">
        <v>248</v>
      </c>
      <c r="B6" s="599" t="s">
        <v>0</v>
      </c>
      <c r="C6" s="599"/>
      <c r="D6" s="599"/>
      <c r="E6" s="394"/>
      <c r="F6" s="599" t="s">
        <v>561</v>
      </c>
      <c r="G6" s="599"/>
      <c r="H6" s="599"/>
      <c r="I6" s="394"/>
      <c r="J6" s="599" t="s">
        <v>562</v>
      </c>
      <c r="K6" s="599"/>
      <c r="L6" s="599"/>
      <c r="M6" s="394"/>
      <c r="N6" s="599" t="s">
        <v>563</v>
      </c>
      <c r="O6" s="599"/>
      <c r="P6" s="599"/>
    </row>
    <row r="7" spans="1:17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</row>
    <row r="8" spans="1:17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17" s="269" customFormat="1" x14ac:dyDescent="0.2">
      <c r="A9" s="122" t="s">
        <v>0</v>
      </c>
      <c r="B9" s="268">
        <f>SUM(B10:B25)</f>
        <v>18077</v>
      </c>
      <c r="C9" s="268">
        <f>SUM(C10:C25)</f>
        <v>6388</v>
      </c>
      <c r="D9" s="268">
        <f>SUM(D10:D25)</f>
        <v>11689</v>
      </c>
      <c r="E9" s="268"/>
      <c r="F9" s="268">
        <f>SUM(F10:F25)</f>
        <v>9723</v>
      </c>
      <c r="G9" s="268">
        <f>SUM(G10:G25)</f>
        <v>3798</v>
      </c>
      <c r="H9" s="268">
        <f>SUM(H10:H25)</f>
        <v>5925</v>
      </c>
      <c r="I9" s="268"/>
      <c r="J9" s="268">
        <f>SUM(J10:J25)</f>
        <v>4578</v>
      </c>
      <c r="K9" s="268">
        <f>SUM(K10:K25)</f>
        <v>1413</v>
      </c>
      <c r="L9" s="268">
        <f>SUM(L10:L25)</f>
        <v>3165</v>
      </c>
      <c r="M9" s="268"/>
      <c r="N9" s="268">
        <f>SUM(N10:N25)</f>
        <v>3776</v>
      </c>
      <c r="O9" s="268">
        <f>SUM(O10:O25)</f>
        <v>1177</v>
      </c>
      <c r="P9" s="268">
        <f>SUM(P10:P25)</f>
        <v>2599</v>
      </c>
    </row>
    <row r="10" spans="1:17" x14ac:dyDescent="0.2">
      <c r="A10" s="120">
        <v>15</v>
      </c>
      <c r="B10" s="251">
        <f t="shared" ref="B10:B25" si="0">+F10+J10+N10</f>
        <v>19</v>
      </c>
      <c r="C10" s="251">
        <f t="shared" ref="C10:C25" si="1">+G10+K10+O10</f>
        <v>5</v>
      </c>
      <c r="D10" s="251">
        <f t="shared" ref="D10:D25" si="2">+B10-C10</f>
        <v>14</v>
      </c>
      <c r="E10" s="252"/>
      <c r="F10" s="252">
        <v>19</v>
      </c>
      <c r="G10" s="252">
        <v>5</v>
      </c>
      <c r="H10" s="252">
        <v>14</v>
      </c>
      <c r="I10" s="252"/>
      <c r="J10" s="252">
        <v>0</v>
      </c>
      <c r="K10" s="252">
        <v>0</v>
      </c>
      <c r="L10" s="252">
        <v>0</v>
      </c>
      <c r="M10" s="252"/>
      <c r="N10" s="252">
        <v>0</v>
      </c>
      <c r="O10" s="252">
        <v>0</v>
      </c>
      <c r="P10" s="252">
        <v>0</v>
      </c>
    </row>
    <row r="11" spans="1:17" x14ac:dyDescent="0.2">
      <c r="A11" s="120">
        <v>16</v>
      </c>
      <c r="B11" s="251">
        <f t="shared" si="0"/>
        <v>46</v>
      </c>
      <c r="C11" s="251">
        <f t="shared" si="1"/>
        <v>21</v>
      </c>
      <c r="D11" s="251">
        <f t="shared" si="2"/>
        <v>25</v>
      </c>
      <c r="E11" s="252"/>
      <c r="F11" s="252">
        <v>39</v>
      </c>
      <c r="G11" s="252">
        <v>17</v>
      </c>
      <c r="H11" s="252">
        <v>22</v>
      </c>
      <c r="I11" s="252"/>
      <c r="J11" s="252">
        <v>7</v>
      </c>
      <c r="K11" s="252">
        <v>4</v>
      </c>
      <c r="L11" s="252">
        <v>3</v>
      </c>
      <c r="M11" s="252"/>
      <c r="N11" s="252">
        <v>0</v>
      </c>
      <c r="O11" s="252">
        <v>0</v>
      </c>
      <c r="P11" s="252">
        <v>0</v>
      </c>
    </row>
    <row r="12" spans="1:17" x14ac:dyDescent="0.2">
      <c r="A12" s="120">
        <v>17</v>
      </c>
      <c r="B12" s="251">
        <f t="shared" si="0"/>
        <v>595</v>
      </c>
      <c r="C12" s="251">
        <f t="shared" si="1"/>
        <v>283</v>
      </c>
      <c r="D12" s="251">
        <f t="shared" si="2"/>
        <v>312</v>
      </c>
      <c r="F12" s="250">
        <v>568</v>
      </c>
      <c r="G12" s="250">
        <v>273</v>
      </c>
      <c r="H12" s="250">
        <v>295</v>
      </c>
      <c r="J12" s="250">
        <v>20</v>
      </c>
      <c r="K12" s="250">
        <v>7</v>
      </c>
      <c r="L12" s="250">
        <v>13</v>
      </c>
      <c r="N12" s="250">
        <v>7</v>
      </c>
      <c r="O12" s="250">
        <v>3</v>
      </c>
      <c r="P12" s="250">
        <v>4</v>
      </c>
    </row>
    <row r="13" spans="1:17" x14ac:dyDescent="0.2">
      <c r="A13" s="120">
        <v>18</v>
      </c>
      <c r="B13" s="251">
        <f t="shared" si="0"/>
        <v>1242</v>
      </c>
      <c r="C13" s="251">
        <f t="shared" si="1"/>
        <v>549</v>
      </c>
      <c r="D13" s="251">
        <f t="shared" si="2"/>
        <v>693</v>
      </c>
      <c r="F13" s="251">
        <v>1002</v>
      </c>
      <c r="G13" s="251">
        <v>452</v>
      </c>
      <c r="H13" s="251">
        <v>550</v>
      </c>
      <c r="J13" s="251">
        <v>216</v>
      </c>
      <c r="K13" s="251">
        <v>90</v>
      </c>
      <c r="L13" s="251">
        <v>126</v>
      </c>
      <c r="N13" s="251">
        <v>24</v>
      </c>
      <c r="O13" s="251">
        <v>7</v>
      </c>
      <c r="P13" s="251">
        <v>17</v>
      </c>
    </row>
    <row r="14" spans="1:17" x14ac:dyDescent="0.2">
      <c r="A14" s="120">
        <v>19</v>
      </c>
      <c r="B14" s="251">
        <f t="shared" si="0"/>
        <v>1464</v>
      </c>
      <c r="C14" s="251">
        <f t="shared" si="1"/>
        <v>650</v>
      </c>
      <c r="D14" s="251">
        <f t="shared" si="2"/>
        <v>814</v>
      </c>
      <c r="F14" s="251">
        <v>920</v>
      </c>
      <c r="G14" s="251">
        <v>443</v>
      </c>
      <c r="H14" s="251">
        <v>477</v>
      </c>
      <c r="J14" s="251">
        <v>352</v>
      </c>
      <c r="K14" s="251">
        <v>133</v>
      </c>
      <c r="L14" s="251">
        <v>219</v>
      </c>
      <c r="N14" s="251">
        <v>192</v>
      </c>
      <c r="O14" s="251">
        <v>74</v>
      </c>
      <c r="P14" s="251">
        <v>118</v>
      </c>
    </row>
    <row r="15" spans="1:17" x14ac:dyDescent="0.2">
      <c r="A15" s="120">
        <v>20</v>
      </c>
      <c r="B15" s="251">
        <f t="shared" si="0"/>
        <v>1609</v>
      </c>
      <c r="C15" s="251">
        <f t="shared" si="1"/>
        <v>636</v>
      </c>
      <c r="D15" s="251">
        <f t="shared" si="2"/>
        <v>973</v>
      </c>
      <c r="F15" s="251">
        <v>870</v>
      </c>
      <c r="G15" s="251">
        <v>386</v>
      </c>
      <c r="H15" s="251">
        <v>484</v>
      </c>
      <c r="J15" s="251">
        <v>377</v>
      </c>
      <c r="K15" s="251">
        <v>134</v>
      </c>
      <c r="L15" s="251">
        <v>243</v>
      </c>
      <c r="N15" s="251">
        <v>362</v>
      </c>
      <c r="O15" s="251">
        <v>116</v>
      </c>
      <c r="P15" s="251">
        <v>246</v>
      </c>
    </row>
    <row r="16" spans="1:17" x14ac:dyDescent="0.2">
      <c r="A16" s="120">
        <v>21</v>
      </c>
      <c r="B16" s="251">
        <f t="shared" si="0"/>
        <v>1476</v>
      </c>
      <c r="C16" s="251">
        <f t="shared" si="1"/>
        <v>566</v>
      </c>
      <c r="D16" s="251">
        <f t="shared" si="2"/>
        <v>910</v>
      </c>
      <c r="F16" s="251">
        <v>750</v>
      </c>
      <c r="G16" s="251">
        <v>325</v>
      </c>
      <c r="H16" s="251">
        <v>425</v>
      </c>
      <c r="J16" s="251">
        <v>372</v>
      </c>
      <c r="K16" s="251">
        <v>123</v>
      </c>
      <c r="L16" s="251">
        <v>249</v>
      </c>
      <c r="N16" s="251">
        <v>354</v>
      </c>
      <c r="O16" s="251">
        <v>118</v>
      </c>
      <c r="P16" s="251">
        <v>236</v>
      </c>
    </row>
    <row r="17" spans="1:16" x14ac:dyDescent="0.2">
      <c r="A17" s="120">
        <v>22</v>
      </c>
      <c r="B17" s="251">
        <f t="shared" si="0"/>
        <v>1315</v>
      </c>
      <c r="C17" s="251">
        <f t="shared" si="1"/>
        <v>522</v>
      </c>
      <c r="D17" s="251">
        <f t="shared" si="2"/>
        <v>793</v>
      </c>
      <c r="E17" s="252"/>
      <c r="F17" s="250">
        <v>633</v>
      </c>
      <c r="G17" s="250">
        <v>277</v>
      </c>
      <c r="H17" s="250">
        <v>356</v>
      </c>
      <c r="I17" s="252"/>
      <c r="J17" s="250">
        <v>327</v>
      </c>
      <c r="K17" s="250">
        <v>127</v>
      </c>
      <c r="L17" s="250">
        <v>200</v>
      </c>
      <c r="M17" s="252"/>
      <c r="N17" s="250">
        <v>355</v>
      </c>
      <c r="O17" s="250">
        <v>118</v>
      </c>
      <c r="P17" s="250">
        <v>237</v>
      </c>
    </row>
    <row r="18" spans="1:16" x14ac:dyDescent="0.2">
      <c r="A18" s="120">
        <v>23</v>
      </c>
      <c r="B18" s="251">
        <f t="shared" si="0"/>
        <v>1036</v>
      </c>
      <c r="C18" s="251">
        <f t="shared" si="1"/>
        <v>383</v>
      </c>
      <c r="D18" s="251">
        <f t="shared" si="2"/>
        <v>653</v>
      </c>
      <c r="F18" s="251">
        <v>470</v>
      </c>
      <c r="G18" s="251">
        <v>192</v>
      </c>
      <c r="H18" s="251">
        <v>278</v>
      </c>
      <c r="J18" s="251">
        <v>264</v>
      </c>
      <c r="K18" s="251">
        <v>89</v>
      </c>
      <c r="L18" s="251">
        <v>175</v>
      </c>
      <c r="N18" s="251">
        <v>302</v>
      </c>
      <c r="O18" s="251">
        <v>102</v>
      </c>
      <c r="P18" s="251">
        <v>200</v>
      </c>
    </row>
    <row r="19" spans="1:16" x14ac:dyDescent="0.2">
      <c r="A19" s="120">
        <v>24</v>
      </c>
      <c r="B19" s="251">
        <f t="shared" si="0"/>
        <v>961</v>
      </c>
      <c r="C19" s="251">
        <f t="shared" si="1"/>
        <v>350</v>
      </c>
      <c r="D19" s="251">
        <f t="shared" si="2"/>
        <v>611</v>
      </c>
      <c r="F19" s="251">
        <v>428</v>
      </c>
      <c r="G19" s="251">
        <v>168</v>
      </c>
      <c r="H19" s="251">
        <v>260</v>
      </c>
      <c r="J19" s="251">
        <v>266</v>
      </c>
      <c r="K19" s="251">
        <v>83</v>
      </c>
      <c r="L19" s="251">
        <v>183</v>
      </c>
      <c r="N19" s="251">
        <v>267</v>
      </c>
      <c r="O19" s="251">
        <v>99</v>
      </c>
      <c r="P19" s="251">
        <v>168</v>
      </c>
    </row>
    <row r="20" spans="1:16" x14ac:dyDescent="0.2">
      <c r="A20" s="116" t="s">
        <v>228</v>
      </c>
      <c r="B20" s="251">
        <f t="shared" si="0"/>
        <v>3201</v>
      </c>
      <c r="C20" s="251">
        <f t="shared" si="1"/>
        <v>1057</v>
      </c>
      <c r="D20" s="251">
        <f t="shared" si="2"/>
        <v>2144</v>
      </c>
      <c r="F20" s="251">
        <v>1578</v>
      </c>
      <c r="G20" s="251">
        <v>562</v>
      </c>
      <c r="H20" s="251">
        <v>1016</v>
      </c>
      <c r="J20" s="251">
        <v>862</v>
      </c>
      <c r="K20" s="251">
        <v>250</v>
      </c>
      <c r="L20" s="251">
        <v>612</v>
      </c>
      <c r="N20" s="251">
        <v>761</v>
      </c>
      <c r="O20" s="251">
        <v>245</v>
      </c>
      <c r="P20" s="251">
        <v>516</v>
      </c>
    </row>
    <row r="21" spans="1:16" x14ac:dyDescent="0.2">
      <c r="A21" s="116" t="s">
        <v>229</v>
      </c>
      <c r="B21" s="251">
        <f t="shared" si="0"/>
        <v>2112</v>
      </c>
      <c r="C21" s="251">
        <f t="shared" si="1"/>
        <v>605</v>
      </c>
      <c r="D21" s="251">
        <f t="shared" si="2"/>
        <v>1507</v>
      </c>
      <c r="F21" s="251">
        <v>1030</v>
      </c>
      <c r="G21" s="251">
        <v>316</v>
      </c>
      <c r="H21" s="251">
        <v>714</v>
      </c>
      <c r="J21" s="251">
        <v>594</v>
      </c>
      <c r="K21" s="251">
        <v>158</v>
      </c>
      <c r="L21" s="251">
        <v>436</v>
      </c>
      <c r="N21" s="251">
        <v>488</v>
      </c>
      <c r="O21" s="251">
        <v>131</v>
      </c>
      <c r="P21" s="251">
        <v>357</v>
      </c>
    </row>
    <row r="22" spans="1:16" x14ac:dyDescent="0.2">
      <c r="A22" s="116" t="s">
        <v>230</v>
      </c>
      <c r="B22" s="251">
        <f t="shared" si="0"/>
        <v>1525</v>
      </c>
      <c r="C22" s="251">
        <f t="shared" si="1"/>
        <v>362</v>
      </c>
      <c r="D22" s="251">
        <f t="shared" si="2"/>
        <v>1163</v>
      </c>
      <c r="F22" s="251">
        <v>713</v>
      </c>
      <c r="G22" s="251">
        <v>170</v>
      </c>
      <c r="H22" s="251">
        <v>543</v>
      </c>
      <c r="J22" s="251">
        <v>488</v>
      </c>
      <c r="K22" s="251">
        <v>116</v>
      </c>
      <c r="L22" s="251">
        <v>372</v>
      </c>
      <c r="N22" s="251">
        <v>324</v>
      </c>
      <c r="O22" s="251">
        <v>76</v>
      </c>
      <c r="P22" s="251">
        <v>248</v>
      </c>
    </row>
    <row r="23" spans="1:16" x14ac:dyDescent="0.2">
      <c r="A23" s="116" t="s">
        <v>231</v>
      </c>
      <c r="B23" s="251">
        <f t="shared" si="0"/>
        <v>802</v>
      </c>
      <c r="C23" s="251">
        <f t="shared" si="1"/>
        <v>214</v>
      </c>
      <c r="D23" s="251">
        <f t="shared" si="2"/>
        <v>588</v>
      </c>
      <c r="F23" s="251">
        <v>407</v>
      </c>
      <c r="G23" s="251">
        <v>120</v>
      </c>
      <c r="H23" s="251">
        <v>287</v>
      </c>
      <c r="J23" s="251">
        <v>233</v>
      </c>
      <c r="K23" s="251">
        <v>53</v>
      </c>
      <c r="L23" s="251">
        <v>180</v>
      </c>
      <c r="N23" s="251">
        <v>162</v>
      </c>
      <c r="O23" s="251">
        <v>41</v>
      </c>
      <c r="P23" s="251">
        <v>121</v>
      </c>
    </row>
    <row r="24" spans="1:16" x14ac:dyDescent="0.2">
      <c r="A24" s="116" t="s">
        <v>232</v>
      </c>
      <c r="B24" s="251">
        <f t="shared" si="0"/>
        <v>346</v>
      </c>
      <c r="C24" s="251">
        <f t="shared" si="1"/>
        <v>92</v>
      </c>
      <c r="D24" s="251">
        <f t="shared" si="2"/>
        <v>254</v>
      </c>
      <c r="F24" s="251">
        <v>153</v>
      </c>
      <c r="G24" s="251">
        <v>44</v>
      </c>
      <c r="H24" s="251">
        <v>109</v>
      </c>
      <c r="J24" s="251">
        <v>105</v>
      </c>
      <c r="K24" s="251">
        <v>22</v>
      </c>
      <c r="L24" s="251">
        <v>83</v>
      </c>
      <c r="N24" s="251">
        <v>88</v>
      </c>
      <c r="O24" s="251">
        <v>26</v>
      </c>
      <c r="P24" s="251">
        <v>62</v>
      </c>
    </row>
    <row r="25" spans="1:16" ht="13.5" thickBot="1" x14ac:dyDescent="0.25">
      <c r="A25" s="117" t="s">
        <v>233</v>
      </c>
      <c r="B25" s="254">
        <f t="shared" si="0"/>
        <v>328</v>
      </c>
      <c r="C25" s="254">
        <f t="shared" si="1"/>
        <v>93</v>
      </c>
      <c r="D25" s="254">
        <f t="shared" si="2"/>
        <v>235</v>
      </c>
      <c r="E25" s="254"/>
      <c r="F25" s="254">
        <v>143</v>
      </c>
      <c r="G25" s="254">
        <v>48</v>
      </c>
      <c r="H25" s="254">
        <v>95</v>
      </c>
      <c r="I25" s="254"/>
      <c r="J25" s="254">
        <v>95</v>
      </c>
      <c r="K25" s="254">
        <v>24</v>
      </c>
      <c r="L25" s="254">
        <v>71</v>
      </c>
      <c r="M25" s="254"/>
      <c r="N25" s="254">
        <v>90</v>
      </c>
      <c r="O25" s="254">
        <v>21</v>
      </c>
      <c r="P25" s="254">
        <v>69</v>
      </c>
    </row>
    <row r="26" spans="1:16" ht="15" customHeight="1" x14ac:dyDescent="0.2">
      <c r="A26" s="606" t="s">
        <v>929</v>
      </c>
      <c r="B26" s="606"/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  <c r="P26" s="606"/>
    </row>
    <row r="27" spans="1:16" ht="15" customHeight="1" x14ac:dyDescent="0.2">
      <c r="A27" s="546"/>
      <c r="B27" s="546"/>
      <c r="C27" s="546"/>
      <c r="D27" s="546"/>
      <c r="E27" s="546"/>
      <c r="F27" s="546"/>
      <c r="G27" s="546"/>
      <c r="H27" s="546"/>
      <c r="I27" s="546"/>
      <c r="J27" s="546"/>
      <c r="K27" s="546"/>
      <c r="L27" s="546"/>
      <c r="M27" s="546"/>
      <c r="N27" s="546"/>
      <c r="O27" s="546"/>
      <c r="P27" s="546"/>
    </row>
    <row r="28" spans="1:16" ht="15" customHeight="1" x14ac:dyDescent="0.2">
      <c r="A28" s="28"/>
    </row>
    <row r="30" spans="1:16" x14ac:dyDescent="0.2"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</row>
  </sheetData>
  <mergeCells count="11">
    <mergeCell ref="A26:P26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9:P9">
    <cfRule type="cellIs" dxfId="164" priority="1" operator="equal">
      <formula>0</formula>
    </cfRule>
  </conditionalFormatting>
  <conditionalFormatting sqref="E10:P12 B10:D25">
    <cfRule type="cellIs" dxfId="163" priority="3" operator="equal">
      <formula>0</formula>
    </cfRule>
  </conditionalFormatting>
  <conditionalFormatting sqref="E17:P17">
    <cfRule type="cellIs" dxfId="162" priority="2" operator="equal">
      <formula>0</formula>
    </cfRule>
  </conditionalFormatting>
  <hyperlinks>
    <hyperlink ref="Q2" location="Contenido!A1" display="Contenido" xr:uid="{00000000-0004-0000-5B00-000000000000}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Hoja93">
    <tabColor theme="5" tint="-0.249977111117893"/>
  </sheetPr>
  <dimension ref="A2:I17"/>
  <sheetViews>
    <sheetView showGridLines="0" zoomScaleNormal="100" zoomScaleSheetLayoutView="80" workbookViewId="0">
      <selection activeCell="J18" sqref="J18"/>
    </sheetView>
  </sheetViews>
  <sheetFormatPr baseColWidth="10" defaultColWidth="11" defaultRowHeight="14.25" x14ac:dyDescent="0.25"/>
  <cols>
    <col min="1" max="16384" width="11" style="385"/>
  </cols>
  <sheetData>
    <row r="2" spans="1:9" ht="15" x14ac:dyDescent="0.25">
      <c r="I2" s="506" t="s">
        <v>573</v>
      </c>
    </row>
    <row r="7" spans="1:9" ht="12.75" customHeight="1" x14ac:dyDescent="0.25">
      <c r="A7" s="616" t="s">
        <v>580</v>
      </c>
      <c r="B7" s="616"/>
      <c r="C7" s="616"/>
      <c r="D7" s="616"/>
      <c r="E7" s="616"/>
      <c r="F7" s="616"/>
      <c r="G7" s="616"/>
      <c r="H7" s="616"/>
    </row>
    <row r="8" spans="1:9" ht="12.75" customHeight="1" x14ac:dyDescent="0.25">
      <c r="A8" s="616"/>
      <c r="B8" s="616"/>
      <c r="C8" s="616"/>
      <c r="D8" s="616"/>
      <c r="E8" s="616"/>
      <c r="F8" s="616"/>
      <c r="G8" s="616"/>
      <c r="H8" s="616"/>
    </row>
    <row r="9" spans="1:9" ht="12.75" customHeight="1" x14ac:dyDescent="0.25">
      <c r="A9" s="616"/>
      <c r="B9" s="616"/>
      <c r="C9" s="616"/>
      <c r="D9" s="616"/>
      <c r="E9" s="616"/>
      <c r="F9" s="616"/>
      <c r="G9" s="616"/>
      <c r="H9" s="616"/>
    </row>
    <row r="10" spans="1:9" ht="12.75" customHeight="1" x14ac:dyDescent="0.25">
      <c r="A10" s="616"/>
      <c r="B10" s="616"/>
      <c r="C10" s="616"/>
      <c r="D10" s="616"/>
      <c r="E10" s="616"/>
      <c r="F10" s="616"/>
      <c r="G10" s="616"/>
      <c r="H10" s="616"/>
    </row>
    <row r="11" spans="1:9" ht="12.75" customHeight="1" x14ac:dyDescent="0.25">
      <c r="A11" s="616"/>
      <c r="B11" s="616"/>
      <c r="C11" s="616"/>
      <c r="D11" s="616"/>
      <c r="E11" s="616"/>
      <c r="F11" s="616"/>
      <c r="G11" s="616"/>
      <c r="H11" s="616"/>
    </row>
    <row r="12" spans="1:9" ht="12.75" customHeight="1" x14ac:dyDescent="0.25">
      <c r="A12" s="616"/>
      <c r="B12" s="616"/>
      <c r="C12" s="616"/>
      <c r="D12" s="616"/>
      <c r="E12" s="616"/>
      <c r="F12" s="616"/>
      <c r="G12" s="616"/>
      <c r="H12" s="616"/>
    </row>
    <row r="13" spans="1:9" ht="12.75" customHeight="1" x14ac:dyDescent="0.25">
      <c r="A13" s="616"/>
      <c r="B13" s="616"/>
      <c r="C13" s="616"/>
      <c r="D13" s="616"/>
      <c r="E13" s="616"/>
      <c r="F13" s="616"/>
      <c r="G13" s="616"/>
      <c r="H13" s="616"/>
    </row>
    <row r="14" spans="1:9" ht="12.75" customHeight="1" x14ac:dyDescent="0.25">
      <c r="A14" s="616"/>
      <c r="B14" s="616"/>
      <c r="C14" s="616"/>
      <c r="D14" s="616"/>
      <c r="E14" s="616"/>
      <c r="F14" s="616"/>
      <c r="G14" s="616"/>
      <c r="H14" s="616"/>
    </row>
    <row r="15" spans="1:9" ht="12.75" customHeight="1" x14ac:dyDescent="0.25">
      <c r="A15" s="616"/>
      <c r="B15" s="616"/>
      <c r="C15" s="616"/>
      <c r="D15" s="616"/>
      <c r="E15" s="616"/>
      <c r="F15" s="616"/>
      <c r="G15" s="616"/>
      <c r="H15" s="616"/>
    </row>
    <row r="16" spans="1:9" ht="12.75" customHeight="1" x14ac:dyDescent="0.25">
      <c r="A16" s="616"/>
      <c r="B16" s="616"/>
      <c r="C16" s="616"/>
      <c r="D16" s="616"/>
      <c r="E16" s="616"/>
      <c r="F16" s="616"/>
      <c r="G16" s="616"/>
      <c r="H16" s="616"/>
    </row>
    <row r="17" spans="1:8" ht="12.75" customHeight="1" x14ac:dyDescent="0.25">
      <c r="A17" s="616"/>
      <c r="B17" s="616"/>
      <c r="C17" s="616"/>
      <c r="D17" s="616"/>
      <c r="E17" s="616"/>
      <c r="F17" s="616"/>
      <c r="G17" s="616"/>
      <c r="H17" s="616"/>
    </row>
  </sheetData>
  <mergeCells count="1">
    <mergeCell ref="A7:H17"/>
  </mergeCells>
  <hyperlinks>
    <hyperlink ref="I2" location="Contenido!A1" display="Contenido" xr:uid="{00000000-0004-0000-5C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Hoja94">
    <tabColor theme="5" tint="0.59999389629810485"/>
    <pageSetUpPr fitToPage="1"/>
  </sheetPr>
  <dimension ref="A1:AO35"/>
  <sheetViews>
    <sheetView showGridLines="0" zoomScaleNormal="100" zoomScaleSheetLayoutView="100" workbookViewId="0">
      <pane xSplit="1" ySplit="6" topLeftCell="B7" activePane="bottomRight" state="frozen"/>
      <selection activeCell="A5" sqref="A5:AX17"/>
      <selection pane="topRight" activeCell="A5" sqref="A5:AX17"/>
      <selection pane="bottomLeft" activeCell="A5" sqref="A5:AX17"/>
      <selection pane="bottomRight" activeCell="V17" sqref="V17"/>
    </sheetView>
  </sheetViews>
  <sheetFormatPr baseColWidth="10" defaultColWidth="11" defaultRowHeight="12.75" x14ac:dyDescent="0.2"/>
  <cols>
    <col min="1" max="1" width="15.75" style="118" customWidth="1"/>
    <col min="2" max="4" width="5.625" style="251" customWidth="1"/>
    <col min="5" max="5" width="1.25" style="251" customWidth="1"/>
    <col min="6" max="8" width="5.625" style="251" customWidth="1"/>
    <col min="9" max="9" width="1.25" style="251" customWidth="1"/>
    <col min="10" max="12" width="5.125" style="251" customWidth="1"/>
    <col min="13" max="13" width="1.25" style="251" customWidth="1"/>
    <col min="14" max="16" width="4.125" style="251" customWidth="1"/>
    <col min="17" max="17" width="1.25" style="251" customWidth="1"/>
    <col min="18" max="20" width="4.125" style="251" customWidth="1"/>
    <col min="21" max="21" width="1.25" style="251" customWidth="1"/>
    <col min="22" max="24" width="4.125" style="251" customWidth="1"/>
    <col min="25" max="25" width="1.25" style="251" customWidth="1"/>
    <col min="26" max="28" width="4.875" style="251" customWidth="1"/>
    <col min="29" max="29" width="1.25" style="251" customWidth="1"/>
    <col min="30" max="32" width="5" style="251" customWidth="1"/>
    <col min="33" max="33" width="1.25" style="251" customWidth="1"/>
    <col min="34" max="36" width="4.875" style="251" customWidth="1"/>
    <col min="37" max="37" width="1.25" style="251" customWidth="1"/>
    <col min="38" max="40" width="4.875" style="251" customWidth="1"/>
    <col min="41" max="16384" width="11" style="102"/>
  </cols>
  <sheetData>
    <row r="1" spans="1:41" ht="15" customHeight="1" x14ac:dyDescent="0.25">
      <c r="A1" s="600" t="s">
        <v>825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</row>
    <row r="2" spans="1:41" ht="15" customHeight="1" x14ac:dyDescent="0.25">
      <c r="A2" s="601" t="s">
        <v>336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601"/>
      <c r="AN2" s="601"/>
      <c r="AO2" s="506" t="s">
        <v>573</v>
      </c>
    </row>
    <row r="3" spans="1:41" ht="15" x14ac:dyDescent="0.25">
      <c r="A3" s="601" t="s">
        <v>347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</row>
    <row r="4" spans="1:41" ht="15" x14ac:dyDescent="0.25">
      <c r="A4" s="600" t="s">
        <v>932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</row>
    <row r="5" spans="1:41" s="247" customFormat="1" ht="27.75" customHeight="1" x14ac:dyDescent="0.15">
      <c r="A5" s="603" t="s">
        <v>241</v>
      </c>
      <c r="B5" s="599" t="s">
        <v>0</v>
      </c>
      <c r="C5" s="599"/>
      <c r="D5" s="599"/>
      <c r="E5" s="394"/>
      <c r="F5" s="622" t="s">
        <v>977</v>
      </c>
      <c r="G5" s="622"/>
      <c r="H5" s="622"/>
      <c r="I5" s="394"/>
      <c r="J5" s="599" t="s">
        <v>238</v>
      </c>
      <c r="K5" s="599"/>
      <c r="L5" s="599"/>
      <c r="M5" s="394"/>
      <c r="N5" s="599" t="s">
        <v>239</v>
      </c>
      <c r="O5" s="599"/>
      <c r="P5" s="599"/>
      <c r="Q5" s="460"/>
      <c r="R5" s="599" t="s">
        <v>240</v>
      </c>
      <c r="S5" s="599"/>
      <c r="T5" s="599"/>
      <c r="U5" s="460"/>
      <c r="V5" s="622" t="s">
        <v>978</v>
      </c>
      <c r="W5" s="599"/>
      <c r="X5" s="599"/>
      <c r="Y5" s="623"/>
      <c r="Z5" s="599" t="s">
        <v>337</v>
      </c>
      <c r="AA5" s="599"/>
      <c r="AB5" s="599"/>
      <c r="AC5" s="623"/>
      <c r="AD5" s="599" t="s">
        <v>338</v>
      </c>
      <c r="AE5" s="599"/>
      <c r="AF5" s="599"/>
      <c r="AG5" s="623"/>
      <c r="AH5" s="599" t="s">
        <v>339</v>
      </c>
      <c r="AI5" s="599"/>
      <c r="AJ5" s="599"/>
      <c r="AK5" s="623"/>
      <c r="AL5" s="599" t="s">
        <v>340</v>
      </c>
      <c r="AM5" s="599"/>
      <c r="AN5" s="599"/>
    </row>
    <row r="6" spans="1:41" s="247" customFormat="1" ht="27.75" customHeight="1" x14ac:dyDescent="0.15">
      <c r="A6" s="603"/>
      <c r="B6" s="395" t="s">
        <v>0</v>
      </c>
      <c r="C6" s="395" t="s">
        <v>15</v>
      </c>
      <c r="D6" s="395" t="s">
        <v>16</v>
      </c>
      <c r="E6" s="396"/>
      <c r="F6" s="395" t="s">
        <v>0</v>
      </c>
      <c r="G6" s="395" t="s">
        <v>15</v>
      </c>
      <c r="H6" s="395" t="s">
        <v>16</v>
      </c>
      <c r="I6" s="395"/>
      <c r="J6" s="395" t="s">
        <v>0</v>
      </c>
      <c r="K6" s="395" t="s">
        <v>15</v>
      </c>
      <c r="L6" s="395" t="s">
        <v>16</v>
      </c>
      <c r="M6" s="396"/>
      <c r="N6" s="395" t="s">
        <v>0</v>
      </c>
      <c r="O6" s="395" t="s">
        <v>15</v>
      </c>
      <c r="P6" s="395" t="s">
        <v>16</v>
      </c>
      <c r="Q6" s="460"/>
      <c r="R6" s="395" t="s">
        <v>0</v>
      </c>
      <c r="S6" s="395" t="s">
        <v>15</v>
      </c>
      <c r="T6" s="395" t="s">
        <v>16</v>
      </c>
      <c r="U6" s="460"/>
      <c r="V6" s="395" t="s">
        <v>0</v>
      </c>
      <c r="W6" s="395" t="s">
        <v>15</v>
      </c>
      <c r="X6" s="395" t="s">
        <v>16</v>
      </c>
      <c r="Y6" s="623"/>
      <c r="Z6" s="395" t="s">
        <v>0</v>
      </c>
      <c r="AA6" s="395" t="s">
        <v>15</v>
      </c>
      <c r="AB6" s="395" t="s">
        <v>16</v>
      </c>
      <c r="AC6" s="623"/>
      <c r="AD6" s="395" t="s">
        <v>0</v>
      </c>
      <c r="AE6" s="395" t="s">
        <v>15</v>
      </c>
      <c r="AF6" s="395" t="s">
        <v>16</v>
      </c>
      <c r="AG6" s="623"/>
      <c r="AH6" s="395" t="s">
        <v>0</v>
      </c>
      <c r="AI6" s="395" t="s">
        <v>15</v>
      </c>
      <c r="AJ6" s="395" t="s">
        <v>16</v>
      </c>
      <c r="AK6" s="623"/>
      <c r="AL6" s="395" t="s">
        <v>0</v>
      </c>
      <c r="AM6" s="395" t="s">
        <v>15</v>
      </c>
      <c r="AN6" s="395" t="s">
        <v>16</v>
      </c>
    </row>
    <row r="7" spans="1:41" s="119" customFormat="1" x14ac:dyDescent="0.2">
      <c r="A7" s="118"/>
      <c r="B7" s="249"/>
      <c r="C7" s="249"/>
      <c r="D7" s="249"/>
      <c r="E7" s="249"/>
      <c r="F7" s="291"/>
      <c r="G7" s="291"/>
      <c r="H7" s="291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</row>
    <row r="8" spans="1:41" s="269" customFormat="1" x14ac:dyDescent="0.2">
      <c r="A8" s="122" t="s">
        <v>0</v>
      </c>
      <c r="B8" s="268">
        <f>SUM(B9:B11)</f>
        <v>15307</v>
      </c>
      <c r="C8" s="268">
        <f t="shared" ref="C8:D8" si="0">SUM(C9:C11)</f>
        <v>9668</v>
      </c>
      <c r="D8" s="268">
        <f t="shared" si="0"/>
        <v>5639</v>
      </c>
      <c r="E8" s="268"/>
      <c r="F8" s="268">
        <f>SUM(F9:F11)</f>
        <v>1788</v>
      </c>
      <c r="G8" s="268">
        <f t="shared" ref="G8:H8" si="1">SUM(G9:G11)</f>
        <v>1061</v>
      </c>
      <c r="H8" s="268">
        <f t="shared" si="1"/>
        <v>727</v>
      </c>
      <c r="I8" s="268"/>
      <c r="J8" s="268">
        <f t="shared" ref="J8:L8" si="2">SUM(J9:J11)</f>
        <v>1027</v>
      </c>
      <c r="K8" s="268">
        <f t="shared" si="2"/>
        <v>667</v>
      </c>
      <c r="L8" s="268">
        <f t="shared" si="2"/>
        <v>360</v>
      </c>
      <c r="M8" s="268"/>
      <c r="N8" s="268">
        <f t="shared" ref="N8:P8" si="3">SUM(N9:N11)</f>
        <v>231</v>
      </c>
      <c r="O8" s="268">
        <f t="shared" si="3"/>
        <v>152</v>
      </c>
      <c r="P8" s="268">
        <f t="shared" si="3"/>
        <v>79</v>
      </c>
      <c r="Q8" s="268"/>
      <c r="R8" s="268">
        <f t="shared" ref="R8:T8" si="4">SUM(R9:R11)</f>
        <v>452</v>
      </c>
      <c r="S8" s="268">
        <f t="shared" si="4"/>
        <v>306</v>
      </c>
      <c r="T8" s="268">
        <f t="shared" si="4"/>
        <v>146</v>
      </c>
      <c r="U8" s="268"/>
      <c r="V8" s="268">
        <f t="shared" ref="V8:X8" si="5">SUM(V9:V11)</f>
        <v>88</v>
      </c>
      <c r="W8" s="268">
        <f t="shared" si="5"/>
        <v>61</v>
      </c>
      <c r="X8" s="268">
        <f t="shared" si="5"/>
        <v>27</v>
      </c>
      <c r="Y8" s="268"/>
      <c r="Z8" s="268">
        <f t="shared" ref="Z8:AB8" si="6">SUM(Z9:Z11)</f>
        <v>1270</v>
      </c>
      <c r="AA8" s="268">
        <f t="shared" si="6"/>
        <v>835</v>
      </c>
      <c r="AB8" s="268">
        <f t="shared" si="6"/>
        <v>435</v>
      </c>
      <c r="AC8" s="268"/>
      <c r="AD8" s="268">
        <f t="shared" ref="AD8:AF8" si="7">SUM(AD9:AD11)</f>
        <v>1205</v>
      </c>
      <c r="AE8" s="268">
        <f t="shared" si="7"/>
        <v>748</v>
      </c>
      <c r="AF8" s="268">
        <f t="shared" si="7"/>
        <v>457</v>
      </c>
      <c r="AG8" s="268"/>
      <c r="AH8" s="268">
        <f t="shared" ref="AH8:AJ8" si="8">SUM(AH9:AH11)</f>
        <v>5051</v>
      </c>
      <c r="AI8" s="268">
        <f t="shared" si="8"/>
        <v>3276</v>
      </c>
      <c r="AJ8" s="268">
        <f t="shared" si="8"/>
        <v>1775</v>
      </c>
      <c r="AK8" s="268"/>
      <c r="AL8" s="268">
        <f t="shared" ref="AL8:AN8" si="9">SUM(AL9:AL11)</f>
        <v>4195</v>
      </c>
      <c r="AM8" s="268">
        <f t="shared" si="9"/>
        <v>2562</v>
      </c>
      <c r="AN8" s="268">
        <f t="shared" si="9"/>
        <v>1633</v>
      </c>
    </row>
    <row r="9" spans="1:41" x14ac:dyDescent="0.2">
      <c r="A9" s="129" t="s">
        <v>1</v>
      </c>
      <c r="B9" s="250">
        <f>+F9+J9+N9+R9+V9+Z9+AD9+AH9+AL9</f>
        <v>15191</v>
      </c>
      <c r="C9" s="250">
        <f>+G9+K9+O9+S9+W9+AA9+AE9+AI9+AM9</f>
        <v>9591</v>
      </c>
      <c r="D9" s="250">
        <f>+B9-C9</f>
        <v>5600</v>
      </c>
      <c r="E9" s="250"/>
      <c r="F9" s="250">
        <f>+F14+F19</f>
        <v>1788</v>
      </c>
      <c r="G9" s="250">
        <f t="shared" ref="G9:H9" si="10">+G14+G19</f>
        <v>1061</v>
      </c>
      <c r="H9" s="250">
        <f t="shared" si="10"/>
        <v>727</v>
      </c>
      <c r="I9" s="250"/>
      <c r="J9" s="250">
        <f>+J14+J19</f>
        <v>1027</v>
      </c>
      <c r="K9" s="250">
        <f t="shared" ref="K9:L9" si="11">+K14+K19</f>
        <v>667</v>
      </c>
      <c r="L9" s="250">
        <f t="shared" si="11"/>
        <v>360</v>
      </c>
      <c r="M9" s="250"/>
      <c r="N9" s="250">
        <f>+N14+N19</f>
        <v>231</v>
      </c>
      <c r="O9" s="250">
        <f t="shared" ref="O9:P9" si="12">+O14+O19</f>
        <v>152</v>
      </c>
      <c r="P9" s="250">
        <f t="shared" si="12"/>
        <v>79</v>
      </c>
      <c r="Q9" s="250"/>
      <c r="R9" s="250">
        <f>+R14+R19</f>
        <v>451</v>
      </c>
      <c r="S9" s="250">
        <f t="shared" ref="S9:T9" si="13">+S14+S19</f>
        <v>305</v>
      </c>
      <c r="T9" s="250">
        <f t="shared" si="13"/>
        <v>146</v>
      </c>
      <c r="U9" s="250"/>
      <c r="V9" s="250">
        <f>+V14+V19</f>
        <v>84</v>
      </c>
      <c r="W9" s="250">
        <f t="shared" ref="W9:X9" si="14">+W14+W19</f>
        <v>59</v>
      </c>
      <c r="X9" s="250">
        <f t="shared" si="14"/>
        <v>25</v>
      </c>
      <c r="Y9" s="250"/>
      <c r="Z9" s="250">
        <f>+Z14+Z19</f>
        <v>1263</v>
      </c>
      <c r="AA9" s="250">
        <f t="shared" ref="AA9:AB9" si="15">+AA14+AA19</f>
        <v>830</v>
      </c>
      <c r="AB9" s="250">
        <f t="shared" si="15"/>
        <v>433</v>
      </c>
      <c r="AC9" s="250"/>
      <c r="AD9" s="250">
        <f>+AD14+AD19</f>
        <v>1192</v>
      </c>
      <c r="AE9" s="250">
        <f t="shared" ref="AE9:AF9" si="16">+AE14+AE19</f>
        <v>740</v>
      </c>
      <c r="AF9" s="250">
        <f t="shared" si="16"/>
        <v>452</v>
      </c>
      <c r="AG9" s="250"/>
      <c r="AH9" s="250">
        <f>+AH14+AH19</f>
        <v>5003</v>
      </c>
      <c r="AI9" s="250">
        <f t="shared" ref="AI9:AJ9" si="17">+AI14+AI19</f>
        <v>3244</v>
      </c>
      <c r="AJ9" s="250">
        <f t="shared" si="17"/>
        <v>1759</v>
      </c>
      <c r="AK9" s="250"/>
      <c r="AL9" s="250">
        <f>+AL14+AL19</f>
        <v>4152</v>
      </c>
      <c r="AM9" s="250">
        <f t="shared" ref="AM9:AN9" si="18">+AM14+AM19</f>
        <v>2533</v>
      </c>
      <c r="AN9" s="250">
        <f t="shared" si="18"/>
        <v>1619</v>
      </c>
    </row>
    <row r="10" spans="1:41" x14ac:dyDescent="0.2">
      <c r="A10" s="129" t="s">
        <v>2</v>
      </c>
      <c r="B10" s="250">
        <f t="shared" ref="B10:B11" si="19">+F10+J10+N10+R10+V10+Z10+AD10+AH10+AL10</f>
        <v>17</v>
      </c>
      <c r="C10" s="250">
        <f t="shared" ref="C10:C11" si="20">+G10+K10+O10+S10+W10+AA10+AE10+AI10+AM10</f>
        <v>13</v>
      </c>
      <c r="D10" s="250">
        <f t="shared" ref="D10:D11" si="21">+B10-C10</f>
        <v>4</v>
      </c>
      <c r="E10" s="250"/>
      <c r="F10" s="250">
        <f>+F15</f>
        <v>0</v>
      </c>
      <c r="G10" s="250">
        <f t="shared" ref="G10:H10" si="22">+G15</f>
        <v>0</v>
      </c>
      <c r="H10" s="250">
        <f t="shared" si="22"/>
        <v>0</v>
      </c>
      <c r="I10" s="250"/>
      <c r="J10" s="250">
        <f>+J15</f>
        <v>0</v>
      </c>
      <c r="K10" s="250">
        <f t="shared" ref="K10:L10" si="23">+K15</f>
        <v>0</v>
      </c>
      <c r="L10" s="250">
        <f t="shared" si="23"/>
        <v>0</v>
      </c>
      <c r="M10" s="250"/>
      <c r="N10" s="250">
        <f>+N15</f>
        <v>0</v>
      </c>
      <c r="O10" s="250">
        <f t="shared" ref="O10:P10" si="24">+O15</f>
        <v>0</v>
      </c>
      <c r="P10" s="250">
        <f t="shared" si="24"/>
        <v>0</v>
      </c>
      <c r="Q10" s="250"/>
      <c r="R10" s="250">
        <f>+R15</f>
        <v>0</v>
      </c>
      <c r="S10" s="250">
        <f t="shared" ref="S10:T10" si="25">+S15</f>
        <v>0</v>
      </c>
      <c r="T10" s="250">
        <f t="shared" si="25"/>
        <v>0</v>
      </c>
      <c r="U10" s="250"/>
      <c r="V10" s="250">
        <f>+V15</f>
        <v>0</v>
      </c>
      <c r="W10" s="250">
        <f t="shared" ref="W10:X10" si="26">+W15</f>
        <v>0</v>
      </c>
      <c r="X10" s="250">
        <f t="shared" si="26"/>
        <v>0</v>
      </c>
      <c r="Y10" s="250"/>
      <c r="Z10" s="250">
        <f>+Z15</f>
        <v>0</v>
      </c>
      <c r="AA10" s="250">
        <f t="shared" ref="AA10:AB10" si="27">+AA15</f>
        <v>0</v>
      </c>
      <c r="AB10" s="250">
        <f t="shared" si="27"/>
        <v>0</v>
      </c>
      <c r="AC10" s="250"/>
      <c r="AD10" s="250">
        <f>+AD15</f>
        <v>0</v>
      </c>
      <c r="AE10" s="250">
        <f t="shared" ref="AE10:AF10" si="28">+AE15</f>
        <v>0</v>
      </c>
      <c r="AF10" s="250">
        <f t="shared" si="28"/>
        <v>0</v>
      </c>
      <c r="AG10" s="250"/>
      <c r="AH10" s="250">
        <f>+AH15</f>
        <v>11</v>
      </c>
      <c r="AI10" s="250">
        <f t="shared" ref="AI10:AJ10" si="29">+AI15</f>
        <v>10</v>
      </c>
      <c r="AJ10" s="250">
        <f t="shared" si="29"/>
        <v>1</v>
      </c>
      <c r="AK10" s="250"/>
      <c r="AL10" s="250">
        <f>+AL15</f>
        <v>6</v>
      </c>
      <c r="AM10" s="250">
        <f t="shared" ref="AM10:AN10" si="30">+AM15</f>
        <v>3</v>
      </c>
      <c r="AN10" s="250">
        <f t="shared" si="30"/>
        <v>3</v>
      </c>
    </row>
    <row r="11" spans="1:41" x14ac:dyDescent="0.2">
      <c r="A11" s="129" t="s">
        <v>203</v>
      </c>
      <c r="B11" s="250">
        <f t="shared" si="19"/>
        <v>99</v>
      </c>
      <c r="C11" s="250">
        <f t="shared" si="20"/>
        <v>64</v>
      </c>
      <c r="D11" s="250">
        <f t="shared" si="21"/>
        <v>35</v>
      </c>
      <c r="E11" s="250"/>
      <c r="F11" s="250">
        <f>+F16</f>
        <v>0</v>
      </c>
      <c r="G11" s="250">
        <f t="shared" ref="G11:H11" si="31">+G16</f>
        <v>0</v>
      </c>
      <c r="H11" s="250">
        <f t="shared" si="31"/>
        <v>0</v>
      </c>
      <c r="I11" s="250"/>
      <c r="J11" s="250">
        <f>+J16</f>
        <v>0</v>
      </c>
      <c r="K11" s="250">
        <f t="shared" ref="K11:L11" si="32">+K16</f>
        <v>0</v>
      </c>
      <c r="L11" s="250">
        <f t="shared" si="32"/>
        <v>0</v>
      </c>
      <c r="M11" s="250"/>
      <c r="N11" s="250">
        <f>+N16</f>
        <v>0</v>
      </c>
      <c r="O11" s="250">
        <f t="shared" ref="O11:P11" si="33">+O16</f>
        <v>0</v>
      </c>
      <c r="P11" s="250">
        <f t="shared" si="33"/>
        <v>0</v>
      </c>
      <c r="Q11" s="250"/>
      <c r="R11" s="250">
        <f>+R16</f>
        <v>1</v>
      </c>
      <c r="S11" s="250">
        <f t="shared" ref="S11:T11" si="34">+S16</f>
        <v>1</v>
      </c>
      <c r="T11" s="250">
        <f t="shared" si="34"/>
        <v>0</v>
      </c>
      <c r="U11" s="250"/>
      <c r="V11" s="250">
        <f>+V16</f>
        <v>4</v>
      </c>
      <c r="W11" s="250">
        <f t="shared" ref="W11:X11" si="35">+W16</f>
        <v>2</v>
      </c>
      <c r="X11" s="250">
        <f t="shared" si="35"/>
        <v>2</v>
      </c>
      <c r="Y11" s="250"/>
      <c r="Z11" s="250">
        <f>+Z16</f>
        <v>7</v>
      </c>
      <c r="AA11" s="250">
        <f t="shared" ref="AA11:AB11" si="36">+AA16</f>
        <v>5</v>
      </c>
      <c r="AB11" s="250">
        <f t="shared" si="36"/>
        <v>2</v>
      </c>
      <c r="AC11" s="250"/>
      <c r="AD11" s="250">
        <f>+AD16</f>
        <v>13</v>
      </c>
      <c r="AE11" s="250">
        <f t="shared" ref="AE11:AF11" si="37">+AE16</f>
        <v>8</v>
      </c>
      <c r="AF11" s="250">
        <f t="shared" si="37"/>
        <v>5</v>
      </c>
      <c r="AG11" s="250"/>
      <c r="AH11" s="250">
        <f>+AH16</f>
        <v>37</v>
      </c>
      <c r="AI11" s="250">
        <f t="shared" ref="AI11:AJ11" si="38">+AI16</f>
        <v>22</v>
      </c>
      <c r="AJ11" s="250">
        <f t="shared" si="38"/>
        <v>15</v>
      </c>
      <c r="AK11" s="250"/>
      <c r="AL11" s="250">
        <f>+AL16</f>
        <v>37</v>
      </c>
      <c r="AM11" s="250">
        <f t="shared" ref="AM11:AN11" si="39">+AM16</f>
        <v>26</v>
      </c>
      <c r="AN11" s="250">
        <f t="shared" si="39"/>
        <v>11</v>
      </c>
    </row>
    <row r="12" spans="1:41" x14ac:dyDescent="0.2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</row>
    <row r="13" spans="1:41" s="269" customFormat="1" x14ac:dyDescent="0.2">
      <c r="A13" s="122" t="s">
        <v>206</v>
      </c>
      <c r="B13" s="268">
        <f>SUM(B14:B16)</f>
        <v>12981</v>
      </c>
      <c r="C13" s="268">
        <f t="shared" ref="C13:D13" si="40">SUM(C14:C16)</f>
        <v>8198</v>
      </c>
      <c r="D13" s="268">
        <f t="shared" si="40"/>
        <v>4783</v>
      </c>
      <c r="E13" s="268"/>
      <c r="F13" s="268">
        <v>1613</v>
      </c>
      <c r="G13" s="268">
        <v>963</v>
      </c>
      <c r="H13" s="268">
        <v>650</v>
      </c>
      <c r="I13" s="268"/>
      <c r="J13" s="268">
        <v>969</v>
      </c>
      <c r="K13" s="268">
        <v>632</v>
      </c>
      <c r="L13" s="268">
        <v>337</v>
      </c>
      <c r="M13" s="268"/>
      <c r="N13" s="268">
        <v>218</v>
      </c>
      <c r="O13" s="268">
        <v>142</v>
      </c>
      <c r="P13" s="268">
        <v>76</v>
      </c>
      <c r="Q13" s="268"/>
      <c r="R13" s="268">
        <v>443</v>
      </c>
      <c r="S13" s="268">
        <v>299</v>
      </c>
      <c r="T13" s="268">
        <v>144</v>
      </c>
      <c r="U13" s="268"/>
      <c r="V13" s="268">
        <v>82</v>
      </c>
      <c r="W13" s="268">
        <v>58</v>
      </c>
      <c r="X13" s="268">
        <v>24</v>
      </c>
      <c r="Y13" s="268"/>
      <c r="Z13" s="268">
        <v>1217</v>
      </c>
      <c r="AA13" s="268">
        <v>805</v>
      </c>
      <c r="AB13" s="268">
        <v>412</v>
      </c>
      <c r="AC13" s="268"/>
      <c r="AD13" s="268">
        <v>1137</v>
      </c>
      <c r="AE13" s="268">
        <v>712</v>
      </c>
      <c r="AF13" s="268">
        <v>425</v>
      </c>
      <c r="AG13" s="268"/>
      <c r="AH13" s="268">
        <v>3989</v>
      </c>
      <c r="AI13" s="268">
        <v>2563</v>
      </c>
      <c r="AJ13" s="268">
        <v>1426</v>
      </c>
      <c r="AK13" s="268"/>
      <c r="AL13" s="268">
        <v>3313</v>
      </c>
      <c r="AM13" s="268">
        <v>2024</v>
      </c>
      <c r="AN13" s="268">
        <v>1289</v>
      </c>
    </row>
    <row r="14" spans="1:41" x14ac:dyDescent="0.2">
      <c r="A14" s="129" t="s">
        <v>1</v>
      </c>
      <c r="B14" s="250">
        <f>+F14+J14+N14+R14+V14+Z14+AD14+AH14+AL14</f>
        <v>12865</v>
      </c>
      <c r="C14" s="250">
        <f>+G14+K14+O14+S14+W14+AA14+AE14+AI14+AM14</f>
        <v>8121</v>
      </c>
      <c r="D14" s="250">
        <f>+B14-C14</f>
        <v>4744</v>
      </c>
      <c r="E14" s="260"/>
      <c r="F14" s="250">
        <v>1613</v>
      </c>
      <c r="G14" s="250">
        <v>963</v>
      </c>
      <c r="H14" s="250">
        <v>650</v>
      </c>
      <c r="I14" s="250">
        <v>0</v>
      </c>
      <c r="J14" s="250">
        <v>969</v>
      </c>
      <c r="K14" s="250">
        <v>632</v>
      </c>
      <c r="L14" s="250">
        <v>337</v>
      </c>
      <c r="M14" s="250">
        <v>0</v>
      </c>
      <c r="N14" s="250">
        <v>218</v>
      </c>
      <c r="O14" s="250">
        <v>142</v>
      </c>
      <c r="P14" s="250">
        <v>76</v>
      </c>
      <c r="Q14" s="250">
        <v>0</v>
      </c>
      <c r="R14" s="250">
        <v>442</v>
      </c>
      <c r="S14" s="250">
        <v>298</v>
      </c>
      <c r="T14" s="250">
        <v>144</v>
      </c>
      <c r="U14" s="250">
        <v>0</v>
      </c>
      <c r="V14" s="250">
        <v>78</v>
      </c>
      <c r="W14" s="250">
        <v>56</v>
      </c>
      <c r="X14" s="250">
        <v>22</v>
      </c>
      <c r="Y14" s="250">
        <v>0</v>
      </c>
      <c r="Z14" s="250">
        <v>1210</v>
      </c>
      <c r="AA14" s="250">
        <v>800</v>
      </c>
      <c r="AB14" s="250">
        <v>410</v>
      </c>
      <c r="AC14" s="250">
        <v>0</v>
      </c>
      <c r="AD14" s="250">
        <v>1124</v>
      </c>
      <c r="AE14" s="250">
        <v>704</v>
      </c>
      <c r="AF14" s="250">
        <v>420</v>
      </c>
      <c r="AG14" s="250">
        <v>0</v>
      </c>
      <c r="AH14" s="250">
        <v>3941</v>
      </c>
      <c r="AI14" s="250">
        <v>2531</v>
      </c>
      <c r="AJ14" s="250">
        <v>1410</v>
      </c>
      <c r="AK14" s="250">
        <v>0</v>
      </c>
      <c r="AL14" s="250">
        <v>3270</v>
      </c>
      <c r="AM14" s="250">
        <v>1995</v>
      </c>
      <c r="AN14" s="250">
        <v>1275</v>
      </c>
    </row>
    <row r="15" spans="1:41" x14ac:dyDescent="0.2">
      <c r="A15" s="129" t="s">
        <v>2</v>
      </c>
      <c r="B15" s="250">
        <f t="shared" ref="B15:B16" si="41">+F15+J15+N15+R15+V15+Z15+AD15+AH15+AL15</f>
        <v>17</v>
      </c>
      <c r="C15" s="250">
        <f t="shared" ref="C15:C16" si="42">+G15+K15+O15+S15+W15+AA15+AE15+AI15+AM15</f>
        <v>13</v>
      </c>
      <c r="D15" s="250">
        <f t="shared" ref="D15:D16" si="43">+B15-C15</f>
        <v>4</v>
      </c>
      <c r="E15" s="260"/>
      <c r="F15" s="250">
        <v>0</v>
      </c>
      <c r="G15" s="250">
        <v>0</v>
      </c>
      <c r="H15" s="250">
        <v>0</v>
      </c>
      <c r="I15" s="250">
        <v>0</v>
      </c>
      <c r="J15" s="250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0</v>
      </c>
      <c r="P15" s="250">
        <v>0</v>
      </c>
      <c r="Q15" s="250">
        <v>0</v>
      </c>
      <c r="R15" s="250">
        <v>0</v>
      </c>
      <c r="S15" s="250">
        <v>0</v>
      </c>
      <c r="T15" s="250">
        <v>0</v>
      </c>
      <c r="U15" s="250">
        <v>0</v>
      </c>
      <c r="V15" s="250">
        <v>0</v>
      </c>
      <c r="W15" s="250">
        <v>0</v>
      </c>
      <c r="X15" s="250">
        <v>0</v>
      </c>
      <c r="Y15" s="250">
        <v>0</v>
      </c>
      <c r="Z15" s="250">
        <v>0</v>
      </c>
      <c r="AA15" s="250">
        <v>0</v>
      </c>
      <c r="AB15" s="250">
        <v>0</v>
      </c>
      <c r="AC15" s="250">
        <v>0</v>
      </c>
      <c r="AD15" s="250">
        <v>0</v>
      </c>
      <c r="AE15" s="250">
        <v>0</v>
      </c>
      <c r="AF15" s="250">
        <v>0</v>
      </c>
      <c r="AG15" s="250">
        <v>0</v>
      </c>
      <c r="AH15" s="250">
        <v>11</v>
      </c>
      <c r="AI15" s="250">
        <v>10</v>
      </c>
      <c r="AJ15" s="250">
        <v>1</v>
      </c>
      <c r="AK15" s="250">
        <v>0</v>
      </c>
      <c r="AL15" s="250">
        <v>6</v>
      </c>
      <c r="AM15" s="250">
        <v>3</v>
      </c>
      <c r="AN15" s="250">
        <v>3</v>
      </c>
    </row>
    <row r="16" spans="1:41" x14ac:dyDescent="0.2">
      <c r="A16" s="129" t="s">
        <v>203</v>
      </c>
      <c r="B16" s="250">
        <f t="shared" si="41"/>
        <v>99</v>
      </c>
      <c r="C16" s="250">
        <f t="shared" si="42"/>
        <v>64</v>
      </c>
      <c r="D16" s="250">
        <f t="shared" si="43"/>
        <v>35</v>
      </c>
      <c r="E16" s="260"/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  <c r="M16" s="250">
        <v>0</v>
      </c>
      <c r="N16" s="250">
        <v>0</v>
      </c>
      <c r="O16" s="250">
        <v>0</v>
      </c>
      <c r="P16" s="250">
        <v>0</v>
      </c>
      <c r="Q16" s="250">
        <v>0</v>
      </c>
      <c r="R16" s="250">
        <v>1</v>
      </c>
      <c r="S16" s="250">
        <v>1</v>
      </c>
      <c r="T16" s="250">
        <v>0</v>
      </c>
      <c r="U16" s="250">
        <v>0</v>
      </c>
      <c r="V16" s="250">
        <v>4</v>
      </c>
      <c r="W16" s="250">
        <v>2</v>
      </c>
      <c r="X16" s="250">
        <v>2</v>
      </c>
      <c r="Y16" s="250">
        <v>0</v>
      </c>
      <c r="Z16" s="250">
        <v>7</v>
      </c>
      <c r="AA16" s="250">
        <v>5</v>
      </c>
      <c r="AB16" s="250">
        <v>2</v>
      </c>
      <c r="AC16" s="250">
        <v>0</v>
      </c>
      <c r="AD16" s="250">
        <v>13</v>
      </c>
      <c r="AE16" s="250">
        <v>8</v>
      </c>
      <c r="AF16" s="250">
        <v>5</v>
      </c>
      <c r="AG16" s="250">
        <v>0</v>
      </c>
      <c r="AH16" s="250">
        <v>37</v>
      </c>
      <c r="AI16" s="250">
        <v>22</v>
      </c>
      <c r="AJ16" s="250">
        <v>15</v>
      </c>
      <c r="AK16" s="250">
        <v>0</v>
      </c>
      <c r="AL16" s="250">
        <v>37</v>
      </c>
      <c r="AM16" s="250">
        <v>26</v>
      </c>
      <c r="AN16" s="250">
        <v>11</v>
      </c>
    </row>
    <row r="17" spans="1:40" x14ac:dyDescent="0.2">
      <c r="B17" s="260"/>
      <c r="C17" s="260"/>
      <c r="D17" s="260"/>
      <c r="E17" s="26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</row>
    <row r="18" spans="1:40" s="269" customFormat="1" x14ac:dyDescent="0.2">
      <c r="A18" s="124" t="s">
        <v>205</v>
      </c>
      <c r="B18" s="268">
        <f>SUM(B19:B21)</f>
        <v>2326</v>
      </c>
      <c r="C18" s="268">
        <f t="shared" ref="C18:D18" si="44">SUM(C19:C21)</f>
        <v>1470</v>
      </c>
      <c r="D18" s="268">
        <f t="shared" si="44"/>
        <v>856</v>
      </c>
      <c r="E18" s="268"/>
      <c r="F18" s="268">
        <v>175</v>
      </c>
      <c r="G18" s="268">
        <v>98</v>
      </c>
      <c r="H18" s="268">
        <v>77</v>
      </c>
      <c r="I18" s="268"/>
      <c r="J18" s="268">
        <v>58</v>
      </c>
      <c r="K18" s="268">
        <v>35</v>
      </c>
      <c r="L18" s="268">
        <v>23</v>
      </c>
      <c r="M18" s="268"/>
      <c r="N18" s="268">
        <v>13</v>
      </c>
      <c r="O18" s="268">
        <v>10</v>
      </c>
      <c r="P18" s="268">
        <v>3</v>
      </c>
      <c r="Q18" s="268"/>
      <c r="R18" s="268">
        <v>9</v>
      </c>
      <c r="S18" s="268">
        <v>7</v>
      </c>
      <c r="T18" s="268">
        <v>2</v>
      </c>
      <c r="U18" s="268"/>
      <c r="V18" s="268">
        <v>6</v>
      </c>
      <c r="W18" s="268">
        <v>3</v>
      </c>
      <c r="X18" s="268">
        <v>3</v>
      </c>
      <c r="Y18" s="268"/>
      <c r="Z18" s="268">
        <v>53</v>
      </c>
      <c r="AA18" s="268">
        <v>30</v>
      </c>
      <c r="AB18" s="268">
        <v>23</v>
      </c>
      <c r="AC18" s="268"/>
      <c r="AD18" s="268">
        <v>68</v>
      </c>
      <c r="AE18" s="268">
        <v>36</v>
      </c>
      <c r="AF18" s="268">
        <v>32</v>
      </c>
      <c r="AG18" s="268"/>
      <c r="AH18" s="268">
        <v>1062</v>
      </c>
      <c r="AI18" s="268">
        <v>713</v>
      </c>
      <c r="AJ18" s="268">
        <v>349</v>
      </c>
      <c r="AK18" s="268"/>
      <c r="AL18" s="268">
        <v>882</v>
      </c>
      <c r="AM18" s="268">
        <v>538</v>
      </c>
      <c r="AN18" s="268">
        <v>344</v>
      </c>
    </row>
    <row r="19" spans="1:40" x14ac:dyDescent="0.2">
      <c r="A19" s="129" t="s">
        <v>1</v>
      </c>
      <c r="B19" s="250">
        <f>+F19+J19+N19+R19+V19+Z19+AD19+AH19+AL19</f>
        <v>2326</v>
      </c>
      <c r="C19" s="250">
        <f>+G19+K19+O19+S19+W19+AA19+AE19+AI19+AM19</f>
        <v>1470</v>
      </c>
      <c r="D19" s="250">
        <f>+B19-C19</f>
        <v>856</v>
      </c>
      <c r="E19" s="260"/>
      <c r="F19" s="250">
        <v>175</v>
      </c>
      <c r="G19" s="250">
        <v>98</v>
      </c>
      <c r="H19" s="250">
        <v>77</v>
      </c>
      <c r="I19" s="250"/>
      <c r="J19" s="250">
        <v>58</v>
      </c>
      <c r="K19" s="250">
        <v>35</v>
      </c>
      <c r="L19" s="250">
        <v>23</v>
      </c>
      <c r="M19" s="250"/>
      <c r="N19" s="250">
        <v>13</v>
      </c>
      <c r="O19" s="250">
        <v>10</v>
      </c>
      <c r="P19" s="250">
        <v>3</v>
      </c>
      <c r="Q19" s="250"/>
      <c r="R19" s="250">
        <v>9</v>
      </c>
      <c r="S19" s="250">
        <v>7</v>
      </c>
      <c r="T19" s="250">
        <v>2</v>
      </c>
      <c r="U19" s="250"/>
      <c r="V19" s="250">
        <v>6</v>
      </c>
      <c r="W19" s="250">
        <v>3</v>
      </c>
      <c r="X19" s="250">
        <v>3</v>
      </c>
      <c r="Y19" s="250"/>
      <c r="Z19" s="250">
        <v>53</v>
      </c>
      <c r="AA19" s="250">
        <v>30</v>
      </c>
      <c r="AB19" s="250">
        <v>23</v>
      </c>
      <c r="AC19" s="250"/>
      <c r="AD19" s="250">
        <v>68</v>
      </c>
      <c r="AE19" s="250">
        <v>36</v>
      </c>
      <c r="AF19" s="250">
        <v>32</v>
      </c>
      <c r="AG19" s="250"/>
      <c r="AH19" s="250">
        <v>1062</v>
      </c>
      <c r="AI19" s="250">
        <v>713</v>
      </c>
      <c r="AJ19" s="250">
        <v>349</v>
      </c>
      <c r="AK19" s="250"/>
      <c r="AL19" s="250">
        <v>882</v>
      </c>
      <c r="AM19" s="250">
        <v>538</v>
      </c>
      <c r="AN19" s="250">
        <v>344</v>
      </c>
    </row>
    <row r="20" spans="1:40" x14ac:dyDescent="0.2">
      <c r="A20" s="129" t="s">
        <v>2</v>
      </c>
      <c r="B20" s="268" t="s">
        <v>8</v>
      </c>
      <c r="C20" s="268" t="s">
        <v>8</v>
      </c>
      <c r="D20" s="268" t="s">
        <v>8</v>
      </c>
      <c r="E20" s="260"/>
      <c r="F20" s="268" t="s">
        <v>8</v>
      </c>
      <c r="G20" s="268" t="s">
        <v>8</v>
      </c>
      <c r="H20" s="268" t="s">
        <v>8</v>
      </c>
      <c r="I20" s="250"/>
      <c r="J20" s="268" t="s">
        <v>8</v>
      </c>
      <c r="K20" s="268" t="s">
        <v>8</v>
      </c>
      <c r="L20" s="268" t="s">
        <v>8</v>
      </c>
      <c r="M20" s="250"/>
      <c r="N20" s="268" t="s">
        <v>8</v>
      </c>
      <c r="O20" s="268" t="s">
        <v>8</v>
      </c>
      <c r="P20" s="268" t="s">
        <v>8</v>
      </c>
      <c r="Q20" s="250"/>
      <c r="R20" s="268" t="s">
        <v>8</v>
      </c>
      <c r="S20" s="268" t="s">
        <v>8</v>
      </c>
      <c r="T20" s="268" t="s">
        <v>8</v>
      </c>
      <c r="U20" s="250"/>
      <c r="V20" s="268" t="s">
        <v>8</v>
      </c>
      <c r="W20" s="268" t="s">
        <v>8</v>
      </c>
      <c r="X20" s="268" t="s">
        <v>8</v>
      </c>
      <c r="Y20" s="250"/>
      <c r="Z20" s="268" t="s">
        <v>8</v>
      </c>
      <c r="AA20" s="268" t="s">
        <v>8</v>
      </c>
      <c r="AB20" s="268" t="s">
        <v>8</v>
      </c>
      <c r="AC20" s="250"/>
      <c r="AD20" s="268" t="s">
        <v>8</v>
      </c>
      <c r="AE20" s="268" t="s">
        <v>8</v>
      </c>
      <c r="AF20" s="268" t="s">
        <v>8</v>
      </c>
      <c r="AG20" s="250"/>
      <c r="AH20" s="268" t="s">
        <v>8</v>
      </c>
      <c r="AI20" s="268" t="s">
        <v>8</v>
      </c>
      <c r="AJ20" s="268" t="s">
        <v>8</v>
      </c>
      <c r="AK20" s="250"/>
      <c r="AL20" s="268" t="s">
        <v>8</v>
      </c>
      <c r="AM20" s="268" t="s">
        <v>8</v>
      </c>
      <c r="AN20" s="268" t="s">
        <v>8</v>
      </c>
    </row>
    <row r="21" spans="1:40" ht="13.5" thickBot="1" x14ac:dyDescent="0.25">
      <c r="A21" s="130" t="s">
        <v>203</v>
      </c>
      <c r="B21" s="261" t="s">
        <v>8</v>
      </c>
      <c r="C21" s="261" t="s">
        <v>8</v>
      </c>
      <c r="D21" s="261" t="s">
        <v>8</v>
      </c>
      <c r="E21" s="255"/>
      <c r="F21" s="261" t="s">
        <v>8</v>
      </c>
      <c r="G21" s="261" t="s">
        <v>8</v>
      </c>
      <c r="H21" s="261" t="s">
        <v>8</v>
      </c>
      <c r="I21" s="255"/>
      <c r="J21" s="261" t="s">
        <v>8</v>
      </c>
      <c r="K21" s="261" t="s">
        <v>8</v>
      </c>
      <c r="L21" s="261" t="s">
        <v>8</v>
      </c>
      <c r="M21" s="255"/>
      <c r="N21" s="261" t="s">
        <v>8</v>
      </c>
      <c r="O21" s="261" t="s">
        <v>8</v>
      </c>
      <c r="P21" s="261" t="s">
        <v>8</v>
      </c>
      <c r="Q21" s="255"/>
      <c r="R21" s="261" t="s">
        <v>8</v>
      </c>
      <c r="S21" s="261" t="s">
        <v>8</v>
      </c>
      <c r="T21" s="261" t="s">
        <v>8</v>
      </c>
      <c r="U21" s="255"/>
      <c r="V21" s="261" t="s">
        <v>8</v>
      </c>
      <c r="W21" s="261" t="s">
        <v>8</v>
      </c>
      <c r="X21" s="261" t="s">
        <v>8</v>
      </c>
      <c r="Y21" s="255"/>
      <c r="Z21" s="261" t="s">
        <v>8</v>
      </c>
      <c r="AA21" s="261" t="s">
        <v>8</v>
      </c>
      <c r="AB21" s="261" t="s">
        <v>8</v>
      </c>
      <c r="AC21" s="255"/>
      <c r="AD21" s="261" t="s">
        <v>8</v>
      </c>
      <c r="AE21" s="261" t="s">
        <v>8</v>
      </c>
      <c r="AF21" s="261" t="s">
        <v>8</v>
      </c>
      <c r="AG21" s="255"/>
      <c r="AH21" s="261" t="s">
        <v>8</v>
      </c>
      <c r="AI21" s="261" t="s">
        <v>8</v>
      </c>
      <c r="AJ21" s="261" t="s">
        <v>8</v>
      </c>
      <c r="AK21" s="255"/>
      <c r="AL21" s="261" t="s">
        <v>8</v>
      </c>
      <c r="AM21" s="261" t="s">
        <v>8</v>
      </c>
      <c r="AN21" s="261" t="s">
        <v>8</v>
      </c>
    </row>
    <row r="22" spans="1:40" s="73" customFormat="1" ht="15" customHeight="1" x14ac:dyDescent="0.2">
      <c r="A22" s="621" t="s">
        <v>341</v>
      </c>
      <c r="B22" s="621"/>
      <c r="C22" s="621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  <c r="AC22" s="621"/>
      <c r="AD22" s="621"/>
      <c r="AE22" s="621"/>
      <c r="AF22" s="621"/>
      <c r="AG22" s="621"/>
      <c r="AH22" s="621"/>
      <c r="AI22" s="621"/>
      <c r="AJ22" s="621"/>
      <c r="AK22" s="621"/>
      <c r="AL22" s="621"/>
      <c r="AM22" s="621"/>
      <c r="AN22" s="621"/>
    </row>
    <row r="23" spans="1:40" ht="15" customHeight="1" x14ac:dyDescent="0.2">
      <c r="A23" s="28" t="s">
        <v>929</v>
      </c>
    </row>
    <row r="26" spans="1:40" x14ac:dyDescent="0.2">
      <c r="F26"/>
    </row>
    <row r="27" spans="1:40" x14ac:dyDescent="0.2">
      <c r="F27"/>
    </row>
    <row r="28" spans="1:40" x14ac:dyDescent="0.2">
      <c r="F28"/>
    </row>
    <row r="29" spans="1:40" x14ac:dyDescent="0.2">
      <c r="F29"/>
    </row>
    <row r="30" spans="1:40" x14ac:dyDescent="0.2">
      <c r="F30"/>
    </row>
    <row r="31" spans="1:40" x14ac:dyDescent="0.2">
      <c r="F31"/>
    </row>
    <row r="32" spans="1:40" x14ac:dyDescent="0.2">
      <c r="F32"/>
    </row>
    <row r="33" spans="6:6" x14ac:dyDescent="0.2">
      <c r="F33"/>
    </row>
    <row r="34" spans="6:6" x14ac:dyDescent="0.2">
      <c r="F34"/>
    </row>
    <row r="35" spans="6:6" x14ac:dyDescent="0.2">
      <c r="F35"/>
    </row>
  </sheetData>
  <mergeCells count="20">
    <mergeCell ref="AK5:AK6"/>
    <mergeCell ref="Y5:Y6"/>
    <mergeCell ref="AC5:AC6"/>
    <mergeCell ref="AG5:AG6"/>
    <mergeCell ref="A1:AN1"/>
    <mergeCell ref="A2:AN2"/>
    <mergeCell ref="A3:AN3"/>
    <mergeCell ref="A4:AN4"/>
    <mergeCell ref="A22:AN22"/>
    <mergeCell ref="V5:X5"/>
    <mergeCell ref="Z5:AB5"/>
    <mergeCell ref="AD5:AF5"/>
    <mergeCell ref="AH5:AJ5"/>
    <mergeCell ref="AL5:AN5"/>
    <mergeCell ref="A5:A6"/>
    <mergeCell ref="B5:D5"/>
    <mergeCell ref="F5:H5"/>
    <mergeCell ref="J5:L5"/>
    <mergeCell ref="N5:P5"/>
    <mergeCell ref="R5:T5"/>
  </mergeCells>
  <conditionalFormatting sqref="B19:D21">
    <cfRule type="cellIs" dxfId="161" priority="11" operator="equal">
      <formula>0</formula>
    </cfRule>
  </conditionalFormatting>
  <conditionalFormatting sqref="B8:P18 U8:X19 E19:P19">
    <cfRule type="cellIs" dxfId="160" priority="53" operator="equal">
      <formula>0</formula>
    </cfRule>
  </conditionalFormatting>
  <conditionalFormatting sqref="E20:AN21">
    <cfRule type="cellIs" dxfId="159" priority="1" operator="equal">
      <formula>0</formula>
    </cfRule>
  </conditionalFormatting>
  <conditionalFormatting sqref="F7:H7">
    <cfRule type="cellIs" dxfId="158" priority="10" operator="equal">
      <formula>0</formula>
    </cfRule>
  </conditionalFormatting>
  <conditionalFormatting sqref="Q8:Q16">
    <cfRule type="cellIs" dxfId="157" priority="50" operator="equal">
      <formula>0</formula>
    </cfRule>
  </conditionalFormatting>
  <conditionalFormatting sqref="Q16:T19">
    <cfRule type="cellIs" dxfId="156" priority="52" operator="equal">
      <formula>0</formula>
    </cfRule>
  </conditionalFormatting>
  <conditionalFormatting sqref="R8:T15">
    <cfRule type="cellIs" dxfId="155" priority="16" operator="equal">
      <formula>0</formula>
    </cfRule>
  </conditionalFormatting>
  <conditionalFormatting sqref="Y8:Y16">
    <cfRule type="cellIs" dxfId="154" priority="41" operator="equal">
      <formula>0</formula>
    </cfRule>
  </conditionalFormatting>
  <conditionalFormatting sqref="Y16:AB19">
    <cfRule type="cellIs" dxfId="153" priority="43" operator="equal">
      <formula>0</formula>
    </cfRule>
  </conditionalFormatting>
  <conditionalFormatting sqref="Z8:AB15">
    <cfRule type="cellIs" dxfId="152" priority="15" operator="equal">
      <formula>0</formula>
    </cfRule>
  </conditionalFormatting>
  <conditionalFormatting sqref="AC8:AF19">
    <cfRule type="cellIs" dxfId="151" priority="14" operator="equal">
      <formula>0</formula>
    </cfRule>
  </conditionalFormatting>
  <conditionalFormatting sqref="AG8:AG16">
    <cfRule type="cellIs" dxfId="150" priority="32" operator="equal">
      <formula>0</formula>
    </cfRule>
  </conditionalFormatting>
  <conditionalFormatting sqref="AG16:AJ19">
    <cfRule type="cellIs" dxfId="149" priority="34" operator="equal">
      <formula>0</formula>
    </cfRule>
  </conditionalFormatting>
  <conditionalFormatting sqref="AH8:AJ15">
    <cfRule type="cellIs" dxfId="148" priority="13" operator="equal">
      <formula>0</formula>
    </cfRule>
  </conditionalFormatting>
  <conditionalFormatting sqref="AK8:AN19">
    <cfRule type="cellIs" dxfId="147" priority="12" operator="equal">
      <formula>0</formula>
    </cfRule>
  </conditionalFormatting>
  <hyperlinks>
    <hyperlink ref="AO2" location="Contenido!A1" display="Contenido" xr:uid="{00000000-0004-0000-5D00-000000000000}"/>
  </hyperlinks>
  <printOptions horizontalCentered="1"/>
  <pageMargins left="0.59055118110236227" right="0.39370078740157483" top="0.59055118110236227" bottom="0.19685039370078741" header="0" footer="0"/>
  <pageSetup scale="74" fitToHeight="0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Hoja95">
    <tabColor theme="5" tint="0.59999389629810485"/>
    <pageSetUpPr fitToPage="1"/>
  </sheetPr>
  <dimension ref="A1:AN25"/>
  <sheetViews>
    <sheetView showGridLines="0" zoomScaleNormal="100" zoomScaleSheetLayoutView="100" workbookViewId="0">
      <selection activeCell="U11" sqref="U11"/>
    </sheetView>
  </sheetViews>
  <sheetFormatPr baseColWidth="10" defaultColWidth="11" defaultRowHeight="12.75" x14ac:dyDescent="0.2"/>
  <cols>
    <col min="1" max="1" width="17" style="118" customWidth="1"/>
    <col min="2" max="4" width="6.375" style="251" customWidth="1"/>
    <col min="5" max="5" width="1.25" style="251" customWidth="1"/>
    <col min="6" max="8" width="6.375" style="251" customWidth="1"/>
    <col min="9" max="9" width="1.25" style="251" customWidth="1"/>
    <col min="10" max="12" width="7.625" style="251" customWidth="1"/>
    <col min="13" max="13" width="1.25" style="251" customWidth="1"/>
    <col min="14" max="16" width="6.375" style="251" customWidth="1"/>
    <col min="17" max="17" width="1.25" style="251" customWidth="1"/>
    <col min="18" max="20" width="6.375" style="251" customWidth="1"/>
    <col min="21" max="40" width="11" style="256"/>
    <col min="41" max="16384" width="11" style="102"/>
  </cols>
  <sheetData>
    <row r="1" spans="1:40" ht="15" customHeight="1" x14ac:dyDescent="0.25">
      <c r="A1" s="600" t="s">
        <v>824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</row>
    <row r="2" spans="1:40" ht="15" customHeight="1" x14ac:dyDescent="0.25">
      <c r="A2" s="601" t="s">
        <v>336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506" t="s">
        <v>573</v>
      </c>
    </row>
    <row r="3" spans="1:40" ht="15" x14ac:dyDescent="0.25">
      <c r="A3" s="601" t="s">
        <v>346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</row>
    <row r="4" spans="1:40" s="57" customFormat="1" ht="15" x14ac:dyDescent="0.25">
      <c r="A4" s="618" t="s">
        <v>262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</row>
    <row r="5" spans="1:40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</row>
    <row r="6" spans="1:40" s="247" customFormat="1" ht="37.5" customHeight="1" x14ac:dyDescent="0.15">
      <c r="A6" s="603" t="s">
        <v>219</v>
      </c>
      <c r="B6" s="599" t="s">
        <v>0</v>
      </c>
      <c r="C6" s="599"/>
      <c r="D6" s="599"/>
      <c r="E6" s="394"/>
      <c r="F6" s="622" t="s">
        <v>343</v>
      </c>
      <c r="G6" s="622"/>
      <c r="H6" s="622"/>
      <c r="I6" s="394"/>
      <c r="J6" s="622" t="s">
        <v>344</v>
      </c>
      <c r="K6" s="622"/>
      <c r="L6" s="622"/>
      <c r="M6" s="394"/>
      <c r="N6" s="622" t="s">
        <v>383</v>
      </c>
      <c r="O6" s="599"/>
      <c r="P6" s="599"/>
      <c r="Q6" s="623"/>
      <c r="R6" s="622" t="s">
        <v>193</v>
      </c>
      <c r="S6" s="599"/>
      <c r="T6" s="599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</row>
    <row r="7" spans="1:40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623"/>
      <c r="R7" s="395" t="s">
        <v>0</v>
      </c>
      <c r="S7" s="395" t="s">
        <v>15</v>
      </c>
      <c r="T7" s="395" t="s">
        <v>16</v>
      </c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</row>
    <row r="8" spans="1:40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</row>
    <row r="9" spans="1:40" s="269" customFormat="1" x14ac:dyDescent="0.2">
      <c r="A9" s="122" t="s">
        <v>0</v>
      </c>
      <c r="B9" s="268">
        <f>+F9+J9+N9+R9</f>
        <v>15307</v>
      </c>
      <c r="C9" s="268">
        <f t="shared" ref="C9:D9" si="0">+G9+K9+O9+S9</f>
        <v>9668</v>
      </c>
      <c r="D9" s="268">
        <f t="shared" si="0"/>
        <v>5639</v>
      </c>
      <c r="E9" s="268"/>
      <c r="F9" s="268">
        <f>+F11+F18+F22</f>
        <v>5111</v>
      </c>
      <c r="G9" s="268">
        <f t="shared" ref="G9:H9" si="1">+G11+G18+G22</f>
        <v>3254</v>
      </c>
      <c r="H9" s="268">
        <f t="shared" si="1"/>
        <v>1857</v>
      </c>
      <c r="I9" s="268"/>
      <c r="J9" s="268">
        <f>+J11</f>
        <v>881</v>
      </c>
      <c r="K9" s="268">
        <f t="shared" ref="K9:L9" si="2">+K11</f>
        <v>532</v>
      </c>
      <c r="L9" s="268">
        <f t="shared" si="2"/>
        <v>349</v>
      </c>
      <c r="M9" s="268"/>
      <c r="N9" s="268">
        <f>N18</f>
        <v>1047</v>
      </c>
      <c r="O9" s="268">
        <f t="shared" ref="O9:P9" si="3">O18</f>
        <v>650</v>
      </c>
      <c r="P9" s="268">
        <f t="shared" si="3"/>
        <v>397</v>
      </c>
      <c r="Q9" s="268"/>
      <c r="R9" s="268">
        <f>+R22</f>
        <v>8268</v>
      </c>
      <c r="S9" s="268">
        <f t="shared" ref="S9:T9" si="4">+S22</f>
        <v>5232</v>
      </c>
      <c r="T9" s="268">
        <f t="shared" si="4"/>
        <v>3036</v>
      </c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</row>
    <row r="10" spans="1:40" x14ac:dyDescent="0.2"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</row>
    <row r="11" spans="1:40" s="269" customFormat="1" x14ac:dyDescent="0.2">
      <c r="A11" s="122" t="s">
        <v>156</v>
      </c>
      <c r="B11" s="268">
        <f>SUM(B12:B14)</f>
        <v>3046</v>
      </c>
      <c r="C11" s="268">
        <f t="shared" ref="C11:D11" si="5">SUM(C12:C14)</f>
        <v>1880</v>
      </c>
      <c r="D11" s="268">
        <f t="shared" si="5"/>
        <v>1166</v>
      </c>
      <c r="E11" s="268"/>
      <c r="F11" s="268">
        <f>SUM(F12:F16)</f>
        <v>2705</v>
      </c>
      <c r="G11" s="268">
        <f t="shared" ref="G11:J11" si="6">SUM(G12:G16)</f>
        <v>1715</v>
      </c>
      <c r="H11" s="268">
        <f t="shared" si="6"/>
        <v>990</v>
      </c>
      <c r="I11" s="268"/>
      <c r="J11" s="268">
        <f t="shared" si="6"/>
        <v>881</v>
      </c>
      <c r="K11" s="268">
        <f t="shared" ref="K11" si="7">SUM(K12:K16)</f>
        <v>532</v>
      </c>
      <c r="L11" s="268">
        <f t="shared" ref="L11" si="8">SUM(L12:L16)</f>
        <v>349</v>
      </c>
      <c r="M11" s="268"/>
      <c r="N11" s="268" t="s">
        <v>8</v>
      </c>
      <c r="O11" s="268" t="s">
        <v>8</v>
      </c>
      <c r="P11" s="268" t="s">
        <v>8</v>
      </c>
      <c r="Q11" s="268"/>
      <c r="R11" s="268" t="s">
        <v>8</v>
      </c>
      <c r="S11" s="268" t="s">
        <v>8</v>
      </c>
      <c r="T11" s="268" t="s">
        <v>8</v>
      </c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</row>
    <row r="12" spans="1:40" x14ac:dyDescent="0.2">
      <c r="A12" s="129" t="s">
        <v>976</v>
      </c>
      <c r="B12" s="250">
        <f>+C12+D12</f>
        <v>1788</v>
      </c>
      <c r="C12" s="250">
        <f>+G12+K12</f>
        <v>1061</v>
      </c>
      <c r="D12" s="250">
        <f>+H12+L12</f>
        <v>727</v>
      </c>
      <c r="E12" s="250"/>
      <c r="F12" s="250">
        <v>1199</v>
      </c>
      <c r="G12" s="250">
        <v>712</v>
      </c>
      <c r="H12" s="250">
        <v>487</v>
      </c>
      <c r="I12" s="250"/>
      <c r="J12" s="250">
        <v>589</v>
      </c>
      <c r="K12" s="250">
        <v>349</v>
      </c>
      <c r="L12" s="250">
        <v>240</v>
      </c>
      <c r="M12" s="250"/>
      <c r="N12" s="268" t="s">
        <v>8</v>
      </c>
      <c r="O12" s="268" t="s">
        <v>8</v>
      </c>
      <c r="P12" s="268" t="s">
        <v>8</v>
      </c>
      <c r="Q12" s="250"/>
      <c r="R12" s="268" t="s">
        <v>8</v>
      </c>
      <c r="S12" s="268" t="s">
        <v>8</v>
      </c>
      <c r="T12" s="268" t="s">
        <v>8</v>
      </c>
    </row>
    <row r="13" spans="1:40" x14ac:dyDescent="0.2">
      <c r="A13" s="129" t="s">
        <v>238</v>
      </c>
      <c r="B13" s="250">
        <f t="shared" ref="B13:B16" si="9">+C13+D13</f>
        <v>1027</v>
      </c>
      <c r="C13" s="250">
        <f t="shared" ref="C13:C16" si="10">+G13+K13</f>
        <v>667</v>
      </c>
      <c r="D13" s="250">
        <f t="shared" ref="D13:D16" si="11">+H13+L13</f>
        <v>360</v>
      </c>
      <c r="E13" s="250"/>
      <c r="F13" s="250">
        <v>865</v>
      </c>
      <c r="G13" s="250">
        <v>567</v>
      </c>
      <c r="H13" s="250">
        <v>298</v>
      </c>
      <c r="I13" s="250"/>
      <c r="J13" s="250">
        <v>162</v>
      </c>
      <c r="K13" s="250">
        <v>100</v>
      </c>
      <c r="L13" s="250">
        <v>62</v>
      </c>
      <c r="M13" s="250"/>
      <c r="N13" s="268" t="s">
        <v>8</v>
      </c>
      <c r="O13" s="268" t="s">
        <v>8</v>
      </c>
      <c r="P13" s="268" t="s">
        <v>8</v>
      </c>
      <c r="Q13" s="250"/>
      <c r="R13" s="268" t="s">
        <v>8</v>
      </c>
      <c r="S13" s="268" t="s">
        <v>8</v>
      </c>
      <c r="T13" s="268" t="s">
        <v>8</v>
      </c>
    </row>
    <row r="14" spans="1:40" x14ac:dyDescent="0.2">
      <c r="A14" s="129" t="s">
        <v>239</v>
      </c>
      <c r="B14" s="250">
        <f t="shared" si="9"/>
        <v>231</v>
      </c>
      <c r="C14" s="250">
        <f t="shared" si="10"/>
        <v>152</v>
      </c>
      <c r="D14" s="250">
        <f t="shared" si="11"/>
        <v>79</v>
      </c>
      <c r="E14" s="250"/>
      <c r="F14" s="250">
        <v>145</v>
      </c>
      <c r="G14" s="250">
        <v>95</v>
      </c>
      <c r="H14" s="250">
        <v>50</v>
      </c>
      <c r="I14" s="250"/>
      <c r="J14" s="250">
        <v>86</v>
      </c>
      <c r="K14" s="250">
        <v>57</v>
      </c>
      <c r="L14" s="250">
        <v>29</v>
      </c>
      <c r="M14" s="250"/>
      <c r="N14" s="268" t="s">
        <v>8</v>
      </c>
      <c r="O14" s="268" t="s">
        <v>8</v>
      </c>
      <c r="P14" s="268" t="s">
        <v>8</v>
      </c>
      <c r="Q14" s="250"/>
      <c r="R14" s="268" t="s">
        <v>8</v>
      </c>
      <c r="S14" s="268" t="s">
        <v>8</v>
      </c>
      <c r="T14" s="268" t="s">
        <v>8</v>
      </c>
    </row>
    <row r="15" spans="1:40" x14ac:dyDescent="0.2">
      <c r="A15" s="129" t="s">
        <v>240</v>
      </c>
      <c r="B15" s="250">
        <f t="shared" si="9"/>
        <v>452</v>
      </c>
      <c r="C15" s="250">
        <f t="shared" si="10"/>
        <v>306</v>
      </c>
      <c r="D15" s="250">
        <f t="shared" si="11"/>
        <v>146</v>
      </c>
      <c r="E15" s="250"/>
      <c r="F15" s="250">
        <v>415</v>
      </c>
      <c r="G15" s="250">
        <v>283</v>
      </c>
      <c r="H15" s="250">
        <v>132</v>
      </c>
      <c r="I15" s="250"/>
      <c r="J15" s="250">
        <v>37</v>
      </c>
      <c r="K15" s="250">
        <v>23</v>
      </c>
      <c r="L15" s="250">
        <v>14</v>
      </c>
      <c r="M15" s="250"/>
      <c r="N15" s="268" t="s">
        <v>8</v>
      </c>
      <c r="O15" s="268" t="s">
        <v>8</v>
      </c>
      <c r="P15" s="268" t="s">
        <v>8</v>
      </c>
      <c r="Q15" s="250"/>
      <c r="R15" s="268" t="s">
        <v>8</v>
      </c>
      <c r="S15" s="268" t="s">
        <v>8</v>
      </c>
      <c r="T15" s="268" t="s">
        <v>8</v>
      </c>
    </row>
    <row r="16" spans="1:40" x14ac:dyDescent="0.2">
      <c r="A16" s="129" t="s">
        <v>243</v>
      </c>
      <c r="B16" s="250">
        <f t="shared" si="9"/>
        <v>88</v>
      </c>
      <c r="C16" s="250">
        <f t="shared" si="10"/>
        <v>61</v>
      </c>
      <c r="D16" s="250">
        <f t="shared" si="11"/>
        <v>27</v>
      </c>
      <c r="E16" s="250"/>
      <c r="F16" s="250">
        <v>81</v>
      </c>
      <c r="G16" s="250">
        <v>58</v>
      </c>
      <c r="H16" s="250">
        <v>23</v>
      </c>
      <c r="I16" s="250"/>
      <c r="J16" s="250">
        <v>7</v>
      </c>
      <c r="K16" s="250">
        <v>3</v>
      </c>
      <c r="L16" s="250">
        <v>4</v>
      </c>
      <c r="M16" s="250"/>
      <c r="N16" s="268" t="s">
        <v>8</v>
      </c>
      <c r="O16" s="268" t="s">
        <v>8</v>
      </c>
      <c r="P16" s="268" t="s">
        <v>8</v>
      </c>
      <c r="Q16" s="250"/>
      <c r="R16" s="268" t="s">
        <v>8</v>
      </c>
      <c r="S16" s="268" t="s">
        <v>8</v>
      </c>
      <c r="T16" s="268" t="s">
        <v>8</v>
      </c>
    </row>
    <row r="17" spans="1:40" x14ac:dyDescent="0.2">
      <c r="A17" s="129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</row>
    <row r="18" spans="1:40" s="269" customFormat="1" x14ac:dyDescent="0.2">
      <c r="A18" s="124" t="s">
        <v>6</v>
      </c>
      <c r="B18" s="268">
        <f>SUM(B19:B20)</f>
        <v>2475</v>
      </c>
      <c r="C18" s="268">
        <f>SUM(C19:C20)</f>
        <v>1583</v>
      </c>
      <c r="D18" s="268">
        <f>SUM(D19:D20)</f>
        <v>892</v>
      </c>
      <c r="E18" s="268"/>
      <c r="F18" s="268">
        <f>SUM(F19:F20)</f>
        <v>1428</v>
      </c>
      <c r="G18" s="268">
        <f t="shared" ref="G18" si="12">SUM(G19:G20)</f>
        <v>933</v>
      </c>
      <c r="H18" s="268">
        <f t="shared" ref="H18" si="13">SUM(H19:H20)</f>
        <v>495</v>
      </c>
      <c r="I18" s="268"/>
      <c r="J18" s="268" t="s">
        <v>8</v>
      </c>
      <c r="K18" s="268" t="s">
        <v>8</v>
      </c>
      <c r="L18" s="268" t="s">
        <v>8</v>
      </c>
      <c r="M18" s="268"/>
      <c r="N18" s="268">
        <f>SUM(N19:N20)</f>
        <v>1047</v>
      </c>
      <c r="O18" s="268">
        <f t="shared" ref="O18" si="14">SUM(O19:O20)</f>
        <v>650</v>
      </c>
      <c r="P18" s="268">
        <f t="shared" ref="P18" si="15">SUM(P19:P20)</f>
        <v>397</v>
      </c>
      <c r="Q18" s="268"/>
      <c r="R18" s="268" t="s">
        <v>8</v>
      </c>
      <c r="S18" s="268" t="s">
        <v>8</v>
      </c>
      <c r="T18" s="268" t="s">
        <v>8</v>
      </c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</row>
    <row r="19" spans="1:40" x14ac:dyDescent="0.2">
      <c r="A19" s="129" t="s">
        <v>337</v>
      </c>
      <c r="B19" s="250">
        <f t="shared" ref="B19:B20" si="16">+C19+D19</f>
        <v>1270</v>
      </c>
      <c r="C19" s="250">
        <f>+G19+O19</f>
        <v>835</v>
      </c>
      <c r="D19" s="250">
        <f>+H19+P19</f>
        <v>435</v>
      </c>
      <c r="E19" s="250"/>
      <c r="F19" s="250">
        <v>820</v>
      </c>
      <c r="G19" s="250">
        <v>551</v>
      </c>
      <c r="H19" s="250">
        <v>269</v>
      </c>
      <c r="I19" s="250"/>
      <c r="J19" s="268" t="s">
        <v>8</v>
      </c>
      <c r="K19" s="268" t="s">
        <v>8</v>
      </c>
      <c r="L19" s="268" t="s">
        <v>8</v>
      </c>
      <c r="M19" s="250"/>
      <c r="N19" s="250">
        <v>450</v>
      </c>
      <c r="O19" s="250">
        <v>284</v>
      </c>
      <c r="P19" s="250">
        <v>166</v>
      </c>
      <c r="Q19" s="250"/>
      <c r="R19" s="268" t="s">
        <v>8</v>
      </c>
      <c r="S19" s="268" t="s">
        <v>8</v>
      </c>
      <c r="T19" s="268" t="s">
        <v>8</v>
      </c>
    </row>
    <row r="20" spans="1:40" x14ac:dyDescent="0.2">
      <c r="A20" s="129" t="s">
        <v>338</v>
      </c>
      <c r="B20" s="250">
        <f t="shared" si="16"/>
        <v>1205</v>
      </c>
      <c r="C20" s="250">
        <f>+G20+O20</f>
        <v>748</v>
      </c>
      <c r="D20" s="250">
        <f>+H20+P20</f>
        <v>457</v>
      </c>
      <c r="E20" s="250"/>
      <c r="F20" s="250">
        <v>608</v>
      </c>
      <c r="G20" s="250">
        <v>382</v>
      </c>
      <c r="H20" s="250">
        <v>226</v>
      </c>
      <c r="I20" s="250"/>
      <c r="J20" s="268" t="s">
        <v>8</v>
      </c>
      <c r="K20" s="268" t="s">
        <v>8</v>
      </c>
      <c r="L20" s="268" t="s">
        <v>8</v>
      </c>
      <c r="M20" s="250"/>
      <c r="N20" s="250">
        <v>597</v>
      </c>
      <c r="O20" s="250">
        <v>366</v>
      </c>
      <c r="P20" s="250">
        <v>231</v>
      </c>
      <c r="Q20" s="250"/>
      <c r="R20" s="268" t="s">
        <v>8</v>
      </c>
      <c r="S20" s="268" t="s">
        <v>8</v>
      </c>
      <c r="T20" s="268" t="s">
        <v>8</v>
      </c>
    </row>
    <row r="21" spans="1:40" x14ac:dyDescent="0.2"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</row>
    <row r="22" spans="1:40" s="269" customFormat="1" x14ac:dyDescent="0.2">
      <c r="A22" s="124" t="s">
        <v>342</v>
      </c>
      <c r="B22" s="268">
        <f>SUM(B23:B24)</f>
        <v>9246</v>
      </c>
      <c r="C22" s="268">
        <f>SUM(C23:C24)</f>
        <v>5838</v>
      </c>
      <c r="D22" s="268">
        <f>SUM(D23:D24)</f>
        <v>3408</v>
      </c>
      <c r="E22" s="268"/>
      <c r="F22" s="268">
        <f>SUM(F23:F24)</f>
        <v>978</v>
      </c>
      <c r="G22" s="268">
        <f t="shared" ref="G22" si="17">SUM(G23:G24)</f>
        <v>606</v>
      </c>
      <c r="H22" s="268">
        <f t="shared" ref="H22" si="18">SUM(H23:H24)</f>
        <v>372</v>
      </c>
      <c r="I22" s="268"/>
      <c r="J22" s="268" t="s">
        <v>8</v>
      </c>
      <c r="K22" s="268" t="s">
        <v>8</v>
      </c>
      <c r="L22" s="268" t="s">
        <v>8</v>
      </c>
      <c r="M22" s="268"/>
      <c r="N22" s="268" t="s">
        <v>8</v>
      </c>
      <c r="O22" s="268" t="s">
        <v>8</v>
      </c>
      <c r="P22" s="268" t="s">
        <v>8</v>
      </c>
      <c r="Q22" s="268"/>
      <c r="R22" s="268">
        <f>SUM(R23:R24)</f>
        <v>8268</v>
      </c>
      <c r="S22" s="268">
        <f t="shared" ref="S22" si="19">SUM(S23:S24)</f>
        <v>5232</v>
      </c>
      <c r="T22" s="268">
        <f t="shared" ref="T22" si="20">SUM(T23:T24)</f>
        <v>3036</v>
      </c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</row>
    <row r="23" spans="1:40" x14ac:dyDescent="0.2">
      <c r="A23" s="129" t="s">
        <v>339</v>
      </c>
      <c r="B23" s="250">
        <f t="shared" ref="B23:B24" si="21">+C23+D23</f>
        <v>5051</v>
      </c>
      <c r="C23" s="250">
        <f>+G23+S23</f>
        <v>3276</v>
      </c>
      <c r="D23" s="250">
        <f>+H23+T23</f>
        <v>1775</v>
      </c>
      <c r="E23" s="250"/>
      <c r="F23" s="250">
        <v>540</v>
      </c>
      <c r="G23" s="250">
        <v>334</v>
      </c>
      <c r="H23" s="250">
        <v>206</v>
      </c>
      <c r="I23" s="250"/>
      <c r="J23" s="268" t="s">
        <v>8</v>
      </c>
      <c r="K23" s="268" t="s">
        <v>8</v>
      </c>
      <c r="L23" s="268" t="s">
        <v>8</v>
      </c>
      <c r="M23" s="250"/>
      <c r="N23" s="268" t="s">
        <v>8</v>
      </c>
      <c r="O23" s="268" t="s">
        <v>8</v>
      </c>
      <c r="P23" s="268" t="s">
        <v>8</v>
      </c>
      <c r="Q23" s="250"/>
      <c r="R23" s="250">
        <v>4511</v>
      </c>
      <c r="S23" s="250">
        <v>2942</v>
      </c>
      <c r="T23" s="250">
        <v>1569</v>
      </c>
    </row>
    <row r="24" spans="1:40" ht="13.5" thickBot="1" x14ac:dyDescent="0.25">
      <c r="A24" s="130" t="s">
        <v>340</v>
      </c>
      <c r="B24" s="255">
        <f t="shared" si="21"/>
        <v>4195</v>
      </c>
      <c r="C24" s="255">
        <f>+G24+S24</f>
        <v>2562</v>
      </c>
      <c r="D24" s="255">
        <f>+H24+T24</f>
        <v>1633</v>
      </c>
      <c r="E24" s="255"/>
      <c r="F24" s="255">
        <v>438</v>
      </c>
      <c r="G24" s="255">
        <v>272</v>
      </c>
      <c r="H24" s="255">
        <v>166</v>
      </c>
      <c r="I24" s="255"/>
      <c r="J24" s="261" t="s">
        <v>8</v>
      </c>
      <c r="K24" s="261" t="s">
        <v>8</v>
      </c>
      <c r="L24" s="261" t="s">
        <v>8</v>
      </c>
      <c r="M24" s="255"/>
      <c r="N24" s="261" t="s">
        <v>8</v>
      </c>
      <c r="O24" s="261" t="s">
        <v>8</v>
      </c>
      <c r="P24" s="261" t="s">
        <v>8</v>
      </c>
      <c r="Q24" s="255"/>
      <c r="R24" s="255">
        <v>3757</v>
      </c>
      <c r="S24" s="255">
        <v>2290</v>
      </c>
      <c r="T24" s="255">
        <v>1467</v>
      </c>
    </row>
    <row r="25" spans="1:40" ht="15" customHeight="1" x14ac:dyDescent="0.2">
      <c r="A25" s="28" t="s">
        <v>929</v>
      </c>
    </row>
  </sheetData>
  <mergeCells count="12">
    <mergeCell ref="A1:T1"/>
    <mergeCell ref="A2:T2"/>
    <mergeCell ref="A3:T3"/>
    <mergeCell ref="A5:T5"/>
    <mergeCell ref="A6:A7"/>
    <mergeCell ref="B6:D6"/>
    <mergeCell ref="F6:H6"/>
    <mergeCell ref="J6:L6"/>
    <mergeCell ref="N6:P6"/>
    <mergeCell ref="R6:T6"/>
    <mergeCell ref="A4:T4"/>
    <mergeCell ref="Q6:Q7"/>
  </mergeCells>
  <conditionalFormatting sqref="B9:T24">
    <cfRule type="cellIs" dxfId="146" priority="1" operator="equal">
      <formula>0</formula>
    </cfRule>
  </conditionalFormatting>
  <hyperlinks>
    <hyperlink ref="U2" location="Contenido!A1" display="Contenido" xr:uid="{00000000-0004-0000-5E00-000000000000}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Hoja96">
    <tabColor theme="5" tint="0.59999389629810485"/>
    <pageSetUpPr fitToPage="1"/>
  </sheetPr>
  <dimension ref="A1:AO39"/>
  <sheetViews>
    <sheetView showGridLines="0" zoomScaleNormal="100" zoomScaleSheetLayoutView="100" workbookViewId="0">
      <selection activeCell="V17" sqref="V17"/>
    </sheetView>
  </sheetViews>
  <sheetFormatPr baseColWidth="10" defaultColWidth="11" defaultRowHeight="12.75" x14ac:dyDescent="0.2"/>
  <cols>
    <col min="1" max="1" width="14.875" style="118" customWidth="1"/>
    <col min="2" max="4" width="5.625" style="251" customWidth="1"/>
    <col min="5" max="5" width="1.25" style="251" customWidth="1"/>
    <col min="6" max="6" width="4.625" style="251" bestFit="1" customWidth="1"/>
    <col min="7" max="8" width="4.5" style="251" customWidth="1"/>
    <col min="9" max="9" width="1.25" style="251" customWidth="1"/>
    <col min="10" max="10" width="4.625" style="251" bestFit="1" customWidth="1"/>
    <col min="11" max="12" width="4.125" style="251" customWidth="1"/>
    <col min="13" max="13" width="1.25" style="251" customWidth="1"/>
    <col min="14" max="16" width="4.125" style="251" customWidth="1"/>
    <col min="17" max="17" width="1.25" style="251" customWidth="1"/>
    <col min="18" max="20" width="4.125" style="251" customWidth="1"/>
    <col min="21" max="21" width="1.25" style="251" customWidth="1"/>
    <col min="22" max="24" width="4.125" style="251" customWidth="1"/>
    <col min="25" max="25" width="1.25" style="251" customWidth="1"/>
    <col min="26" max="28" width="4.625" style="251" customWidth="1"/>
    <col min="29" max="29" width="1.25" style="251" customWidth="1"/>
    <col min="30" max="32" width="4.625" style="251" customWidth="1"/>
    <col min="33" max="33" width="1.25" style="251" customWidth="1"/>
    <col min="34" max="36" width="4.625" style="251" customWidth="1"/>
    <col min="37" max="37" width="1.25" style="251" customWidth="1"/>
    <col min="38" max="40" width="4.625" style="251" customWidth="1"/>
    <col min="41" max="16384" width="11" style="102"/>
  </cols>
  <sheetData>
    <row r="1" spans="1:41" ht="15" customHeight="1" x14ac:dyDescent="0.25">
      <c r="A1" s="600" t="s">
        <v>823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</row>
    <row r="2" spans="1:41" ht="15" customHeight="1" x14ac:dyDescent="0.25">
      <c r="A2" s="601" t="s">
        <v>336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601"/>
      <c r="AN2" s="601"/>
      <c r="AO2" s="506" t="s">
        <v>573</v>
      </c>
    </row>
    <row r="3" spans="1:41" ht="15" x14ac:dyDescent="0.25">
      <c r="A3" s="601" t="s">
        <v>348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</row>
    <row r="4" spans="1:41" s="57" customFormat="1" ht="15" x14ac:dyDescent="0.25">
      <c r="A4" s="618" t="s">
        <v>262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618"/>
      <c r="AN4" s="618"/>
    </row>
    <row r="5" spans="1:41" ht="15" x14ac:dyDescent="0.25">
      <c r="A5" s="600" t="s">
        <v>932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</row>
    <row r="6" spans="1:41" s="247" customFormat="1" ht="27.75" customHeight="1" x14ac:dyDescent="0.15">
      <c r="A6" s="603" t="s">
        <v>46</v>
      </c>
      <c r="B6" s="599" t="s">
        <v>0</v>
      </c>
      <c r="C6" s="599"/>
      <c r="D6" s="599"/>
      <c r="E6" s="394"/>
      <c r="F6" s="622" t="s">
        <v>977</v>
      </c>
      <c r="G6" s="622"/>
      <c r="H6" s="622"/>
      <c r="I6" s="394"/>
      <c r="J6" s="599" t="s">
        <v>238</v>
      </c>
      <c r="K6" s="599"/>
      <c r="L6" s="599"/>
      <c r="M6" s="394"/>
      <c r="N6" s="599" t="s">
        <v>239</v>
      </c>
      <c r="O6" s="599"/>
      <c r="P6" s="599"/>
      <c r="Q6" s="460"/>
      <c r="R6" s="599" t="s">
        <v>240</v>
      </c>
      <c r="S6" s="599"/>
      <c r="T6" s="599"/>
      <c r="U6" s="460"/>
      <c r="V6" s="622" t="s">
        <v>978</v>
      </c>
      <c r="W6" s="599"/>
      <c r="X6" s="599"/>
      <c r="Y6" s="623"/>
      <c r="Z6" s="599" t="s">
        <v>337</v>
      </c>
      <c r="AA6" s="599"/>
      <c r="AB6" s="599"/>
      <c r="AC6" s="623"/>
      <c r="AD6" s="599" t="s">
        <v>338</v>
      </c>
      <c r="AE6" s="599"/>
      <c r="AF6" s="599"/>
      <c r="AG6" s="623"/>
      <c r="AH6" s="599" t="s">
        <v>339</v>
      </c>
      <c r="AI6" s="599"/>
      <c r="AJ6" s="599"/>
      <c r="AK6" s="623"/>
      <c r="AL6" s="599" t="s">
        <v>340</v>
      </c>
      <c r="AM6" s="599"/>
      <c r="AN6" s="599"/>
    </row>
    <row r="7" spans="1:41" s="247" customFormat="1" ht="27.75" customHeight="1" x14ac:dyDescent="0.15">
      <c r="A7" s="603"/>
      <c r="B7" s="395" t="s">
        <v>0</v>
      </c>
      <c r="C7" s="395" t="s">
        <v>15</v>
      </c>
      <c r="D7" s="395" t="s">
        <v>16</v>
      </c>
      <c r="E7" s="396"/>
      <c r="F7" s="395" t="s">
        <v>0</v>
      </c>
      <c r="G7" s="395" t="s">
        <v>15</v>
      </c>
      <c r="H7" s="395" t="s">
        <v>16</v>
      </c>
      <c r="I7" s="395"/>
      <c r="J7" s="395" t="s">
        <v>0</v>
      </c>
      <c r="K7" s="395" t="s">
        <v>15</v>
      </c>
      <c r="L7" s="395" t="s">
        <v>16</v>
      </c>
      <c r="M7" s="396"/>
      <c r="N7" s="395" t="s">
        <v>0</v>
      </c>
      <c r="O7" s="395" t="s">
        <v>15</v>
      </c>
      <c r="P7" s="395" t="s">
        <v>16</v>
      </c>
      <c r="Q7" s="460"/>
      <c r="R7" s="395" t="s">
        <v>0</v>
      </c>
      <c r="S7" s="395" t="s">
        <v>15</v>
      </c>
      <c r="T7" s="395" t="s">
        <v>16</v>
      </c>
      <c r="U7" s="460"/>
      <c r="V7" s="395" t="s">
        <v>0</v>
      </c>
      <c r="W7" s="395" t="s">
        <v>15</v>
      </c>
      <c r="X7" s="395" t="s">
        <v>16</v>
      </c>
      <c r="Y7" s="623"/>
      <c r="Z7" s="395" t="s">
        <v>0</v>
      </c>
      <c r="AA7" s="395" t="s">
        <v>15</v>
      </c>
      <c r="AB7" s="395" t="s">
        <v>16</v>
      </c>
      <c r="AC7" s="623"/>
      <c r="AD7" s="395" t="s">
        <v>0</v>
      </c>
      <c r="AE7" s="395" t="s">
        <v>15</v>
      </c>
      <c r="AF7" s="395" t="s">
        <v>16</v>
      </c>
      <c r="AG7" s="623"/>
      <c r="AH7" s="395" t="s">
        <v>0</v>
      </c>
      <c r="AI7" s="395" t="s">
        <v>15</v>
      </c>
      <c r="AJ7" s="395" t="s">
        <v>16</v>
      </c>
      <c r="AK7" s="623"/>
      <c r="AL7" s="395" t="s">
        <v>0</v>
      </c>
      <c r="AM7" s="395" t="s">
        <v>15</v>
      </c>
      <c r="AN7" s="395" t="s">
        <v>16</v>
      </c>
    </row>
    <row r="8" spans="1:41" s="119" customFormat="1" x14ac:dyDescent="0.2">
      <c r="A8" s="11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</row>
    <row r="9" spans="1:41" s="269" customFormat="1" x14ac:dyDescent="0.2">
      <c r="A9" s="43" t="s">
        <v>0</v>
      </c>
      <c r="B9" s="268">
        <f>SUM(B11:B37)</f>
        <v>15307</v>
      </c>
      <c r="C9" s="268">
        <f>SUM(C11:C37)</f>
        <v>9668</v>
      </c>
      <c r="D9" s="268">
        <f>SUM(D11:D37)</f>
        <v>5639</v>
      </c>
      <c r="E9" s="268"/>
      <c r="F9" s="268">
        <f>SUM(F11:F37)</f>
        <v>1788</v>
      </c>
      <c r="G9" s="268">
        <f>SUM(G11:G37)</f>
        <v>1061</v>
      </c>
      <c r="H9" s="268">
        <f>SUM(H11:H37)</f>
        <v>727</v>
      </c>
      <c r="I9" s="268"/>
      <c r="J9" s="268">
        <f>SUM(J11:J37)</f>
        <v>1027</v>
      </c>
      <c r="K9" s="268">
        <f>SUM(K11:K37)</f>
        <v>667</v>
      </c>
      <c r="L9" s="268">
        <f>SUM(L11:L37)</f>
        <v>360</v>
      </c>
      <c r="M9" s="268"/>
      <c r="N9" s="268">
        <f>SUM(N11:N37)</f>
        <v>231</v>
      </c>
      <c r="O9" s="268">
        <f>SUM(O11:O37)</f>
        <v>152</v>
      </c>
      <c r="P9" s="268">
        <f>SUM(P11:P37)</f>
        <v>79</v>
      </c>
      <c r="Q9" s="268"/>
      <c r="R9" s="268">
        <f>SUM(R11:R37)</f>
        <v>452</v>
      </c>
      <c r="S9" s="268">
        <f>SUM(S11:S37)</f>
        <v>306</v>
      </c>
      <c r="T9" s="268">
        <f>SUM(T11:T37)</f>
        <v>146</v>
      </c>
      <c r="U9" s="268"/>
      <c r="V9" s="268">
        <f>SUM(V11:V37)</f>
        <v>88</v>
      </c>
      <c r="W9" s="268">
        <f>SUM(W11:W37)</f>
        <v>61</v>
      </c>
      <c r="X9" s="268">
        <f>SUM(X11:X37)</f>
        <v>27</v>
      </c>
      <c r="Y9" s="268"/>
      <c r="Z9" s="268">
        <f>SUM(Z11:Z37)</f>
        <v>1270</v>
      </c>
      <c r="AA9" s="268">
        <f>SUM(AA11:AA37)</f>
        <v>835</v>
      </c>
      <c r="AB9" s="268">
        <f>SUM(AB11:AB37)</f>
        <v>435</v>
      </c>
      <c r="AC9" s="268"/>
      <c r="AD9" s="268">
        <f>SUM(AD11:AD37)</f>
        <v>1205</v>
      </c>
      <c r="AE9" s="268">
        <f>SUM(AE11:AE37)</f>
        <v>748</v>
      </c>
      <c r="AF9" s="268">
        <f>SUM(AF11:AF37)</f>
        <v>457</v>
      </c>
      <c r="AG9" s="268"/>
      <c r="AH9" s="268">
        <f>SUM(AH11:AH37)</f>
        <v>5051</v>
      </c>
      <c r="AI9" s="268">
        <f>SUM(AI11:AI37)</f>
        <v>3276</v>
      </c>
      <c r="AJ9" s="268">
        <f>SUM(AJ11:AJ37)</f>
        <v>1775</v>
      </c>
      <c r="AK9" s="268"/>
      <c r="AL9" s="268">
        <f>SUM(AL11:AL37)</f>
        <v>4195</v>
      </c>
      <c r="AM9" s="268">
        <f>SUM(AM11:AM37)</f>
        <v>2562</v>
      </c>
      <c r="AN9" s="268">
        <f>SUM(AN11:AN37)</f>
        <v>1633</v>
      </c>
    </row>
    <row r="10" spans="1:41" x14ac:dyDescent="0.2">
      <c r="A10" s="44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</row>
    <row r="11" spans="1:41" x14ac:dyDescent="0.2">
      <c r="A11" s="42" t="s">
        <v>51</v>
      </c>
      <c r="B11" s="251">
        <f>+F11+J11+N11+R11+V11+Z11+AD11+AH11+AL11</f>
        <v>626</v>
      </c>
      <c r="C11" s="251">
        <f t="shared" ref="C11:D11" si="0">+G11+K11+O11+S11+W11+AA11+AE11+AI11+AM11</f>
        <v>387</v>
      </c>
      <c r="D11" s="251">
        <f t="shared" si="0"/>
        <v>239</v>
      </c>
      <c r="E11" s="250"/>
      <c r="F11" s="250">
        <v>27</v>
      </c>
      <c r="G11" s="250">
        <v>16</v>
      </c>
      <c r="H11" s="250">
        <v>11</v>
      </c>
      <c r="I11" s="250"/>
      <c r="J11" s="250">
        <v>20</v>
      </c>
      <c r="K11" s="250">
        <v>11</v>
      </c>
      <c r="L11" s="250">
        <v>9</v>
      </c>
      <c r="M11" s="250"/>
      <c r="N11" s="250">
        <v>18</v>
      </c>
      <c r="O11" s="250">
        <v>8</v>
      </c>
      <c r="P11" s="250">
        <v>10</v>
      </c>
      <c r="Q11" s="250"/>
      <c r="R11" s="250">
        <v>5</v>
      </c>
      <c r="S11" s="250">
        <v>3</v>
      </c>
      <c r="T11" s="250">
        <v>2</v>
      </c>
      <c r="U11" s="250"/>
      <c r="V11" s="250">
        <v>5</v>
      </c>
      <c r="W11" s="250">
        <v>3</v>
      </c>
      <c r="X11" s="250">
        <v>2</v>
      </c>
      <c r="Y11" s="250"/>
      <c r="Z11" s="250">
        <v>53</v>
      </c>
      <c r="AA11" s="250">
        <v>37</v>
      </c>
      <c r="AB11" s="250">
        <v>16</v>
      </c>
      <c r="AC11" s="250"/>
      <c r="AD11" s="250">
        <v>42</v>
      </c>
      <c r="AE11" s="250">
        <v>23</v>
      </c>
      <c r="AF11" s="250">
        <v>19</v>
      </c>
      <c r="AG11" s="250"/>
      <c r="AH11" s="250">
        <v>241</v>
      </c>
      <c r="AI11" s="250">
        <v>159</v>
      </c>
      <c r="AJ11" s="250">
        <v>82</v>
      </c>
      <c r="AK11" s="250"/>
      <c r="AL11" s="250">
        <v>215</v>
      </c>
      <c r="AM11" s="250">
        <v>127</v>
      </c>
      <c r="AN11" s="250">
        <v>88</v>
      </c>
    </row>
    <row r="12" spans="1:41" x14ac:dyDescent="0.2">
      <c r="A12" s="42" t="s">
        <v>58</v>
      </c>
      <c r="B12" s="251">
        <f t="shared" ref="B12:B37" si="1">+F12+J12+N12+R12+V12+Z12+AD12+AH12+AL12</f>
        <v>1295</v>
      </c>
      <c r="C12" s="251">
        <f t="shared" ref="C12:C37" si="2">+G12+K12+O12+S12+W12+AA12+AE12+AI12+AM12</f>
        <v>856</v>
      </c>
      <c r="D12" s="251">
        <f t="shared" ref="D12:D37" si="3">+H12+L12+P12+T12+X12+AB12+AF12+AJ12+AN12</f>
        <v>439</v>
      </c>
      <c r="E12" s="250"/>
      <c r="F12" s="250">
        <v>148</v>
      </c>
      <c r="G12" s="250">
        <v>95</v>
      </c>
      <c r="H12" s="250">
        <v>53</v>
      </c>
      <c r="I12" s="250"/>
      <c r="J12" s="250">
        <v>108</v>
      </c>
      <c r="K12" s="250">
        <v>64</v>
      </c>
      <c r="L12" s="250">
        <v>44</v>
      </c>
      <c r="M12" s="250"/>
      <c r="N12" s="250">
        <v>65</v>
      </c>
      <c r="O12" s="250">
        <v>41</v>
      </c>
      <c r="P12" s="250">
        <v>24</v>
      </c>
      <c r="Q12" s="250"/>
      <c r="R12" s="250">
        <v>54</v>
      </c>
      <c r="S12" s="250">
        <v>38</v>
      </c>
      <c r="T12" s="250">
        <v>16</v>
      </c>
      <c r="U12" s="250"/>
      <c r="V12" s="250">
        <v>7</v>
      </c>
      <c r="W12" s="250">
        <v>6</v>
      </c>
      <c r="X12" s="250">
        <v>1</v>
      </c>
      <c r="Y12" s="250"/>
      <c r="Z12" s="250">
        <v>181</v>
      </c>
      <c r="AA12" s="250">
        <v>130</v>
      </c>
      <c r="AB12" s="250">
        <v>51</v>
      </c>
      <c r="AC12" s="250"/>
      <c r="AD12" s="250">
        <v>113</v>
      </c>
      <c r="AE12" s="250">
        <v>81</v>
      </c>
      <c r="AF12" s="250">
        <v>32</v>
      </c>
      <c r="AG12" s="250"/>
      <c r="AH12" s="250">
        <v>317</v>
      </c>
      <c r="AI12" s="250">
        <v>218</v>
      </c>
      <c r="AJ12" s="250">
        <v>99</v>
      </c>
      <c r="AK12" s="250"/>
      <c r="AL12" s="250">
        <v>302</v>
      </c>
      <c r="AM12" s="250">
        <v>183</v>
      </c>
      <c r="AN12" s="250">
        <v>119</v>
      </c>
    </row>
    <row r="13" spans="1:41" x14ac:dyDescent="0.2">
      <c r="A13" s="42" t="s">
        <v>29</v>
      </c>
      <c r="B13" s="251">
        <f t="shared" si="1"/>
        <v>974</v>
      </c>
      <c r="C13" s="251">
        <f t="shared" si="2"/>
        <v>634</v>
      </c>
      <c r="D13" s="251">
        <f t="shared" si="3"/>
        <v>340</v>
      </c>
      <c r="E13" s="250"/>
      <c r="F13" s="250">
        <v>112</v>
      </c>
      <c r="G13" s="250">
        <v>73</v>
      </c>
      <c r="H13" s="250">
        <v>39</v>
      </c>
      <c r="I13" s="250"/>
      <c r="J13" s="250">
        <v>83</v>
      </c>
      <c r="K13" s="250">
        <v>61</v>
      </c>
      <c r="L13" s="250">
        <v>22</v>
      </c>
      <c r="M13" s="250"/>
      <c r="N13" s="250">
        <v>16</v>
      </c>
      <c r="O13" s="250">
        <v>14</v>
      </c>
      <c r="P13" s="250">
        <v>2</v>
      </c>
      <c r="Q13" s="250"/>
      <c r="R13" s="250">
        <v>37</v>
      </c>
      <c r="S13" s="250">
        <v>26</v>
      </c>
      <c r="T13" s="250">
        <v>11</v>
      </c>
      <c r="U13" s="250"/>
      <c r="V13" s="250">
        <v>0</v>
      </c>
      <c r="W13" s="250">
        <v>0</v>
      </c>
      <c r="X13" s="250">
        <v>0</v>
      </c>
      <c r="Y13" s="250"/>
      <c r="Z13" s="250">
        <v>124</v>
      </c>
      <c r="AA13" s="250">
        <v>83</v>
      </c>
      <c r="AB13" s="250">
        <v>41</v>
      </c>
      <c r="AC13" s="250"/>
      <c r="AD13" s="250">
        <v>125</v>
      </c>
      <c r="AE13" s="250">
        <v>83</v>
      </c>
      <c r="AF13" s="250">
        <v>42</v>
      </c>
      <c r="AG13" s="250"/>
      <c r="AH13" s="250">
        <v>259</v>
      </c>
      <c r="AI13" s="250">
        <v>159</v>
      </c>
      <c r="AJ13" s="250">
        <v>100</v>
      </c>
      <c r="AK13" s="250"/>
      <c r="AL13" s="250">
        <v>218</v>
      </c>
      <c r="AM13" s="250">
        <v>135</v>
      </c>
      <c r="AN13" s="250">
        <v>83</v>
      </c>
    </row>
    <row r="14" spans="1:41" x14ac:dyDescent="0.2">
      <c r="A14" s="42" t="s">
        <v>59</v>
      </c>
      <c r="B14" s="251">
        <f t="shared" si="1"/>
        <v>1238</v>
      </c>
      <c r="C14" s="251">
        <f t="shared" si="2"/>
        <v>740</v>
      </c>
      <c r="D14" s="251">
        <f t="shared" si="3"/>
        <v>498</v>
      </c>
      <c r="E14" s="250"/>
      <c r="F14" s="250">
        <v>99</v>
      </c>
      <c r="G14" s="250">
        <v>61</v>
      </c>
      <c r="H14" s="250">
        <v>38</v>
      </c>
      <c r="I14" s="250"/>
      <c r="J14" s="250">
        <v>99</v>
      </c>
      <c r="K14" s="250">
        <v>62</v>
      </c>
      <c r="L14" s="250">
        <v>37</v>
      </c>
      <c r="M14" s="250"/>
      <c r="N14" s="250">
        <v>0</v>
      </c>
      <c r="O14" s="250">
        <v>0</v>
      </c>
      <c r="P14" s="250">
        <v>0</v>
      </c>
      <c r="Q14" s="250"/>
      <c r="R14" s="250">
        <v>35</v>
      </c>
      <c r="S14" s="250">
        <v>24</v>
      </c>
      <c r="T14" s="250">
        <v>11</v>
      </c>
      <c r="U14" s="250"/>
      <c r="V14" s="250">
        <v>5</v>
      </c>
      <c r="W14" s="250">
        <v>3</v>
      </c>
      <c r="X14" s="250">
        <v>2</v>
      </c>
      <c r="Y14" s="250"/>
      <c r="Z14" s="250">
        <v>94</v>
      </c>
      <c r="AA14" s="250">
        <v>54</v>
      </c>
      <c r="AB14" s="250">
        <v>40</v>
      </c>
      <c r="AC14" s="250"/>
      <c r="AD14" s="250">
        <v>125</v>
      </c>
      <c r="AE14" s="250">
        <v>76</v>
      </c>
      <c r="AF14" s="250">
        <v>49</v>
      </c>
      <c r="AG14" s="250"/>
      <c r="AH14" s="250">
        <v>430</v>
      </c>
      <c r="AI14" s="250">
        <v>273</v>
      </c>
      <c r="AJ14" s="250">
        <v>157</v>
      </c>
      <c r="AK14" s="250"/>
      <c r="AL14" s="250">
        <v>351</v>
      </c>
      <c r="AM14" s="250">
        <v>187</v>
      </c>
      <c r="AN14" s="250">
        <v>164</v>
      </c>
    </row>
    <row r="15" spans="1:41" x14ac:dyDescent="0.2">
      <c r="A15" s="42" t="s">
        <v>60</v>
      </c>
      <c r="B15" s="251">
        <f t="shared" si="1"/>
        <v>192</v>
      </c>
      <c r="C15" s="251">
        <f t="shared" si="2"/>
        <v>128</v>
      </c>
      <c r="D15" s="251">
        <f t="shared" si="3"/>
        <v>64</v>
      </c>
      <c r="E15" s="260"/>
      <c r="F15" s="250">
        <v>28</v>
      </c>
      <c r="G15" s="250">
        <v>21</v>
      </c>
      <c r="H15" s="250">
        <v>7</v>
      </c>
      <c r="I15" s="250"/>
      <c r="J15" s="250">
        <v>15</v>
      </c>
      <c r="K15" s="250">
        <v>10</v>
      </c>
      <c r="L15" s="250">
        <v>5</v>
      </c>
      <c r="M15" s="250"/>
      <c r="N15" s="250">
        <v>0</v>
      </c>
      <c r="O15" s="250">
        <v>0</v>
      </c>
      <c r="P15" s="250">
        <v>0</v>
      </c>
      <c r="Q15" s="250"/>
      <c r="R15" s="250">
        <v>0</v>
      </c>
      <c r="S15" s="250">
        <v>0</v>
      </c>
      <c r="T15" s="250">
        <v>0</v>
      </c>
      <c r="U15" s="250"/>
      <c r="V15" s="250">
        <v>0</v>
      </c>
      <c r="W15" s="250">
        <v>0</v>
      </c>
      <c r="X15" s="250">
        <v>0</v>
      </c>
      <c r="Y15" s="250"/>
      <c r="Z15" s="250">
        <v>4</v>
      </c>
      <c r="AA15" s="250">
        <v>3</v>
      </c>
      <c r="AB15" s="250">
        <v>1</v>
      </c>
      <c r="AC15" s="250"/>
      <c r="AD15" s="250">
        <v>10</v>
      </c>
      <c r="AE15" s="250">
        <v>7</v>
      </c>
      <c r="AF15" s="250">
        <v>3</v>
      </c>
      <c r="AG15" s="250"/>
      <c r="AH15" s="250">
        <v>67</v>
      </c>
      <c r="AI15" s="250">
        <v>52</v>
      </c>
      <c r="AJ15" s="250">
        <v>15</v>
      </c>
      <c r="AK15" s="250"/>
      <c r="AL15" s="250">
        <v>68</v>
      </c>
      <c r="AM15" s="250">
        <v>35</v>
      </c>
      <c r="AN15" s="250">
        <v>33</v>
      </c>
    </row>
    <row r="16" spans="1:41" x14ac:dyDescent="0.2">
      <c r="A16" s="42" t="s">
        <v>61</v>
      </c>
      <c r="B16" s="251">
        <f t="shared" si="1"/>
        <v>517</v>
      </c>
      <c r="C16" s="251">
        <f t="shared" si="2"/>
        <v>326</v>
      </c>
      <c r="D16" s="251">
        <f t="shared" si="3"/>
        <v>191</v>
      </c>
      <c r="E16" s="260"/>
      <c r="F16" s="250">
        <v>85</v>
      </c>
      <c r="G16" s="250">
        <v>47</v>
      </c>
      <c r="H16" s="250">
        <v>38</v>
      </c>
      <c r="I16" s="250"/>
      <c r="J16" s="250">
        <v>48</v>
      </c>
      <c r="K16" s="250">
        <v>36</v>
      </c>
      <c r="L16" s="250">
        <v>12</v>
      </c>
      <c r="M16" s="250"/>
      <c r="N16" s="250">
        <v>0</v>
      </c>
      <c r="O16" s="250">
        <v>0</v>
      </c>
      <c r="P16" s="250">
        <v>0</v>
      </c>
      <c r="Q16" s="250"/>
      <c r="R16" s="250">
        <v>31</v>
      </c>
      <c r="S16" s="250">
        <v>21</v>
      </c>
      <c r="T16" s="250">
        <v>10</v>
      </c>
      <c r="U16" s="250"/>
      <c r="V16" s="250">
        <v>12</v>
      </c>
      <c r="W16" s="250">
        <v>9</v>
      </c>
      <c r="X16" s="250">
        <v>3</v>
      </c>
      <c r="Y16" s="250"/>
      <c r="Z16" s="250">
        <v>41</v>
      </c>
      <c r="AA16" s="250">
        <v>25</v>
      </c>
      <c r="AB16" s="250">
        <v>16</v>
      </c>
      <c r="AC16" s="250"/>
      <c r="AD16" s="250">
        <v>31</v>
      </c>
      <c r="AE16" s="250">
        <v>19</v>
      </c>
      <c r="AF16" s="250">
        <v>12</v>
      </c>
      <c r="AG16" s="250"/>
      <c r="AH16" s="250">
        <v>153</v>
      </c>
      <c r="AI16" s="250">
        <v>97</v>
      </c>
      <c r="AJ16" s="250">
        <v>56</v>
      </c>
      <c r="AK16" s="250"/>
      <c r="AL16" s="250">
        <v>116</v>
      </c>
      <c r="AM16" s="250">
        <v>72</v>
      </c>
      <c r="AN16" s="250">
        <v>44</v>
      </c>
    </row>
    <row r="17" spans="1:40" x14ac:dyDescent="0.2">
      <c r="A17" s="42" t="s">
        <v>81</v>
      </c>
      <c r="B17" s="251">
        <f t="shared" si="1"/>
        <v>127</v>
      </c>
      <c r="C17" s="251">
        <f t="shared" si="2"/>
        <v>72</v>
      </c>
      <c r="D17" s="251">
        <f t="shared" si="3"/>
        <v>55</v>
      </c>
      <c r="E17" s="260"/>
      <c r="F17" s="250">
        <v>26</v>
      </c>
      <c r="G17" s="250">
        <v>13</v>
      </c>
      <c r="H17" s="250">
        <v>13</v>
      </c>
      <c r="I17" s="250"/>
      <c r="J17" s="250">
        <v>0</v>
      </c>
      <c r="K17" s="250">
        <v>0</v>
      </c>
      <c r="L17" s="250">
        <v>0</v>
      </c>
      <c r="M17" s="250"/>
      <c r="N17" s="250">
        <v>0</v>
      </c>
      <c r="O17" s="250">
        <v>0</v>
      </c>
      <c r="P17" s="250">
        <v>0</v>
      </c>
      <c r="Q17" s="250"/>
      <c r="R17" s="250">
        <v>0</v>
      </c>
      <c r="S17" s="250">
        <v>0</v>
      </c>
      <c r="T17" s="250">
        <v>0</v>
      </c>
      <c r="U17" s="250"/>
      <c r="V17" s="250">
        <v>0</v>
      </c>
      <c r="W17" s="250">
        <v>0</v>
      </c>
      <c r="X17" s="250">
        <v>0</v>
      </c>
      <c r="Y17" s="250"/>
      <c r="Z17" s="250">
        <v>5</v>
      </c>
      <c r="AA17" s="250">
        <v>3</v>
      </c>
      <c r="AB17" s="250">
        <v>2</v>
      </c>
      <c r="AC17" s="250"/>
      <c r="AD17" s="250">
        <v>6</v>
      </c>
      <c r="AE17" s="250">
        <v>4</v>
      </c>
      <c r="AF17" s="250">
        <v>2</v>
      </c>
      <c r="AG17" s="250"/>
      <c r="AH17" s="250">
        <v>54</v>
      </c>
      <c r="AI17" s="250">
        <v>34</v>
      </c>
      <c r="AJ17" s="250">
        <v>20</v>
      </c>
      <c r="AK17" s="250"/>
      <c r="AL17" s="250">
        <v>36</v>
      </c>
      <c r="AM17" s="250">
        <v>18</v>
      </c>
      <c r="AN17" s="250">
        <v>18</v>
      </c>
    </row>
    <row r="18" spans="1:40" x14ac:dyDescent="0.2">
      <c r="A18" s="42" t="s">
        <v>52</v>
      </c>
      <c r="B18" s="251">
        <f t="shared" si="1"/>
        <v>1500</v>
      </c>
      <c r="C18" s="251">
        <f t="shared" si="2"/>
        <v>923</v>
      </c>
      <c r="D18" s="251">
        <f t="shared" si="3"/>
        <v>577</v>
      </c>
      <c r="E18" s="260"/>
      <c r="F18" s="250">
        <v>147</v>
      </c>
      <c r="G18" s="250">
        <v>86</v>
      </c>
      <c r="H18" s="250">
        <v>61</v>
      </c>
      <c r="I18" s="250"/>
      <c r="J18" s="250">
        <v>71</v>
      </c>
      <c r="K18" s="250">
        <v>48</v>
      </c>
      <c r="L18" s="250">
        <v>23</v>
      </c>
      <c r="M18" s="250"/>
      <c r="N18" s="250">
        <v>35</v>
      </c>
      <c r="O18" s="250">
        <v>21</v>
      </c>
      <c r="P18" s="250">
        <v>14</v>
      </c>
      <c r="Q18" s="250"/>
      <c r="R18" s="250">
        <v>60</v>
      </c>
      <c r="S18" s="250">
        <v>40</v>
      </c>
      <c r="T18" s="250">
        <v>20</v>
      </c>
      <c r="U18" s="250"/>
      <c r="V18" s="250">
        <v>28</v>
      </c>
      <c r="W18" s="250">
        <v>21</v>
      </c>
      <c r="X18" s="250">
        <v>7</v>
      </c>
      <c r="Y18" s="250"/>
      <c r="Z18" s="250">
        <v>199</v>
      </c>
      <c r="AA18" s="250">
        <v>133</v>
      </c>
      <c r="AB18" s="250">
        <v>66</v>
      </c>
      <c r="AC18" s="250"/>
      <c r="AD18" s="250">
        <v>198</v>
      </c>
      <c r="AE18" s="250">
        <v>123</v>
      </c>
      <c r="AF18" s="250">
        <v>75</v>
      </c>
      <c r="AG18" s="250"/>
      <c r="AH18" s="250">
        <v>451</v>
      </c>
      <c r="AI18" s="250">
        <v>258</v>
      </c>
      <c r="AJ18" s="250">
        <v>193</v>
      </c>
      <c r="AK18" s="250"/>
      <c r="AL18" s="250">
        <v>311</v>
      </c>
      <c r="AM18" s="250">
        <v>193</v>
      </c>
      <c r="AN18" s="250">
        <v>118</v>
      </c>
    </row>
    <row r="19" spans="1:40" x14ac:dyDescent="0.2">
      <c r="A19" s="42" t="s">
        <v>62</v>
      </c>
      <c r="B19" s="251">
        <f t="shared" si="1"/>
        <v>631</v>
      </c>
      <c r="C19" s="251">
        <f t="shared" si="2"/>
        <v>404</v>
      </c>
      <c r="D19" s="251">
        <f t="shared" si="3"/>
        <v>227</v>
      </c>
      <c r="E19" s="250"/>
      <c r="F19" s="250">
        <v>157</v>
      </c>
      <c r="G19" s="250">
        <v>99</v>
      </c>
      <c r="H19" s="250">
        <v>58</v>
      </c>
      <c r="I19" s="250"/>
      <c r="J19" s="250">
        <v>23</v>
      </c>
      <c r="K19" s="250">
        <v>16</v>
      </c>
      <c r="L19" s="250">
        <v>7</v>
      </c>
      <c r="M19" s="250"/>
      <c r="N19" s="250">
        <v>23</v>
      </c>
      <c r="O19" s="250">
        <v>19</v>
      </c>
      <c r="P19" s="250">
        <v>4</v>
      </c>
      <c r="Q19" s="250"/>
      <c r="R19" s="250">
        <v>20</v>
      </c>
      <c r="S19" s="250">
        <v>15</v>
      </c>
      <c r="T19" s="250">
        <v>5</v>
      </c>
      <c r="U19" s="250"/>
      <c r="V19" s="250">
        <v>0</v>
      </c>
      <c r="W19" s="250">
        <v>0</v>
      </c>
      <c r="X19" s="250">
        <v>0</v>
      </c>
      <c r="Y19" s="250"/>
      <c r="Z19" s="250">
        <v>42</v>
      </c>
      <c r="AA19" s="250">
        <v>32</v>
      </c>
      <c r="AB19" s="250">
        <v>10</v>
      </c>
      <c r="AC19" s="250"/>
      <c r="AD19" s="250">
        <v>27</v>
      </c>
      <c r="AE19" s="250">
        <v>15</v>
      </c>
      <c r="AF19" s="250">
        <v>12</v>
      </c>
      <c r="AG19" s="250"/>
      <c r="AH19" s="250">
        <v>180</v>
      </c>
      <c r="AI19" s="250">
        <v>112</v>
      </c>
      <c r="AJ19" s="250">
        <v>68</v>
      </c>
      <c r="AK19" s="250"/>
      <c r="AL19" s="250">
        <v>159</v>
      </c>
      <c r="AM19" s="250">
        <v>96</v>
      </c>
      <c r="AN19" s="250">
        <v>63</v>
      </c>
    </row>
    <row r="20" spans="1:40" x14ac:dyDescent="0.2">
      <c r="A20" s="42" t="s">
        <v>63</v>
      </c>
      <c r="B20" s="251">
        <f t="shared" si="1"/>
        <v>795</v>
      </c>
      <c r="C20" s="251">
        <f t="shared" si="2"/>
        <v>499</v>
      </c>
      <c r="D20" s="251">
        <f t="shared" si="3"/>
        <v>296</v>
      </c>
      <c r="E20" s="260"/>
      <c r="F20" s="250">
        <v>95</v>
      </c>
      <c r="G20" s="250">
        <v>53</v>
      </c>
      <c r="H20" s="250">
        <v>42</v>
      </c>
      <c r="I20" s="250"/>
      <c r="J20" s="250">
        <v>42</v>
      </c>
      <c r="K20" s="250">
        <v>28</v>
      </c>
      <c r="L20" s="250">
        <v>14</v>
      </c>
      <c r="M20" s="250"/>
      <c r="N20" s="250">
        <v>2</v>
      </c>
      <c r="O20" s="250">
        <v>2</v>
      </c>
      <c r="P20" s="250">
        <v>0</v>
      </c>
      <c r="Q20" s="250"/>
      <c r="R20" s="250">
        <v>45</v>
      </c>
      <c r="S20" s="250">
        <v>34</v>
      </c>
      <c r="T20" s="250">
        <v>11</v>
      </c>
      <c r="U20" s="250"/>
      <c r="V20" s="250">
        <v>2</v>
      </c>
      <c r="W20" s="250">
        <v>0</v>
      </c>
      <c r="X20" s="250">
        <v>2</v>
      </c>
      <c r="Y20" s="250"/>
      <c r="Z20" s="250">
        <v>52</v>
      </c>
      <c r="AA20" s="250">
        <v>25</v>
      </c>
      <c r="AB20" s="250">
        <v>27</v>
      </c>
      <c r="AC20" s="250"/>
      <c r="AD20" s="250">
        <v>45</v>
      </c>
      <c r="AE20" s="250">
        <v>25</v>
      </c>
      <c r="AF20" s="250">
        <v>20</v>
      </c>
      <c r="AG20" s="250"/>
      <c r="AH20" s="250">
        <v>269</v>
      </c>
      <c r="AI20" s="250">
        <v>176</v>
      </c>
      <c r="AJ20" s="250">
        <v>93</v>
      </c>
      <c r="AK20" s="250"/>
      <c r="AL20" s="250">
        <v>243</v>
      </c>
      <c r="AM20" s="250">
        <v>156</v>
      </c>
      <c r="AN20" s="250">
        <v>87</v>
      </c>
    </row>
    <row r="21" spans="1:40" x14ac:dyDescent="0.2">
      <c r="A21" s="42" t="s">
        <v>64</v>
      </c>
      <c r="B21" s="251">
        <f t="shared" si="1"/>
        <v>107</v>
      </c>
      <c r="C21" s="251">
        <f t="shared" si="2"/>
        <v>65</v>
      </c>
      <c r="D21" s="251">
        <f t="shared" si="3"/>
        <v>42</v>
      </c>
      <c r="E21" s="260"/>
      <c r="F21" s="250">
        <v>12</v>
      </c>
      <c r="G21" s="250">
        <v>5</v>
      </c>
      <c r="H21" s="250">
        <v>7</v>
      </c>
      <c r="I21" s="250"/>
      <c r="J21" s="250">
        <v>0</v>
      </c>
      <c r="K21" s="250">
        <v>0</v>
      </c>
      <c r="L21" s="250">
        <v>0</v>
      </c>
      <c r="M21" s="250"/>
      <c r="N21" s="250">
        <v>0</v>
      </c>
      <c r="O21" s="250">
        <v>0</v>
      </c>
      <c r="P21" s="250">
        <v>0</v>
      </c>
      <c r="Q21" s="250"/>
      <c r="R21" s="250">
        <v>0</v>
      </c>
      <c r="S21" s="250">
        <v>0</v>
      </c>
      <c r="T21" s="250">
        <v>0</v>
      </c>
      <c r="U21" s="250"/>
      <c r="V21" s="250">
        <v>0</v>
      </c>
      <c r="W21" s="250">
        <v>0</v>
      </c>
      <c r="X21" s="250">
        <v>0</v>
      </c>
      <c r="Y21" s="250"/>
      <c r="Z21" s="250">
        <v>0</v>
      </c>
      <c r="AA21" s="250">
        <v>0</v>
      </c>
      <c r="AB21" s="250">
        <v>0</v>
      </c>
      <c r="AC21" s="250"/>
      <c r="AD21" s="250">
        <v>4</v>
      </c>
      <c r="AE21" s="250">
        <v>4</v>
      </c>
      <c r="AF21" s="250">
        <v>0</v>
      </c>
      <c r="AG21" s="250"/>
      <c r="AH21" s="250">
        <v>43</v>
      </c>
      <c r="AI21" s="250">
        <v>26</v>
      </c>
      <c r="AJ21" s="250">
        <v>17</v>
      </c>
      <c r="AK21" s="250"/>
      <c r="AL21" s="250">
        <v>48</v>
      </c>
      <c r="AM21" s="250">
        <v>30</v>
      </c>
      <c r="AN21" s="250">
        <v>18</v>
      </c>
    </row>
    <row r="22" spans="1:40" x14ac:dyDescent="0.2">
      <c r="A22" s="41" t="s">
        <v>30</v>
      </c>
      <c r="B22" s="251">
        <f t="shared" si="1"/>
        <v>1220</v>
      </c>
      <c r="C22" s="251">
        <f t="shared" si="2"/>
        <v>766</v>
      </c>
      <c r="D22" s="251">
        <f t="shared" si="3"/>
        <v>454</v>
      </c>
      <c r="E22" s="250"/>
      <c r="F22" s="250">
        <v>181</v>
      </c>
      <c r="G22" s="250">
        <v>97</v>
      </c>
      <c r="H22" s="250">
        <v>84</v>
      </c>
      <c r="I22" s="250"/>
      <c r="J22" s="250">
        <v>115</v>
      </c>
      <c r="K22" s="250">
        <v>80</v>
      </c>
      <c r="L22" s="250">
        <v>35</v>
      </c>
      <c r="M22" s="250"/>
      <c r="N22" s="250">
        <v>0</v>
      </c>
      <c r="O22" s="250">
        <v>0</v>
      </c>
      <c r="P22" s="250">
        <v>0</v>
      </c>
      <c r="Q22" s="250"/>
      <c r="R22" s="250">
        <v>21</v>
      </c>
      <c r="S22" s="250">
        <v>15</v>
      </c>
      <c r="T22" s="250">
        <v>6</v>
      </c>
      <c r="U22" s="250"/>
      <c r="V22" s="250">
        <v>5</v>
      </c>
      <c r="W22" s="250">
        <v>3</v>
      </c>
      <c r="X22" s="250">
        <v>2</v>
      </c>
      <c r="Y22" s="250"/>
      <c r="Z22" s="250">
        <v>127</v>
      </c>
      <c r="AA22" s="250">
        <v>85</v>
      </c>
      <c r="AB22" s="250">
        <v>42</v>
      </c>
      <c r="AC22" s="250"/>
      <c r="AD22" s="250">
        <v>131</v>
      </c>
      <c r="AE22" s="250">
        <v>83</v>
      </c>
      <c r="AF22" s="250">
        <v>48</v>
      </c>
      <c r="AG22" s="250"/>
      <c r="AH22" s="250">
        <v>356</v>
      </c>
      <c r="AI22" s="250">
        <v>230</v>
      </c>
      <c r="AJ22" s="250">
        <v>126</v>
      </c>
      <c r="AK22" s="250"/>
      <c r="AL22" s="250">
        <v>284</v>
      </c>
      <c r="AM22" s="250">
        <v>173</v>
      </c>
      <c r="AN22" s="250">
        <v>111</v>
      </c>
    </row>
    <row r="23" spans="1:40" s="59" customFormat="1" x14ac:dyDescent="0.2">
      <c r="A23" s="42" t="s">
        <v>65</v>
      </c>
      <c r="B23" s="251">
        <f t="shared" si="1"/>
        <v>502</v>
      </c>
      <c r="C23" s="251">
        <f t="shared" si="2"/>
        <v>289</v>
      </c>
      <c r="D23" s="251">
        <f t="shared" si="3"/>
        <v>213</v>
      </c>
      <c r="E23" s="293"/>
      <c r="F23" s="293">
        <v>43</v>
      </c>
      <c r="G23" s="293">
        <v>25</v>
      </c>
      <c r="H23" s="293">
        <v>18</v>
      </c>
      <c r="I23" s="293"/>
      <c r="J23" s="293">
        <v>113</v>
      </c>
      <c r="K23" s="293">
        <v>57</v>
      </c>
      <c r="L23" s="293">
        <v>56</v>
      </c>
      <c r="M23" s="293"/>
      <c r="N23" s="293">
        <v>0</v>
      </c>
      <c r="O23" s="293">
        <v>0</v>
      </c>
      <c r="P23" s="293">
        <v>0</v>
      </c>
      <c r="Q23" s="293"/>
      <c r="R23" s="293">
        <v>75</v>
      </c>
      <c r="S23" s="293">
        <v>43</v>
      </c>
      <c r="T23" s="293">
        <v>32</v>
      </c>
      <c r="U23" s="293"/>
      <c r="V23" s="293">
        <v>14</v>
      </c>
      <c r="W23" s="293">
        <v>9</v>
      </c>
      <c r="X23" s="293">
        <v>5</v>
      </c>
      <c r="Y23" s="293"/>
      <c r="Z23" s="293">
        <v>42</v>
      </c>
      <c r="AA23" s="293">
        <v>29</v>
      </c>
      <c r="AB23" s="293">
        <v>13</v>
      </c>
      <c r="AC23" s="293"/>
      <c r="AD23" s="293">
        <v>42</v>
      </c>
      <c r="AE23" s="293">
        <v>25</v>
      </c>
      <c r="AF23" s="293">
        <v>17</v>
      </c>
      <c r="AG23" s="293"/>
      <c r="AH23" s="293">
        <v>76</v>
      </c>
      <c r="AI23" s="293">
        <v>42</v>
      </c>
      <c r="AJ23" s="293">
        <v>34</v>
      </c>
      <c r="AK23" s="293"/>
      <c r="AL23" s="293">
        <v>97</v>
      </c>
      <c r="AM23" s="293">
        <v>59</v>
      </c>
      <c r="AN23" s="293">
        <v>38</v>
      </c>
    </row>
    <row r="24" spans="1:40" x14ac:dyDescent="0.2">
      <c r="A24" s="42" t="s">
        <v>31</v>
      </c>
      <c r="B24" s="251">
        <f t="shared" si="1"/>
        <v>1124</v>
      </c>
      <c r="C24" s="251">
        <f t="shared" si="2"/>
        <v>715</v>
      </c>
      <c r="D24" s="251">
        <f t="shared" si="3"/>
        <v>409</v>
      </c>
      <c r="F24" s="251">
        <v>140</v>
      </c>
      <c r="G24" s="251">
        <v>84</v>
      </c>
      <c r="H24" s="251">
        <v>56</v>
      </c>
      <c r="J24" s="251">
        <v>82</v>
      </c>
      <c r="K24" s="251">
        <v>59</v>
      </c>
      <c r="L24" s="251">
        <v>23</v>
      </c>
      <c r="N24" s="251">
        <v>0</v>
      </c>
      <c r="O24" s="251">
        <v>0</v>
      </c>
      <c r="P24" s="251">
        <v>0</v>
      </c>
      <c r="R24" s="251">
        <v>18</v>
      </c>
      <c r="S24" s="251">
        <v>14</v>
      </c>
      <c r="T24" s="251">
        <v>4</v>
      </c>
      <c r="V24" s="251">
        <v>2</v>
      </c>
      <c r="W24" s="251">
        <v>2</v>
      </c>
      <c r="X24" s="251">
        <v>0</v>
      </c>
      <c r="Z24" s="251">
        <v>108</v>
      </c>
      <c r="AA24" s="251">
        <v>74</v>
      </c>
      <c r="AB24" s="251">
        <v>34</v>
      </c>
      <c r="AD24" s="251">
        <v>111</v>
      </c>
      <c r="AE24" s="251">
        <v>61</v>
      </c>
      <c r="AF24" s="251">
        <v>50</v>
      </c>
      <c r="AH24" s="251">
        <v>380</v>
      </c>
      <c r="AI24" s="251">
        <v>241</v>
      </c>
      <c r="AJ24" s="251">
        <v>139</v>
      </c>
      <c r="AL24" s="251">
        <v>283</v>
      </c>
      <c r="AM24" s="251">
        <v>180</v>
      </c>
      <c r="AN24" s="251">
        <v>103</v>
      </c>
    </row>
    <row r="25" spans="1:40" x14ac:dyDescent="0.2">
      <c r="A25" s="42" t="s">
        <v>210</v>
      </c>
      <c r="B25" s="251">
        <f t="shared" si="1"/>
        <v>149</v>
      </c>
      <c r="C25" s="251">
        <f t="shared" si="2"/>
        <v>90</v>
      </c>
      <c r="D25" s="251">
        <f t="shared" si="3"/>
        <v>59</v>
      </c>
      <c r="F25" s="251">
        <v>29</v>
      </c>
      <c r="G25" s="251">
        <v>13</v>
      </c>
      <c r="H25" s="251">
        <v>16</v>
      </c>
      <c r="J25" s="251">
        <v>0</v>
      </c>
      <c r="K25" s="251">
        <v>0</v>
      </c>
      <c r="L25" s="251">
        <v>0</v>
      </c>
      <c r="N25" s="251">
        <v>0</v>
      </c>
      <c r="O25" s="251">
        <v>0</v>
      </c>
      <c r="P25" s="251">
        <v>0</v>
      </c>
      <c r="R25" s="251">
        <v>0</v>
      </c>
      <c r="S25" s="251">
        <v>0</v>
      </c>
      <c r="T25" s="251">
        <v>0</v>
      </c>
      <c r="V25" s="251">
        <v>0</v>
      </c>
      <c r="W25" s="251">
        <v>0</v>
      </c>
      <c r="X25" s="251">
        <v>0</v>
      </c>
      <c r="Z25" s="251">
        <v>8</v>
      </c>
      <c r="AA25" s="251">
        <v>3</v>
      </c>
      <c r="AB25" s="251">
        <v>5</v>
      </c>
      <c r="AD25" s="251">
        <v>7</v>
      </c>
      <c r="AE25" s="251">
        <v>4</v>
      </c>
      <c r="AF25" s="251">
        <v>3</v>
      </c>
      <c r="AH25" s="251">
        <v>64</v>
      </c>
      <c r="AI25" s="251">
        <v>43</v>
      </c>
      <c r="AJ25" s="251">
        <v>21</v>
      </c>
      <c r="AL25" s="251">
        <v>41</v>
      </c>
      <c r="AM25" s="251">
        <v>27</v>
      </c>
      <c r="AN25" s="251">
        <v>14</v>
      </c>
    </row>
    <row r="26" spans="1:40" x14ac:dyDescent="0.2">
      <c r="A26" s="42" t="s">
        <v>53</v>
      </c>
      <c r="B26" s="251">
        <f t="shared" si="1"/>
        <v>634</v>
      </c>
      <c r="C26" s="251">
        <f t="shared" si="2"/>
        <v>396</v>
      </c>
      <c r="D26" s="251">
        <f t="shared" si="3"/>
        <v>238</v>
      </c>
      <c r="F26" s="251">
        <v>100</v>
      </c>
      <c r="G26" s="251">
        <v>58</v>
      </c>
      <c r="H26" s="251">
        <v>42</v>
      </c>
      <c r="J26" s="251">
        <v>24</v>
      </c>
      <c r="K26" s="251">
        <v>15</v>
      </c>
      <c r="L26" s="251">
        <v>9</v>
      </c>
      <c r="N26" s="251">
        <v>18</v>
      </c>
      <c r="O26" s="251">
        <v>8</v>
      </c>
      <c r="P26" s="251">
        <v>10</v>
      </c>
      <c r="R26" s="251">
        <v>9</v>
      </c>
      <c r="S26" s="251">
        <v>8</v>
      </c>
      <c r="T26" s="251">
        <v>1</v>
      </c>
      <c r="V26" s="251">
        <v>3</v>
      </c>
      <c r="W26" s="251">
        <v>1</v>
      </c>
      <c r="X26" s="251">
        <v>2</v>
      </c>
      <c r="Z26" s="251">
        <v>38</v>
      </c>
      <c r="AA26" s="251">
        <v>25</v>
      </c>
      <c r="AB26" s="251">
        <v>13</v>
      </c>
      <c r="AD26" s="251">
        <v>22</v>
      </c>
      <c r="AE26" s="251">
        <v>13</v>
      </c>
      <c r="AF26" s="251">
        <v>9</v>
      </c>
      <c r="AH26" s="251">
        <v>209</v>
      </c>
      <c r="AI26" s="251">
        <v>136</v>
      </c>
      <c r="AJ26" s="251">
        <v>73</v>
      </c>
      <c r="AL26" s="251">
        <v>211</v>
      </c>
      <c r="AM26" s="251">
        <v>132</v>
      </c>
      <c r="AN26" s="251">
        <v>79</v>
      </c>
    </row>
    <row r="27" spans="1:40" x14ac:dyDescent="0.2">
      <c r="A27" s="42" t="s">
        <v>67</v>
      </c>
      <c r="B27" s="251">
        <f t="shared" si="1"/>
        <v>329</v>
      </c>
      <c r="C27" s="251">
        <f t="shared" si="2"/>
        <v>214</v>
      </c>
      <c r="D27" s="251">
        <f t="shared" si="3"/>
        <v>115</v>
      </c>
      <c r="F27" s="251">
        <v>20</v>
      </c>
      <c r="G27" s="251">
        <v>10</v>
      </c>
      <c r="H27" s="251">
        <v>10</v>
      </c>
      <c r="J27" s="251">
        <v>10</v>
      </c>
      <c r="K27" s="251">
        <v>7</v>
      </c>
      <c r="L27" s="251">
        <v>3</v>
      </c>
      <c r="N27" s="251">
        <v>0</v>
      </c>
      <c r="O27" s="251">
        <v>0</v>
      </c>
      <c r="P27" s="251">
        <v>0</v>
      </c>
      <c r="R27" s="251">
        <v>0</v>
      </c>
      <c r="S27" s="251">
        <v>0</v>
      </c>
      <c r="T27" s="251">
        <v>0</v>
      </c>
      <c r="V27" s="251">
        <v>0</v>
      </c>
      <c r="W27" s="251">
        <v>0</v>
      </c>
      <c r="X27" s="251">
        <v>0</v>
      </c>
      <c r="Z27" s="251">
        <v>5</v>
      </c>
      <c r="AA27" s="251">
        <v>3</v>
      </c>
      <c r="AB27" s="251">
        <v>2</v>
      </c>
      <c r="AD27" s="251">
        <v>4</v>
      </c>
      <c r="AE27" s="251">
        <v>3</v>
      </c>
      <c r="AF27" s="251">
        <v>1</v>
      </c>
      <c r="AH27" s="251">
        <v>140</v>
      </c>
      <c r="AI27" s="251">
        <v>96</v>
      </c>
      <c r="AJ27" s="251">
        <v>44</v>
      </c>
      <c r="AL27" s="251">
        <v>150</v>
      </c>
      <c r="AM27" s="251">
        <v>95</v>
      </c>
      <c r="AN27" s="251">
        <v>55</v>
      </c>
    </row>
    <row r="28" spans="1:40" x14ac:dyDescent="0.2">
      <c r="A28" s="42" t="s">
        <v>68</v>
      </c>
      <c r="B28" s="251">
        <f t="shared" si="1"/>
        <v>500</v>
      </c>
      <c r="C28" s="251">
        <f t="shared" si="2"/>
        <v>350</v>
      </c>
      <c r="D28" s="251">
        <f t="shared" si="3"/>
        <v>150</v>
      </c>
      <c r="F28" s="251">
        <v>15</v>
      </c>
      <c r="G28" s="251">
        <v>7</v>
      </c>
      <c r="H28" s="251">
        <v>8</v>
      </c>
      <c r="J28" s="251">
        <v>9</v>
      </c>
      <c r="K28" s="251">
        <v>7</v>
      </c>
      <c r="L28" s="251">
        <v>2</v>
      </c>
      <c r="N28" s="251">
        <v>3</v>
      </c>
      <c r="O28" s="251">
        <v>3</v>
      </c>
      <c r="P28" s="251">
        <v>0</v>
      </c>
      <c r="R28" s="251">
        <v>1</v>
      </c>
      <c r="S28" s="251">
        <v>0</v>
      </c>
      <c r="T28" s="251">
        <v>1</v>
      </c>
      <c r="V28" s="251">
        <v>0</v>
      </c>
      <c r="W28" s="251">
        <v>0</v>
      </c>
      <c r="X28" s="251">
        <v>0</v>
      </c>
      <c r="Z28" s="251">
        <v>14</v>
      </c>
      <c r="AA28" s="251">
        <v>12</v>
      </c>
      <c r="AB28" s="251">
        <v>2</v>
      </c>
      <c r="AD28" s="251">
        <v>15</v>
      </c>
      <c r="AE28" s="251">
        <v>7</v>
      </c>
      <c r="AF28" s="251">
        <v>8</v>
      </c>
      <c r="AH28" s="251">
        <v>235</v>
      </c>
      <c r="AI28" s="251">
        <v>173</v>
      </c>
      <c r="AJ28" s="251">
        <v>62</v>
      </c>
      <c r="AL28" s="251">
        <v>208</v>
      </c>
      <c r="AM28" s="251">
        <v>141</v>
      </c>
      <c r="AN28" s="251">
        <v>67</v>
      </c>
    </row>
    <row r="29" spans="1:40" x14ac:dyDescent="0.2">
      <c r="A29" s="42" t="s">
        <v>54</v>
      </c>
      <c r="B29" s="251">
        <f t="shared" si="1"/>
        <v>234</v>
      </c>
      <c r="C29" s="251">
        <f t="shared" si="2"/>
        <v>142</v>
      </c>
      <c r="D29" s="251">
        <f t="shared" si="3"/>
        <v>92</v>
      </c>
      <c r="F29" s="251">
        <v>33</v>
      </c>
      <c r="G29" s="251">
        <v>21</v>
      </c>
      <c r="H29" s="251">
        <v>12</v>
      </c>
      <c r="J29" s="251">
        <v>7</v>
      </c>
      <c r="K29" s="251">
        <v>5</v>
      </c>
      <c r="L29" s="251">
        <v>2</v>
      </c>
      <c r="N29" s="251">
        <v>3</v>
      </c>
      <c r="O29" s="251">
        <v>1</v>
      </c>
      <c r="P29" s="251">
        <v>2</v>
      </c>
      <c r="R29" s="251">
        <v>1</v>
      </c>
      <c r="S29" s="251">
        <v>1</v>
      </c>
      <c r="T29" s="251">
        <v>0</v>
      </c>
      <c r="V29" s="251">
        <v>0</v>
      </c>
      <c r="W29" s="251">
        <v>0</v>
      </c>
      <c r="X29" s="251">
        <v>0</v>
      </c>
      <c r="Z29" s="251">
        <v>6</v>
      </c>
      <c r="AA29" s="251">
        <v>1</v>
      </c>
      <c r="AB29" s="251">
        <v>5</v>
      </c>
      <c r="AD29" s="251">
        <v>11</v>
      </c>
      <c r="AE29" s="251">
        <v>7</v>
      </c>
      <c r="AF29" s="251">
        <v>4</v>
      </c>
      <c r="AH29" s="251">
        <v>95</v>
      </c>
      <c r="AI29" s="251">
        <v>62</v>
      </c>
      <c r="AJ29" s="251">
        <v>33</v>
      </c>
      <c r="AL29" s="251">
        <v>78</v>
      </c>
      <c r="AM29" s="251">
        <v>44</v>
      </c>
      <c r="AN29" s="251">
        <v>34</v>
      </c>
    </row>
    <row r="30" spans="1:40" x14ac:dyDescent="0.2">
      <c r="A30" s="42" t="s">
        <v>55</v>
      </c>
      <c r="B30" s="251">
        <f t="shared" si="1"/>
        <v>455</v>
      </c>
      <c r="C30" s="251">
        <f t="shared" si="2"/>
        <v>288</v>
      </c>
      <c r="D30" s="251">
        <f t="shared" si="3"/>
        <v>167</v>
      </c>
      <c r="F30" s="251">
        <v>25</v>
      </c>
      <c r="G30" s="251">
        <v>15</v>
      </c>
      <c r="H30" s="251">
        <v>10</v>
      </c>
      <c r="J30" s="251">
        <v>13</v>
      </c>
      <c r="K30" s="251">
        <v>10</v>
      </c>
      <c r="L30" s="251">
        <v>3</v>
      </c>
      <c r="N30" s="251">
        <v>0</v>
      </c>
      <c r="O30" s="251">
        <v>0</v>
      </c>
      <c r="P30" s="251">
        <v>0</v>
      </c>
      <c r="R30" s="251">
        <v>9</v>
      </c>
      <c r="S30" s="251">
        <v>6</v>
      </c>
      <c r="T30" s="251">
        <v>3</v>
      </c>
      <c r="V30" s="251">
        <v>4</v>
      </c>
      <c r="W30" s="251">
        <v>4</v>
      </c>
      <c r="X30" s="251">
        <v>0</v>
      </c>
      <c r="Z30" s="251">
        <v>43</v>
      </c>
      <c r="AA30" s="251">
        <v>24</v>
      </c>
      <c r="AB30" s="251">
        <v>19</v>
      </c>
      <c r="AD30" s="251">
        <v>41</v>
      </c>
      <c r="AE30" s="251">
        <v>25</v>
      </c>
      <c r="AF30" s="251">
        <v>16</v>
      </c>
      <c r="AH30" s="251">
        <v>194</v>
      </c>
      <c r="AI30" s="251">
        <v>129</v>
      </c>
      <c r="AJ30" s="251">
        <v>65</v>
      </c>
      <c r="AL30" s="251">
        <v>126</v>
      </c>
      <c r="AM30" s="251">
        <v>75</v>
      </c>
      <c r="AN30" s="251">
        <v>51</v>
      </c>
    </row>
    <row r="31" spans="1:40" x14ac:dyDescent="0.2">
      <c r="A31" s="42" t="s">
        <v>56</v>
      </c>
      <c r="B31" s="251">
        <f t="shared" si="1"/>
        <v>689</v>
      </c>
      <c r="C31" s="251">
        <f t="shared" si="2"/>
        <v>433</v>
      </c>
      <c r="D31" s="251">
        <f t="shared" si="3"/>
        <v>256</v>
      </c>
      <c r="F31" s="251">
        <v>55</v>
      </c>
      <c r="G31" s="251">
        <v>31</v>
      </c>
      <c r="H31" s="251">
        <v>24</v>
      </c>
      <c r="J31" s="251">
        <v>24</v>
      </c>
      <c r="K31" s="251">
        <v>13</v>
      </c>
      <c r="L31" s="251">
        <v>11</v>
      </c>
      <c r="N31" s="251">
        <v>8</v>
      </c>
      <c r="O31" s="251">
        <v>8</v>
      </c>
      <c r="P31" s="251">
        <v>0</v>
      </c>
      <c r="R31" s="251">
        <v>0</v>
      </c>
      <c r="S31" s="251">
        <v>0</v>
      </c>
      <c r="T31" s="251">
        <v>0</v>
      </c>
      <c r="V31" s="251">
        <v>0</v>
      </c>
      <c r="W31" s="251">
        <v>0</v>
      </c>
      <c r="X31" s="251">
        <v>0</v>
      </c>
      <c r="Z31" s="251">
        <v>12</v>
      </c>
      <c r="AA31" s="251">
        <v>5</v>
      </c>
      <c r="AB31" s="251">
        <v>7</v>
      </c>
      <c r="AD31" s="251">
        <v>25</v>
      </c>
      <c r="AE31" s="251">
        <v>16</v>
      </c>
      <c r="AF31" s="251">
        <v>9</v>
      </c>
      <c r="AH31" s="251">
        <v>320</v>
      </c>
      <c r="AI31" s="251">
        <v>213</v>
      </c>
      <c r="AJ31" s="251">
        <v>107</v>
      </c>
      <c r="AL31" s="251">
        <v>245</v>
      </c>
      <c r="AM31" s="251">
        <v>147</v>
      </c>
      <c r="AN31" s="251">
        <v>98</v>
      </c>
    </row>
    <row r="32" spans="1:40" x14ac:dyDescent="0.2">
      <c r="A32" s="42" t="s">
        <v>82</v>
      </c>
      <c r="B32" s="251">
        <f t="shared" si="1"/>
        <v>208</v>
      </c>
      <c r="C32" s="251">
        <f t="shared" si="2"/>
        <v>139</v>
      </c>
      <c r="D32" s="251">
        <f t="shared" si="3"/>
        <v>69</v>
      </c>
      <c r="F32" s="251">
        <v>29</v>
      </c>
      <c r="G32" s="251">
        <v>20</v>
      </c>
      <c r="H32" s="251">
        <v>9</v>
      </c>
      <c r="J32" s="251">
        <v>0</v>
      </c>
      <c r="K32" s="251">
        <v>0</v>
      </c>
      <c r="L32" s="251">
        <v>0</v>
      </c>
      <c r="N32" s="251">
        <v>0</v>
      </c>
      <c r="O32" s="251">
        <v>0</v>
      </c>
      <c r="P32" s="251">
        <v>0</v>
      </c>
      <c r="R32" s="251">
        <v>0</v>
      </c>
      <c r="S32" s="251">
        <v>0</v>
      </c>
      <c r="T32" s="251">
        <v>0</v>
      </c>
      <c r="V32" s="251">
        <v>0</v>
      </c>
      <c r="W32" s="251">
        <v>0</v>
      </c>
      <c r="X32" s="251">
        <v>0</v>
      </c>
      <c r="Z32" s="251">
        <v>7</v>
      </c>
      <c r="AA32" s="251">
        <v>5</v>
      </c>
      <c r="AB32" s="251">
        <v>2</v>
      </c>
      <c r="AD32" s="251">
        <v>4</v>
      </c>
      <c r="AE32" s="251">
        <v>4</v>
      </c>
      <c r="AF32" s="251">
        <v>0</v>
      </c>
      <c r="AH32" s="251">
        <v>92</v>
      </c>
      <c r="AI32" s="251">
        <v>65</v>
      </c>
      <c r="AJ32" s="251">
        <v>27</v>
      </c>
      <c r="AL32" s="251">
        <v>76</v>
      </c>
      <c r="AM32" s="251">
        <v>45</v>
      </c>
      <c r="AN32" s="251">
        <v>31</v>
      </c>
    </row>
    <row r="33" spans="1:40" x14ac:dyDescent="0.2">
      <c r="A33" s="42" t="s">
        <v>69</v>
      </c>
      <c r="B33" s="251">
        <f t="shared" si="1"/>
        <v>203</v>
      </c>
      <c r="C33" s="251">
        <f t="shared" si="2"/>
        <v>141</v>
      </c>
      <c r="D33" s="251">
        <f t="shared" si="3"/>
        <v>62</v>
      </c>
      <c r="F33" s="251">
        <v>17</v>
      </c>
      <c r="G33" s="251">
        <v>11</v>
      </c>
      <c r="H33" s="251">
        <v>6</v>
      </c>
      <c r="J33" s="251">
        <v>18</v>
      </c>
      <c r="K33" s="251">
        <v>12</v>
      </c>
      <c r="L33" s="251">
        <v>6</v>
      </c>
      <c r="N33" s="251">
        <v>6</v>
      </c>
      <c r="O33" s="251">
        <v>3</v>
      </c>
      <c r="P33" s="251">
        <v>3</v>
      </c>
      <c r="R33" s="251">
        <v>4</v>
      </c>
      <c r="S33" s="251">
        <v>2</v>
      </c>
      <c r="T33" s="251">
        <v>2</v>
      </c>
      <c r="V33" s="251">
        <v>0</v>
      </c>
      <c r="W33" s="251">
        <v>0</v>
      </c>
      <c r="X33" s="251">
        <v>0</v>
      </c>
      <c r="Z33" s="251">
        <v>0</v>
      </c>
      <c r="AA33" s="251">
        <v>0</v>
      </c>
      <c r="AB33" s="251">
        <v>0</v>
      </c>
      <c r="AD33" s="251">
        <v>2</v>
      </c>
      <c r="AE33" s="251">
        <v>1</v>
      </c>
      <c r="AF33" s="251">
        <v>1</v>
      </c>
      <c r="AH33" s="251">
        <v>92</v>
      </c>
      <c r="AI33" s="251">
        <v>66</v>
      </c>
      <c r="AJ33" s="251">
        <v>26</v>
      </c>
      <c r="AL33" s="251">
        <v>64</v>
      </c>
      <c r="AM33" s="251">
        <v>46</v>
      </c>
      <c r="AN33" s="251">
        <v>18</v>
      </c>
    </row>
    <row r="34" spans="1:40" x14ac:dyDescent="0.2">
      <c r="A34" s="42" t="s">
        <v>70</v>
      </c>
      <c r="B34" s="251">
        <f t="shared" si="1"/>
        <v>76</v>
      </c>
      <c r="C34" s="251">
        <f t="shared" si="2"/>
        <v>54</v>
      </c>
      <c r="D34" s="251">
        <f t="shared" si="3"/>
        <v>22</v>
      </c>
      <c r="F34" s="251">
        <v>5</v>
      </c>
      <c r="G34" s="251">
        <v>3</v>
      </c>
      <c r="H34" s="251">
        <v>2</v>
      </c>
      <c r="J34" s="251">
        <v>7</v>
      </c>
      <c r="K34" s="251">
        <v>5</v>
      </c>
      <c r="L34" s="251">
        <v>2</v>
      </c>
      <c r="N34" s="251">
        <v>0</v>
      </c>
      <c r="O34" s="251">
        <v>0</v>
      </c>
      <c r="P34" s="251">
        <v>0</v>
      </c>
      <c r="R34" s="251">
        <v>0</v>
      </c>
      <c r="S34" s="251">
        <v>0</v>
      </c>
      <c r="T34" s="251">
        <v>0</v>
      </c>
      <c r="V34" s="251">
        <v>0</v>
      </c>
      <c r="W34" s="251">
        <v>0</v>
      </c>
      <c r="X34" s="251">
        <v>0</v>
      </c>
      <c r="Z34" s="251">
        <v>0</v>
      </c>
      <c r="AA34" s="251">
        <v>0</v>
      </c>
      <c r="AB34" s="251">
        <v>0</v>
      </c>
      <c r="AD34" s="251">
        <v>2</v>
      </c>
      <c r="AE34" s="251">
        <v>1</v>
      </c>
      <c r="AF34" s="251">
        <v>1</v>
      </c>
      <c r="AH34" s="251">
        <v>40</v>
      </c>
      <c r="AI34" s="251">
        <v>31</v>
      </c>
      <c r="AJ34" s="251">
        <v>9</v>
      </c>
      <c r="AL34" s="251">
        <v>22</v>
      </c>
      <c r="AM34" s="251">
        <v>14</v>
      </c>
      <c r="AN34" s="251">
        <v>8</v>
      </c>
    </row>
    <row r="35" spans="1:40" x14ac:dyDescent="0.2">
      <c r="A35" s="42" t="s">
        <v>71</v>
      </c>
      <c r="B35" s="251">
        <f t="shared" si="1"/>
        <v>393</v>
      </c>
      <c r="C35" s="251">
        <f t="shared" si="2"/>
        <v>246</v>
      </c>
      <c r="D35" s="251">
        <f t="shared" si="3"/>
        <v>147</v>
      </c>
      <c r="F35" s="251">
        <v>52</v>
      </c>
      <c r="G35" s="251">
        <v>29</v>
      </c>
      <c r="H35" s="251">
        <v>23</v>
      </c>
      <c r="J35" s="251">
        <v>32</v>
      </c>
      <c r="K35" s="251">
        <v>18</v>
      </c>
      <c r="L35" s="251">
        <v>14</v>
      </c>
      <c r="N35" s="251">
        <v>34</v>
      </c>
      <c r="O35" s="251">
        <v>24</v>
      </c>
      <c r="P35" s="251">
        <v>10</v>
      </c>
      <c r="R35" s="251">
        <v>15</v>
      </c>
      <c r="S35" s="251">
        <v>9</v>
      </c>
      <c r="T35" s="251">
        <v>6</v>
      </c>
      <c r="V35" s="251">
        <v>1</v>
      </c>
      <c r="W35" s="251">
        <v>0</v>
      </c>
      <c r="X35" s="251">
        <v>1</v>
      </c>
      <c r="Z35" s="251">
        <v>26</v>
      </c>
      <c r="AA35" s="251">
        <v>20</v>
      </c>
      <c r="AB35" s="251">
        <v>6</v>
      </c>
      <c r="AD35" s="251">
        <v>32</v>
      </c>
      <c r="AE35" s="251">
        <v>19</v>
      </c>
      <c r="AF35" s="251">
        <v>13</v>
      </c>
      <c r="AH35" s="251">
        <v>97</v>
      </c>
      <c r="AI35" s="251">
        <v>62</v>
      </c>
      <c r="AJ35" s="251">
        <v>35</v>
      </c>
      <c r="AL35" s="251">
        <v>104</v>
      </c>
      <c r="AM35" s="251">
        <v>65</v>
      </c>
      <c r="AN35" s="251">
        <v>39</v>
      </c>
    </row>
    <row r="36" spans="1:40" x14ac:dyDescent="0.2">
      <c r="A36" s="42" t="s">
        <v>72</v>
      </c>
      <c r="B36" s="251">
        <f t="shared" si="1"/>
        <v>497</v>
      </c>
      <c r="C36" s="251">
        <f t="shared" si="2"/>
        <v>311</v>
      </c>
      <c r="D36" s="251">
        <f t="shared" si="3"/>
        <v>186</v>
      </c>
      <c r="F36" s="251">
        <v>81</v>
      </c>
      <c r="G36" s="251">
        <v>52</v>
      </c>
      <c r="H36" s="251">
        <v>29</v>
      </c>
      <c r="J36" s="251">
        <v>64</v>
      </c>
      <c r="K36" s="251">
        <v>43</v>
      </c>
      <c r="L36" s="251">
        <v>21</v>
      </c>
      <c r="N36" s="251">
        <v>0</v>
      </c>
      <c r="O36" s="251">
        <v>0</v>
      </c>
      <c r="P36" s="251">
        <v>0</v>
      </c>
      <c r="R36" s="251">
        <v>12</v>
      </c>
      <c r="S36" s="251">
        <v>7</v>
      </c>
      <c r="T36" s="251">
        <v>5</v>
      </c>
      <c r="V36" s="251">
        <v>0</v>
      </c>
      <c r="W36" s="251">
        <v>0</v>
      </c>
      <c r="X36" s="251">
        <v>0</v>
      </c>
      <c r="Z36" s="251">
        <v>39</v>
      </c>
      <c r="AA36" s="251">
        <v>24</v>
      </c>
      <c r="AB36" s="251">
        <v>15</v>
      </c>
      <c r="AD36" s="251">
        <v>30</v>
      </c>
      <c r="AE36" s="251">
        <v>19</v>
      </c>
      <c r="AF36" s="251">
        <v>11</v>
      </c>
      <c r="AH36" s="251">
        <v>158</v>
      </c>
      <c r="AI36" s="251">
        <v>95</v>
      </c>
      <c r="AJ36" s="251">
        <v>63</v>
      </c>
      <c r="AL36" s="251">
        <v>113</v>
      </c>
      <c r="AM36" s="251">
        <v>71</v>
      </c>
      <c r="AN36" s="251">
        <v>42</v>
      </c>
    </row>
    <row r="37" spans="1:40" ht="13.5" thickBot="1" x14ac:dyDescent="0.25">
      <c r="A37" s="46" t="s">
        <v>73</v>
      </c>
      <c r="B37" s="254">
        <f t="shared" si="1"/>
        <v>92</v>
      </c>
      <c r="C37" s="254">
        <f t="shared" si="2"/>
        <v>60</v>
      </c>
      <c r="D37" s="254">
        <f t="shared" si="3"/>
        <v>32</v>
      </c>
      <c r="E37" s="254"/>
      <c r="F37" s="254">
        <v>27</v>
      </c>
      <c r="G37" s="254">
        <v>16</v>
      </c>
      <c r="H37" s="254">
        <v>11</v>
      </c>
      <c r="I37" s="254"/>
      <c r="J37" s="254">
        <v>0</v>
      </c>
      <c r="K37" s="254">
        <v>0</v>
      </c>
      <c r="L37" s="254">
        <v>0</v>
      </c>
      <c r="M37" s="254"/>
      <c r="N37" s="254">
        <v>0</v>
      </c>
      <c r="O37" s="254">
        <v>0</v>
      </c>
      <c r="P37" s="254">
        <v>0</v>
      </c>
      <c r="Q37" s="254"/>
      <c r="R37" s="254">
        <v>0</v>
      </c>
      <c r="S37" s="254">
        <v>0</v>
      </c>
      <c r="T37" s="254">
        <v>0</v>
      </c>
      <c r="U37" s="254"/>
      <c r="V37" s="254">
        <v>0</v>
      </c>
      <c r="W37" s="254">
        <v>0</v>
      </c>
      <c r="X37" s="254">
        <v>0</v>
      </c>
      <c r="Y37" s="254"/>
      <c r="Z37" s="254">
        <v>0</v>
      </c>
      <c r="AA37" s="254">
        <v>0</v>
      </c>
      <c r="AB37" s="254">
        <v>0</v>
      </c>
      <c r="AC37" s="254"/>
      <c r="AD37" s="254">
        <v>0</v>
      </c>
      <c r="AE37" s="254">
        <v>0</v>
      </c>
      <c r="AF37" s="254">
        <v>0</v>
      </c>
      <c r="AG37" s="254"/>
      <c r="AH37" s="254">
        <v>39</v>
      </c>
      <c r="AI37" s="254">
        <v>28</v>
      </c>
      <c r="AJ37" s="254">
        <v>11</v>
      </c>
      <c r="AK37" s="254"/>
      <c r="AL37" s="254">
        <v>26</v>
      </c>
      <c r="AM37" s="254">
        <v>16</v>
      </c>
      <c r="AN37" s="254">
        <v>10</v>
      </c>
    </row>
    <row r="38" spans="1:40" ht="15" customHeight="1" x14ac:dyDescent="0.2">
      <c r="A38" s="202" t="s">
        <v>341</v>
      </c>
    </row>
    <row r="39" spans="1:40" ht="15" customHeight="1" x14ac:dyDescent="0.2">
      <c r="A39" s="28" t="s">
        <v>929</v>
      </c>
    </row>
  </sheetData>
  <mergeCells count="20">
    <mergeCell ref="A4:AN4"/>
    <mergeCell ref="A1:AN1"/>
    <mergeCell ref="A2:AN2"/>
    <mergeCell ref="A3:AN3"/>
    <mergeCell ref="A5:AN5"/>
    <mergeCell ref="A6:A7"/>
    <mergeCell ref="B6:D6"/>
    <mergeCell ref="F6:H6"/>
    <mergeCell ref="J6:L6"/>
    <mergeCell ref="N6:P6"/>
    <mergeCell ref="AL6:AN6"/>
    <mergeCell ref="R6:T6"/>
    <mergeCell ref="V6:X6"/>
    <mergeCell ref="Z6:AB6"/>
    <mergeCell ref="AD6:AF6"/>
    <mergeCell ref="AH6:AJ6"/>
    <mergeCell ref="AK6:AK7"/>
    <mergeCell ref="Y6:Y7"/>
    <mergeCell ref="AC6:AC7"/>
    <mergeCell ref="AG6:AG7"/>
  </mergeCells>
  <conditionalFormatting sqref="B9:D9">
    <cfRule type="cellIs" dxfId="145" priority="12" operator="equal">
      <formula>0</formula>
    </cfRule>
  </conditionalFormatting>
  <conditionalFormatting sqref="B11:D37">
    <cfRule type="cellIs" dxfId="144" priority="11" operator="equal">
      <formula>0</formula>
    </cfRule>
  </conditionalFormatting>
  <conditionalFormatting sqref="F9:H9">
    <cfRule type="cellIs" dxfId="143" priority="10" operator="equal">
      <formula>0</formula>
    </cfRule>
  </conditionalFormatting>
  <conditionalFormatting sqref="F11:AN37">
    <cfRule type="cellIs" dxfId="142" priority="1" operator="equal">
      <formula>0</formula>
    </cfRule>
  </conditionalFormatting>
  <conditionalFormatting sqref="J9:L9">
    <cfRule type="cellIs" dxfId="141" priority="9" operator="equal">
      <formula>0</formula>
    </cfRule>
  </conditionalFormatting>
  <conditionalFormatting sqref="N9:P9">
    <cfRule type="cellIs" dxfId="140" priority="8" operator="equal">
      <formula>0</formula>
    </cfRule>
  </conditionalFormatting>
  <conditionalFormatting sqref="R9:T10">
    <cfRule type="cellIs" dxfId="139" priority="7" operator="equal">
      <formula>0</formula>
    </cfRule>
  </conditionalFormatting>
  <conditionalFormatting sqref="V9:X9">
    <cfRule type="cellIs" dxfId="138" priority="6" operator="equal">
      <formula>0</formula>
    </cfRule>
  </conditionalFormatting>
  <conditionalFormatting sqref="Z9:AB10">
    <cfRule type="cellIs" dxfId="137" priority="5" operator="equal">
      <formula>0</formula>
    </cfRule>
  </conditionalFormatting>
  <conditionalFormatting sqref="AD9:AF9">
    <cfRule type="cellIs" dxfId="136" priority="4" operator="equal">
      <formula>0</formula>
    </cfRule>
  </conditionalFormatting>
  <conditionalFormatting sqref="AH9:AJ10">
    <cfRule type="cellIs" dxfId="135" priority="3" operator="equal">
      <formula>0</formula>
    </cfRule>
  </conditionalFormatting>
  <conditionalFormatting sqref="AL9:AN9">
    <cfRule type="cellIs" dxfId="134" priority="2" operator="equal">
      <formula>0</formula>
    </cfRule>
  </conditionalFormatting>
  <hyperlinks>
    <hyperlink ref="AO2" location="Contenido!A1" display="Contenido" xr:uid="{00000000-0004-0000-5F00-000000000000}"/>
  </hyperlinks>
  <printOptions horizontalCentered="1"/>
  <pageMargins left="0.59055118110236227" right="0.39370078740157483" top="0.59055118110236227" bottom="0.19685039370078741" header="0" footer="0"/>
  <pageSetup scale="78" fitToHeight="0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Hoja97">
    <tabColor theme="5" tint="0.59999389629810485"/>
    <pageSetUpPr fitToPage="1"/>
  </sheetPr>
  <dimension ref="B1:AO30"/>
  <sheetViews>
    <sheetView showGridLines="0" zoomScaleNormal="100" zoomScaleSheetLayoutView="100" workbookViewId="0">
      <selection activeCell="V17" sqref="V17"/>
    </sheetView>
  </sheetViews>
  <sheetFormatPr baseColWidth="10" defaultColWidth="9" defaultRowHeight="12.75" x14ac:dyDescent="0.2"/>
  <cols>
    <col min="1" max="1" width="4.625" style="169" customWidth="1"/>
    <col min="2" max="2" width="33.125" style="169" customWidth="1"/>
    <col min="3" max="3" width="5.375" style="292" bestFit="1" customWidth="1"/>
    <col min="4" max="5" width="5.125" style="292" customWidth="1"/>
    <col min="6" max="6" width="1.125" style="292" customWidth="1"/>
    <col min="7" max="9" width="5.125" style="292" customWidth="1"/>
    <col min="10" max="10" width="1.125" style="292" customWidth="1"/>
    <col min="11" max="13" width="5.125" style="292" customWidth="1"/>
    <col min="14" max="14" width="1.125" style="292" customWidth="1"/>
    <col min="15" max="17" width="5.125" style="292" customWidth="1"/>
    <col min="18" max="18" width="1.125" style="292" customWidth="1"/>
    <col min="19" max="21" width="5.125" style="292" customWidth="1"/>
    <col min="22" max="41" width="11" style="292" customWidth="1"/>
    <col min="42" max="222" width="11" style="169" customWidth="1"/>
    <col min="223" max="16384" width="9" style="169"/>
  </cols>
  <sheetData>
    <row r="1" spans="2:41" s="102" customFormat="1" ht="15" customHeight="1" x14ac:dyDescent="0.25">
      <c r="B1" s="600" t="s">
        <v>822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</row>
    <row r="2" spans="2:41" s="102" customFormat="1" ht="15" customHeight="1" x14ac:dyDescent="0.25">
      <c r="B2" s="601" t="s">
        <v>336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506" t="s">
        <v>573</v>
      </c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</row>
    <row r="3" spans="2:41" s="102" customFormat="1" ht="15" x14ac:dyDescent="0.25">
      <c r="B3" s="601" t="s">
        <v>385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</row>
    <row r="4" spans="2:41" ht="15" x14ac:dyDescent="0.25">
      <c r="B4" s="624" t="s">
        <v>199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</row>
    <row r="5" spans="2:41" s="102" customFormat="1" ht="15" x14ac:dyDescent="0.25">
      <c r="B5" s="600" t="s">
        <v>932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</row>
    <row r="6" spans="2:41" s="312" customFormat="1" ht="26.25" customHeight="1" x14ac:dyDescent="0.15">
      <c r="B6" s="603" t="s">
        <v>386</v>
      </c>
      <c r="C6" s="599" t="s">
        <v>0</v>
      </c>
      <c r="D6" s="599"/>
      <c r="E6" s="599"/>
      <c r="F6" s="394"/>
      <c r="G6" s="622" t="s">
        <v>366</v>
      </c>
      <c r="H6" s="622"/>
      <c r="I6" s="622"/>
      <c r="J6" s="394"/>
      <c r="K6" s="622" t="s">
        <v>6</v>
      </c>
      <c r="L6" s="622"/>
      <c r="M6" s="622"/>
      <c r="N6" s="394"/>
      <c r="O6" s="622" t="s">
        <v>339</v>
      </c>
      <c r="P6" s="622"/>
      <c r="Q6" s="622"/>
      <c r="R6" s="394"/>
      <c r="S6" s="622" t="s">
        <v>340</v>
      </c>
      <c r="T6" s="622"/>
      <c r="U6" s="622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</row>
    <row r="7" spans="2:41" s="312" customFormat="1" ht="27.75" customHeight="1" x14ac:dyDescent="0.15">
      <c r="B7" s="603"/>
      <c r="C7" s="395" t="s">
        <v>0</v>
      </c>
      <c r="D7" s="395" t="s">
        <v>15</v>
      </c>
      <c r="E7" s="395" t="s">
        <v>16</v>
      </c>
      <c r="F7" s="396"/>
      <c r="G7" s="395" t="s">
        <v>0</v>
      </c>
      <c r="H7" s="395" t="s">
        <v>15</v>
      </c>
      <c r="I7" s="395" t="s">
        <v>16</v>
      </c>
      <c r="J7" s="396"/>
      <c r="K7" s="395" t="s">
        <v>0</v>
      </c>
      <c r="L7" s="395" t="s">
        <v>15</v>
      </c>
      <c r="M7" s="395" t="s">
        <v>16</v>
      </c>
      <c r="N7" s="396"/>
      <c r="O7" s="395" t="s">
        <v>0</v>
      </c>
      <c r="P7" s="395" t="s">
        <v>15</v>
      </c>
      <c r="Q7" s="395" t="s">
        <v>16</v>
      </c>
      <c r="R7" s="396"/>
      <c r="S7" s="395" t="s">
        <v>0</v>
      </c>
      <c r="T7" s="395" t="s">
        <v>15</v>
      </c>
      <c r="U7" s="395" t="s">
        <v>16</v>
      </c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</row>
    <row r="8" spans="2:41" x14ac:dyDescent="0.2">
      <c r="B8" s="171"/>
      <c r="C8" s="306"/>
      <c r="D8" s="306"/>
      <c r="E8" s="306"/>
      <c r="F8" s="298"/>
      <c r="G8" s="306"/>
      <c r="H8" s="306"/>
      <c r="I8" s="306"/>
      <c r="J8" s="298"/>
      <c r="K8" s="306"/>
      <c r="L8" s="306"/>
      <c r="M8" s="306"/>
      <c r="N8" s="298"/>
      <c r="O8" s="306"/>
      <c r="P8" s="306"/>
      <c r="Q8" s="306"/>
      <c r="R8" s="298"/>
      <c r="S8" s="306"/>
      <c r="T8" s="306"/>
      <c r="U8" s="306"/>
    </row>
    <row r="9" spans="2:41" s="314" customFormat="1" ht="15.75" customHeight="1" x14ac:dyDescent="0.2">
      <c r="B9" s="122" t="s">
        <v>0</v>
      </c>
      <c r="C9" s="313">
        <f>+G9+K9+O9+S9</f>
        <v>15307</v>
      </c>
      <c r="D9" s="313">
        <f t="shared" ref="D9:E9" si="0">+H9+L9+P9+T9</f>
        <v>9668</v>
      </c>
      <c r="E9" s="313">
        <f t="shared" si="0"/>
        <v>5639</v>
      </c>
      <c r="F9" s="313"/>
      <c r="G9" s="313">
        <f>+G11+G12+G13+G14+G15+G16+G17+G21+G25+G26+G27</f>
        <v>3586</v>
      </c>
      <c r="H9" s="313">
        <f t="shared" ref="H9:I9" si="1">+H11+H12+H13+H14+H15+H16+H17+H21+H25+H26+H27</f>
        <v>2247</v>
      </c>
      <c r="I9" s="313">
        <f t="shared" si="1"/>
        <v>1339</v>
      </c>
      <c r="J9" s="313"/>
      <c r="K9" s="313">
        <f>+K11+K12+K13+K14+K15+K16+K17+K21+K25+K26+K27</f>
        <v>2475</v>
      </c>
      <c r="L9" s="313">
        <f t="shared" ref="L9:M9" si="2">+L11+L12+L13+L14+L15+L16+L17+L21+L25+L26+L27</f>
        <v>1583</v>
      </c>
      <c r="M9" s="313">
        <f t="shared" si="2"/>
        <v>892</v>
      </c>
      <c r="N9" s="313"/>
      <c r="O9" s="313">
        <f>+O11+O12+O13+O14+O15+O16+O17+O21+O25+O26+O27</f>
        <v>5051</v>
      </c>
      <c r="P9" s="313">
        <f t="shared" ref="P9:Q9" si="3">+P11+P12+P13+P14+P15+P16+P17+P21+P25+P26+P27</f>
        <v>3276</v>
      </c>
      <c r="Q9" s="313">
        <f t="shared" si="3"/>
        <v>1775</v>
      </c>
      <c r="R9" s="313"/>
      <c r="S9" s="313">
        <f>+S11+S12+S13+S14+S15+S16+S17+S21+S25+S26+S27</f>
        <v>4195</v>
      </c>
      <c r="T9" s="313">
        <f t="shared" ref="T9:U9" si="4">+T11+T12+T13+T14+T15+T16+T17+T21+T25+T26+T27</f>
        <v>2562</v>
      </c>
      <c r="U9" s="313">
        <f t="shared" si="4"/>
        <v>1633</v>
      </c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</row>
    <row r="10" spans="2:41" x14ac:dyDescent="0.2">
      <c r="B10" s="170"/>
      <c r="C10" s="300"/>
      <c r="D10" s="300"/>
      <c r="E10" s="300"/>
      <c r="F10" s="299"/>
      <c r="H10" s="300"/>
      <c r="I10" s="300"/>
      <c r="J10" s="301"/>
      <c r="K10" s="300"/>
      <c r="L10" s="300"/>
      <c r="M10" s="300"/>
      <c r="N10" s="301"/>
      <c r="O10" s="300"/>
      <c r="P10" s="300"/>
      <c r="Q10" s="300"/>
      <c r="R10" s="301"/>
      <c r="S10" s="300"/>
      <c r="T10" s="300"/>
      <c r="U10" s="300"/>
    </row>
    <row r="11" spans="2:41" ht="15.75" customHeight="1" x14ac:dyDescent="0.2">
      <c r="B11" s="174" t="s">
        <v>351</v>
      </c>
      <c r="C11" s="299">
        <f>+D11+E11</f>
        <v>808</v>
      </c>
      <c r="D11" s="299">
        <f t="shared" ref="D11:D27" si="5">+H11+L11+P11+T11</f>
        <v>456</v>
      </c>
      <c r="E11" s="299">
        <f t="shared" ref="E11:E27" si="6">+I11+M11+Q11+U11</f>
        <v>352</v>
      </c>
      <c r="F11" s="301"/>
      <c r="G11" s="299">
        <v>507</v>
      </c>
      <c r="H11" s="299">
        <v>292</v>
      </c>
      <c r="I11" s="299">
        <v>215</v>
      </c>
      <c r="J11" s="301"/>
      <c r="K11" s="299">
        <v>131</v>
      </c>
      <c r="L11" s="299">
        <v>77</v>
      </c>
      <c r="M11" s="299">
        <v>54</v>
      </c>
      <c r="N11" s="301"/>
      <c r="O11" s="299">
        <v>99</v>
      </c>
      <c r="P11" s="299">
        <v>53</v>
      </c>
      <c r="Q11" s="299">
        <v>46</v>
      </c>
      <c r="R11" s="301"/>
      <c r="S11" s="299">
        <v>71</v>
      </c>
      <c r="T11" s="299">
        <v>34</v>
      </c>
      <c r="U11" s="299">
        <v>37</v>
      </c>
    </row>
    <row r="12" spans="2:41" ht="15.75" customHeight="1" x14ac:dyDescent="0.2">
      <c r="B12" s="174" t="s">
        <v>352</v>
      </c>
      <c r="C12" s="299">
        <f t="shared" ref="C12:C27" si="7">+D12+E12</f>
        <v>1511</v>
      </c>
      <c r="D12" s="299">
        <f t="shared" si="5"/>
        <v>871</v>
      </c>
      <c r="E12" s="299">
        <f t="shared" si="6"/>
        <v>640</v>
      </c>
      <c r="F12" s="301"/>
      <c r="G12" s="299">
        <v>538</v>
      </c>
      <c r="H12" s="299">
        <v>317</v>
      </c>
      <c r="I12" s="299">
        <v>221</v>
      </c>
      <c r="J12" s="301"/>
      <c r="K12" s="299">
        <v>484</v>
      </c>
      <c r="L12" s="299">
        <v>275</v>
      </c>
      <c r="M12" s="299">
        <v>209</v>
      </c>
      <c r="N12" s="301"/>
      <c r="O12" s="299">
        <v>266</v>
      </c>
      <c r="P12" s="299">
        <v>157</v>
      </c>
      <c r="Q12" s="299">
        <v>109</v>
      </c>
      <c r="R12" s="301"/>
      <c r="S12" s="299">
        <v>223</v>
      </c>
      <c r="T12" s="299">
        <v>122</v>
      </c>
      <c r="U12" s="299">
        <v>101</v>
      </c>
    </row>
    <row r="13" spans="2:41" ht="15.75" customHeight="1" x14ac:dyDescent="0.2">
      <c r="B13" s="174" t="s">
        <v>353</v>
      </c>
      <c r="C13" s="299">
        <f t="shared" si="7"/>
        <v>29</v>
      </c>
      <c r="D13" s="299">
        <f t="shared" si="5"/>
        <v>17</v>
      </c>
      <c r="E13" s="299">
        <f t="shared" si="6"/>
        <v>12</v>
      </c>
      <c r="F13" s="301"/>
      <c r="G13" s="299">
        <v>8</v>
      </c>
      <c r="H13" s="299">
        <v>7</v>
      </c>
      <c r="I13" s="299">
        <v>1</v>
      </c>
      <c r="J13" s="301"/>
      <c r="K13" s="299">
        <v>8</v>
      </c>
      <c r="L13" s="299">
        <v>4</v>
      </c>
      <c r="M13" s="299">
        <v>4</v>
      </c>
      <c r="N13" s="301"/>
      <c r="O13" s="299">
        <v>4</v>
      </c>
      <c r="P13" s="299">
        <v>4</v>
      </c>
      <c r="Q13" s="299">
        <v>0</v>
      </c>
      <c r="R13" s="301"/>
      <c r="S13" s="299">
        <v>9</v>
      </c>
      <c r="T13" s="299">
        <v>2</v>
      </c>
      <c r="U13" s="299">
        <v>7</v>
      </c>
    </row>
    <row r="14" spans="2:41" ht="15.75" customHeight="1" x14ac:dyDescent="0.2">
      <c r="B14" s="174" t="s">
        <v>354</v>
      </c>
      <c r="C14" s="299">
        <f t="shared" si="7"/>
        <v>162</v>
      </c>
      <c r="D14" s="299">
        <f t="shared" si="5"/>
        <v>94</v>
      </c>
      <c r="E14" s="299">
        <f t="shared" si="6"/>
        <v>68</v>
      </c>
      <c r="F14" s="301"/>
      <c r="G14" s="299">
        <v>44</v>
      </c>
      <c r="H14" s="299">
        <v>24</v>
      </c>
      <c r="I14" s="299">
        <v>20</v>
      </c>
      <c r="J14" s="301"/>
      <c r="K14" s="299">
        <v>16</v>
      </c>
      <c r="L14" s="299">
        <v>9</v>
      </c>
      <c r="M14" s="299">
        <v>7</v>
      </c>
      <c r="N14" s="301"/>
      <c r="O14" s="299">
        <v>39</v>
      </c>
      <c r="P14" s="299">
        <v>24</v>
      </c>
      <c r="Q14" s="299">
        <v>15</v>
      </c>
      <c r="R14" s="301"/>
      <c r="S14" s="299">
        <v>63</v>
      </c>
      <c r="T14" s="299">
        <v>37</v>
      </c>
      <c r="U14" s="299">
        <v>26</v>
      </c>
    </row>
    <row r="15" spans="2:41" ht="15.75" customHeight="1" x14ac:dyDescent="0.2">
      <c r="B15" s="174" t="s">
        <v>355</v>
      </c>
      <c r="C15" s="299">
        <f t="shared" si="7"/>
        <v>7994</v>
      </c>
      <c r="D15" s="299">
        <f t="shared" si="5"/>
        <v>4957</v>
      </c>
      <c r="E15" s="299">
        <f t="shared" si="6"/>
        <v>3037</v>
      </c>
      <c r="F15" s="301"/>
      <c r="G15" s="299">
        <v>349</v>
      </c>
      <c r="H15" s="299">
        <v>216</v>
      </c>
      <c r="I15" s="299">
        <v>133</v>
      </c>
      <c r="J15" s="301"/>
      <c r="K15" s="299">
        <v>645</v>
      </c>
      <c r="L15" s="299">
        <v>367</v>
      </c>
      <c r="M15" s="299">
        <v>278</v>
      </c>
      <c r="N15" s="301"/>
      <c r="O15" s="299">
        <v>3795</v>
      </c>
      <c r="P15" s="299">
        <v>2433</v>
      </c>
      <c r="Q15" s="299">
        <v>1362</v>
      </c>
      <c r="R15" s="301"/>
      <c r="S15" s="299">
        <v>3205</v>
      </c>
      <c r="T15" s="299">
        <v>1941</v>
      </c>
      <c r="U15" s="299">
        <v>1264</v>
      </c>
    </row>
    <row r="16" spans="2:41" ht="15.75" customHeight="1" x14ac:dyDescent="0.2">
      <c r="B16" s="174" t="s">
        <v>356</v>
      </c>
      <c r="C16" s="299">
        <f t="shared" si="7"/>
        <v>1152</v>
      </c>
      <c r="D16" s="299">
        <f t="shared" si="5"/>
        <v>634</v>
      </c>
      <c r="E16" s="299">
        <f t="shared" si="6"/>
        <v>518</v>
      </c>
      <c r="F16" s="301"/>
      <c r="G16" s="299">
        <v>388</v>
      </c>
      <c r="H16" s="299">
        <v>207</v>
      </c>
      <c r="I16" s="299">
        <v>181</v>
      </c>
      <c r="J16" s="301"/>
      <c r="K16" s="299">
        <v>319</v>
      </c>
      <c r="L16" s="299">
        <v>187</v>
      </c>
      <c r="M16" s="299">
        <v>132</v>
      </c>
      <c r="N16" s="301"/>
      <c r="O16" s="299">
        <v>253</v>
      </c>
      <c r="P16" s="299">
        <v>137</v>
      </c>
      <c r="Q16" s="299">
        <v>116</v>
      </c>
      <c r="R16" s="301"/>
      <c r="S16" s="299">
        <v>192</v>
      </c>
      <c r="T16" s="299">
        <v>103</v>
      </c>
      <c r="U16" s="299">
        <v>89</v>
      </c>
    </row>
    <row r="17" spans="2:41" ht="15.75" customHeight="1" x14ac:dyDescent="0.2">
      <c r="B17" s="174" t="s">
        <v>357</v>
      </c>
      <c r="C17" s="299">
        <f t="shared" si="7"/>
        <v>179</v>
      </c>
      <c r="D17" s="299">
        <f t="shared" si="5"/>
        <v>107</v>
      </c>
      <c r="E17" s="299">
        <f t="shared" si="6"/>
        <v>72</v>
      </c>
      <c r="F17" s="301"/>
      <c r="G17" s="299">
        <v>30</v>
      </c>
      <c r="H17" s="299">
        <v>16</v>
      </c>
      <c r="I17" s="299">
        <v>14</v>
      </c>
      <c r="J17" s="301"/>
      <c r="K17" s="299">
        <v>46</v>
      </c>
      <c r="L17" s="299">
        <v>24</v>
      </c>
      <c r="M17" s="299">
        <v>22</v>
      </c>
      <c r="N17" s="301"/>
      <c r="O17" s="299">
        <v>55</v>
      </c>
      <c r="P17" s="299">
        <v>37</v>
      </c>
      <c r="Q17" s="299">
        <v>18</v>
      </c>
      <c r="R17" s="301"/>
      <c r="S17" s="299">
        <v>48</v>
      </c>
      <c r="T17" s="299">
        <v>30</v>
      </c>
      <c r="U17" s="299">
        <v>18</v>
      </c>
    </row>
    <row r="18" spans="2:41" ht="15.75" customHeight="1" x14ac:dyDescent="0.2">
      <c r="B18" s="176" t="s">
        <v>358</v>
      </c>
      <c r="C18" s="299">
        <f t="shared" si="7"/>
        <v>88</v>
      </c>
      <c r="D18" s="299">
        <f t="shared" si="5"/>
        <v>54</v>
      </c>
      <c r="E18" s="299">
        <f t="shared" si="6"/>
        <v>34</v>
      </c>
      <c r="F18" s="301"/>
      <c r="G18" s="299">
        <v>18</v>
      </c>
      <c r="H18" s="299">
        <v>9</v>
      </c>
      <c r="I18" s="299">
        <v>9</v>
      </c>
      <c r="J18" s="301"/>
      <c r="K18" s="299">
        <v>23</v>
      </c>
      <c r="L18" s="299">
        <v>14</v>
      </c>
      <c r="M18" s="299">
        <v>9</v>
      </c>
      <c r="N18" s="301"/>
      <c r="O18" s="299">
        <v>25</v>
      </c>
      <c r="P18" s="299">
        <v>16</v>
      </c>
      <c r="Q18" s="299">
        <v>9</v>
      </c>
      <c r="R18" s="301"/>
      <c r="S18" s="299">
        <v>22</v>
      </c>
      <c r="T18" s="299">
        <v>15</v>
      </c>
      <c r="U18" s="299">
        <v>7</v>
      </c>
    </row>
    <row r="19" spans="2:41" ht="15.75" customHeight="1" x14ac:dyDescent="0.2">
      <c r="B19" s="176" t="s">
        <v>359</v>
      </c>
      <c r="C19" s="299">
        <f t="shared" si="7"/>
        <v>39</v>
      </c>
      <c r="D19" s="299">
        <f t="shared" si="5"/>
        <v>23</v>
      </c>
      <c r="E19" s="299">
        <f t="shared" si="6"/>
        <v>16</v>
      </c>
      <c r="F19" s="301"/>
      <c r="G19" s="299">
        <v>7</v>
      </c>
      <c r="H19" s="299">
        <v>4</v>
      </c>
      <c r="I19" s="307">
        <v>3</v>
      </c>
      <c r="J19" s="301"/>
      <c r="K19" s="299">
        <v>12</v>
      </c>
      <c r="L19" s="299">
        <v>7</v>
      </c>
      <c r="M19" s="299">
        <v>5</v>
      </c>
      <c r="N19" s="301"/>
      <c r="O19" s="299">
        <v>14</v>
      </c>
      <c r="P19" s="299">
        <v>10</v>
      </c>
      <c r="Q19" s="299">
        <v>4</v>
      </c>
      <c r="R19" s="301"/>
      <c r="S19" s="299">
        <v>6</v>
      </c>
      <c r="T19" s="299">
        <v>2</v>
      </c>
      <c r="U19" s="299">
        <v>4</v>
      </c>
    </row>
    <row r="20" spans="2:41" ht="15.75" customHeight="1" x14ac:dyDescent="0.2">
      <c r="B20" s="176" t="s">
        <v>371</v>
      </c>
      <c r="C20" s="299">
        <f t="shared" si="7"/>
        <v>52</v>
      </c>
      <c r="D20" s="299">
        <f t="shared" si="5"/>
        <v>30</v>
      </c>
      <c r="E20" s="299">
        <f t="shared" si="6"/>
        <v>22</v>
      </c>
      <c r="F20" s="301"/>
      <c r="G20" s="299">
        <v>5</v>
      </c>
      <c r="H20" s="299">
        <v>3</v>
      </c>
      <c r="I20" s="299">
        <v>2</v>
      </c>
      <c r="J20" s="301"/>
      <c r="K20" s="299">
        <v>11</v>
      </c>
      <c r="L20" s="299">
        <v>3</v>
      </c>
      <c r="M20" s="299">
        <v>8</v>
      </c>
      <c r="N20" s="301"/>
      <c r="O20" s="299">
        <v>16</v>
      </c>
      <c r="P20" s="299">
        <v>11</v>
      </c>
      <c r="Q20" s="299">
        <v>5</v>
      </c>
      <c r="R20" s="301"/>
      <c r="S20" s="299">
        <v>20</v>
      </c>
      <c r="T20" s="299">
        <v>13</v>
      </c>
      <c r="U20" s="299">
        <v>7</v>
      </c>
    </row>
    <row r="21" spans="2:41" ht="15.75" customHeight="1" x14ac:dyDescent="0.2">
      <c r="B21" s="174" t="s">
        <v>360</v>
      </c>
      <c r="C21" s="299">
        <f t="shared" si="7"/>
        <v>86</v>
      </c>
      <c r="D21" s="299">
        <f t="shared" si="5"/>
        <v>52</v>
      </c>
      <c r="E21" s="299">
        <f t="shared" si="6"/>
        <v>34</v>
      </c>
      <c r="F21" s="301"/>
      <c r="G21" s="299">
        <v>34</v>
      </c>
      <c r="H21" s="299">
        <v>16</v>
      </c>
      <c r="I21" s="299">
        <v>18</v>
      </c>
      <c r="J21" s="301"/>
      <c r="K21" s="299">
        <v>23</v>
      </c>
      <c r="L21" s="299">
        <v>17</v>
      </c>
      <c r="M21" s="299">
        <v>6</v>
      </c>
      <c r="N21" s="301"/>
      <c r="O21" s="299">
        <v>10</v>
      </c>
      <c r="P21" s="299">
        <v>6</v>
      </c>
      <c r="Q21" s="299">
        <v>4</v>
      </c>
      <c r="R21" s="301"/>
      <c r="S21" s="299">
        <v>19</v>
      </c>
      <c r="T21" s="299">
        <v>13</v>
      </c>
      <c r="U21" s="299">
        <v>6</v>
      </c>
    </row>
    <row r="22" spans="2:41" ht="15.75" customHeight="1" x14ac:dyDescent="0.2">
      <c r="B22" s="176" t="s">
        <v>358</v>
      </c>
      <c r="C22" s="299">
        <f t="shared" si="7"/>
        <v>46</v>
      </c>
      <c r="D22" s="299">
        <f t="shared" si="5"/>
        <v>29</v>
      </c>
      <c r="E22" s="299">
        <f t="shared" si="6"/>
        <v>17</v>
      </c>
      <c r="F22" s="301"/>
      <c r="G22" s="299">
        <v>16</v>
      </c>
      <c r="H22" s="299">
        <v>9</v>
      </c>
      <c r="I22" s="299">
        <v>7</v>
      </c>
      <c r="J22" s="301"/>
      <c r="K22" s="299">
        <v>16</v>
      </c>
      <c r="L22" s="299">
        <v>11</v>
      </c>
      <c r="M22" s="299">
        <v>5</v>
      </c>
      <c r="N22" s="301"/>
      <c r="O22" s="299">
        <v>5</v>
      </c>
      <c r="P22" s="299">
        <v>3</v>
      </c>
      <c r="Q22" s="299">
        <v>2</v>
      </c>
      <c r="R22" s="301"/>
      <c r="S22" s="299">
        <v>9</v>
      </c>
      <c r="T22" s="299">
        <v>6</v>
      </c>
      <c r="U22" s="299">
        <v>3</v>
      </c>
    </row>
    <row r="23" spans="2:41" ht="15.75" customHeight="1" x14ac:dyDescent="0.2">
      <c r="B23" s="176" t="s">
        <v>359</v>
      </c>
      <c r="C23" s="299">
        <f t="shared" si="7"/>
        <v>11</v>
      </c>
      <c r="D23" s="299">
        <f t="shared" si="5"/>
        <v>7</v>
      </c>
      <c r="E23" s="299">
        <f t="shared" si="6"/>
        <v>4</v>
      </c>
      <c r="F23" s="301"/>
      <c r="G23" s="299">
        <v>5</v>
      </c>
      <c r="H23" s="299">
        <v>2</v>
      </c>
      <c r="I23" s="299">
        <v>3</v>
      </c>
      <c r="J23" s="301"/>
      <c r="K23" s="299">
        <v>4</v>
      </c>
      <c r="L23" s="299">
        <v>3</v>
      </c>
      <c r="M23" s="299">
        <v>1</v>
      </c>
      <c r="N23" s="301"/>
      <c r="O23" s="299">
        <v>1</v>
      </c>
      <c r="P23" s="299">
        <v>1</v>
      </c>
      <c r="Q23" s="299">
        <v>0</v>
      </c>
      <c r="R23" s="301"/>
      <c r="S23" s="299">
        <v>1</v>
      </c>
      <c r="T23" s="299">
        <v>1</v>
      </c>
      <c r="U23" s="299">
        <v>0</v>
      </c>
    </row>
    <row r="24" spans="2:41" ht="15.75" customHeight="1" x14ac:dyDescent="0.2">
      <c r="B24" s="176" t="s">
        <v>371</v>
      </c>
      <c r="C24" s="299">
        <f t="shared" si="7"/>
        <v>29</v>
      </c>
      <c r="D24" s="299">
        <f t="shared" si="5"/>
        <v>16</v>
      </c>
      <c r="E24" s="299">
        <f t="shared" si="6"/>
        <v>13</v>
      </c>
      <c r="F24" s="301"/>
      <c r="G24" s="299">
        <v>13</v>
      </c>
      <c r="H24" s="299">
        <v>5</v>
      </c>
      <c r="I24" s="299">
        <v>8</v>
      </c>
      <c r="J24" s="301"/>
      <c r="K24" s="299">
        <v>3</v>
      </c>
      <c r="L24" s="299">
        <v>3</v>
      </c>
      <c r="M24" s="299">
        <v>0</v>
      </c>
      <c r="N24" s="301"/>
      <c r="O24" s="299">
        <v>4</v>
      </c>
      <c r="P24" s="299">
        <v>2</v>
      </c>
      <c r="Q24" s="299">
        <v>2</v>
      </c>
      <c r="R24" s="301"/>
      <c r="S24" s="299">
        <v>9</v>
      </c>
      <c r="T24" s="299">
        <v>6</v>
      </c>
      <c r="U24" s="299">
        <v>3</v>
      </c>
    </row>
    <row r="25" spans="2:41" ht="15.75" customHeight="1" x14ac:dyDescent="0.2">
      <c r="B25" s="174" t="s">
        <v>361</v>
      </c>
      <c r="C25" s="299">
        <f t="shared" si="7"/>
        <v>9</v>
      </c>
      <c r="D25" s="299">
        <f t="shared" si="5"/>
        <v>5</v>
      </c>
      <c r="E25" s="299">
        <f t="shared" si="6"/>
        <v>4</v>
      </c>
      <c r="F25" s="301"/>
      <c r="G25" s="299">
        <v>0</v>
      </c>
      <c r="H25" s="299">
        <v>0</v>
      </c>
      <c r="I25" s="299">
        <v>0</v>
      </c>
      <c r="J25" s="301"/>
      <c r="K25" s="299">
        <v>4</v>
      </c>
      <c r="L25" s="299">
        <v>1</v>
      </c>
      <c r="M25" s="299">
        <v>3</v>
      </c>
      <c r="N25" s="301"/>
      <c r="O25" s="299">
        <v>1</v>
      </c>
      <c r="P25" s="299">
        <v>1</v>
      </c>
      <c r="Q25" s="299">
        <v>0</v>
      </c>
      <c r="R25" s="301"/>
      <c r="S25" s="299">
        <v>4</v>
      </c>
      <c r="T25" s="299">
        <v>3</v>
      </c>
      <c r="U25" s="299">
        <v>1</v>
      </c>
    </row>
    <row r="26" spans="2:41" ht="15.75" customHeight="1" x14ac:dyDescent="0.2">
      <c r="B26" s="174" t="s">
        <v>362</v>
      </c>
      <c r="C26" s="299">
        <f t="shared" si="7"/>
        <v>2229</v>
      </c>
      <c r="D26" s="299">
        <f t="shared" si="5"/>
        <v>1787</v>
      </c>
      <c r="E26" s="299">
        <f t="shared" si="6"/>
        <v>442</v>
      </c>
      <c r="F26" s="301"/>
      <c r="G26" s="299">
        <v>812</v>
      </c>
      <c r="H26" s="299">
        <v>631</v>
      </c>
      <c r="I26" s="299">
        <v>181</v>
      </c>
      <c r="J26" s="301"/>
      <c r="K26" s="299">
        <v>731</v>
      </c>
      <c r="L26" s="299">
        <v>583</v>
      </c>
      <c r="M26" s="299">
        <v>148</v>
      </c>
      <c r="N26" s="301"/>
      <c r="O26" s="299">
        <v>409</v>
      </c>
      <c r="P26" s="299">
        <v>344</v>
      </c>
      <c r="Q26" s="299">
        <v>65</v>
      </c>
      <c r="R26" s="301"/>
      <c r="S26" s="299">
        <v>277</v>
      </c>
      <c r="T26" s="299">
        <v>229</v>
      </c>
      <c r="U26" s="299">
        <v>48</v>
      </c>
    </row>
    <row r="27" spans="2:41" ht="15.75" customHeight="1" thickBot="1" x14ac:dyDescent="0.25">
      <c r="B27" s="175" t="s">
        <v>363</v>
      </c>
      <c r="C27" s="308">
        <f t="shared" si="7"/>
        <v>1148</v>
      </c>
      <c r="D27" s="308">
        <f t="shared" si="5"/>
        <v>688</v>
      </c>
      <c r="E27" s="308">
        <f t="shared" si="6"/>
        <v>460</v>
      </c>
      <c r="F27" s="309"/>
      <c r="G27" s="308">
        <v>876</v>
      </c>
      <c r="H27" s="308">
        <v>521</v>
      </c>
      <c r="I27" s="308">
        <v>355</v>
      </c>
      <c r="J27" s="309"/>
      <c r="K27" s="308">
        <v>68</v>
      </c>
      <c r="L27" s="308">
        <v>39</v>
      </c>
      <c r="M27" s="308">
        <v>29</v>
      </c>
      <c r="N27" s="309"/>
      <c r="O27" s="308">
        <v>120</v>
      </c>
      <c r="P27" s="308">
        <v>80</v>
      </c>
      <c r="Q27" s="308">
        <v>40</v>
      </c>
      <c r="R27" s="309"/>
      <c r="S27" s="308">
        <v>84</v>
      </c>
      <c r="T27" s="308">
        <v>48</v>
      </c>
      <c r="U27" s="308">
        <v>36</v>
      </c>
    </row>
    <row r="28" spans="2:41" s="102" customFormat="1" ht="29.25" customHeight="1" x14ac:dyDescent="0.2">
      <c r="B28" s="596" t="s">
        <v>341</v>
      </c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596"/>
      <c r="T28" s="596"/>
      <c r="U28" s="596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</row>
    <row r="29" spans="2:41" ht="15.75" customHeight="1" x14ac:dyDescent="0.2">
      <c r="B29" s="73" t="s">
        <v>393</v>
      </c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</row>
    <row r="30" spans="2:41" ht="15" customHeight="1" x14ac:dyDescent="0.2">
      <c r="B30" s="28" t="s">
        <v>929</v>
      </c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</row>
  </sheetData>
  <mergeCells count="12">
    <mergeCell ref="B1:U1"/>
    <mergeCell ref="B2:U2"/>
    <mergeCell ref="B3:U3"/>
    <mergeCell ref="B5:U5"/>
    <mergeCell ref="B4:U4"/>
    <mergeCell ref="B28:U28"/>
    <mergeCell ref="B6:B7"/>
    <mergeCell ref="C6:E6"/>
    <mergeCell ref="G6:I6"/>
    <mergeCell ref="K6:M6"/>
    <mergeCell ref="O6:Q6"/>
    <mergeCell ref="S6:U6"/>
  </mergeCells>
  <conditionalFormatting sqref="C9:E9">
    <cfRule type="cellIs" dxfId="133" priority="9" operator="equal">
      <formula>0</formula>
    </cfRule>
  </conditionalFormatting>
  <conditionalFormatting sqref="C11:E27 G11:I27 K11:M27 O11:Q27 S11:U27">
    <cfRule type="cellIs" dxfId="132" priority="16" operator="equal">
      <formula>0</formula>
    </cfRule>
  </conditionalFormatting>
  <conditionalFormatting sqref="G9:I9">
    <cfRule type="cellIs" dxfId="131" priority="4" operator="equal">
      <formula>0</formula>
    </cfRule>
  </conditionalFormatting>
  <conditionalFormatting sqref="K9:M9">
    <cfRule type="cellIs" dxfId="130" priority="3" operator="equal">
      <formula>0</formula>
    </cfRule>
  </conditionalFormatting>
  <conditionalFormatting sqref="O9:Q9">
    <cfRule type="cellIs" dxfId="129" priority="2" operator="equal">
      <formula>0</formula>
    </cfRule>
  </conditionalFormatting>
  <conditionalFormatting sqref="S9:U9">
    <cfRule type="cellIs" dxfId="128" priority="1" operator="equal">
      <formula>0</formula>
    </cfRule>
  </conditionalFormatting>
  <hyperlinks>
    <hyperlink ref="V2" location="Contenido!A1" display="Contenido" xr:uid="{00000000-0004-0000-6000-000000000000}"/>
  </hyperlinks>
  <printOptions horizontalCentered="1"/>
  <pageMargins left="0.59055118110236227" right="0.59055118110236227" top="0.39370078740157483" bottom="0.39370078740157483" header="0.31496062992125984" footer="0.31496062992125984"/>
  <pageSetup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Hoja98">
    <tabColor theme="5" tint="0.59999389629810485"/>
    <pageSetUpPr fitToPage="1"/>
  </sheetPr>
  <dimension ref="B1:AO29"/>
  <sheetViews>
    <sheetView showGridLines="0" zoomScaleNormal="100" zoomScaleSheetLayoutView="100" workbookViewId="0">
      <selection activeCell="V17" sqref="V17"/>
    </sheetView>
  </sheetViews>
  <sheetFormatPr baseColWidth="10" defaultColWidth="9" defaultRowHeight="12.75" x14ac:dyDescent="0.2"/>
  <cols>
    <col min="1" max="1" width="3" style="169" customWidth="1"/>
    <col min="2" max="2" width="34.625" style="169" customWidth="1"/>
    <col min="3" max="5" width="5.125" style="292" customWidth="1"/>
    <col min="6" max="6" width="1.125" style="292" customWidth="1"/>
    <col min="7" max="9" width="5.125" style="292" customWidth="1"/>
    <col min="10" max="10" width="1.125" style="292" customWidth="1"/>
    <col min="11" max="13" width="5.125" style="292" customWidth="1"/>
    <col min="14" max="14" width="1.125" style="292" customWidth="1"/>
    <col min="15" max="17" width="5.125" style="292" customWidth="1"/>
    <col min="18" max="41" width="11" style="292" customWidth="1"/>
    <col min="42" max="213" width="11" style="169" customWidth="1"/>
    <col min="214" max="16384" width="9" style="169"/>
  </cols>
  <sheetData>
    <row r="1" spans="2:41" s="102" customFormat="1" ht="15" customHeight="1" x14ac:dyDescent="0.25">
      <c r="B1" s="600" t="s">
        <v>821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</row>
    <row r="2" spans="2:41" s="102" customFormat="1" ht="15" customHeight="1" x14ac:dyDescent="0.25">
      <c r="B2" s="601" t="s">
        <v>367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506" t="s">
        <v>573</v>
      </c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</row>
    <row r="3" spans="2:41" s="102" customFormat="1" ht="15" x14ac:dyDescent="0.25">
      <c r="B3" s="601" t="s">
        <v>387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</row>
    <row r="4" spans="2:41" ht="15" x14ac:dyDescent="0.25">
      <c r="B4" s="624" t="s">
        <v>199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</row>
    <row r="5" spans="2:41" s="102" customFormat="1" ht="15" x14ac:dyDescent="0.25">
      <c r="B5" s="600" t="s">
        <v>932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</row>
    <row r="6" spans="2:41" s="312" customFormat="1" ht="26.25" customHeight="1" x14ac:dyDescent="0.15">
      <c r="B6" s="603" t="s">
        <v>386</v>
      </c>
      <c r="C6" s="599" t="s">
        <v>0</v>
      </c>
      <c r="D6" s="599"/>
      <c r="E6" s="599"/>
      <c r="F6" s="394"/>
      <c r="G6" s="622" t="s">
        <v>368</v>
      </c>
      <c r="H6" s="622"/>
      <c r="I6" s="622"/>
      <c r="J6" s="394"/>
      <c r="K6" s="622" t="s">
        <v>369</v>
      </c>
      <c r="L6" s="622"/>
      <c r="M6" s="622"/>
      <c r="N6" s="623"/>
      <c r="O6" s="622" t="s">
        <v>370</v>
      </c>
      <c r="P6" s="599"/>
      <c r="Q6" s="599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</row>
    <row r="7" spans="2:41" s="312" customFormat="1" ht="27.75" customHeight="1" x14ac:dyDescent="0.15">
      <c r="B7" s="603"/>
      <c r="C7" s="395" t="s">
        <v>0</v>
      </c>
      <c r="D7" s="395" t="s">
        <v>15</v>
      </c>
      <c r="E7" s="395" t="s">
        <v>16</v>
      </c>
      <c r="F7" s="396"/>
      <c r="G7" s="395" t="s">
        <v>0</v>
      </c>
      <c r="H7" s="395" t="s">
        <v>15</v>
      </c>
      <c r="I7" s="395" t="s">
        <v>16</v>
      </c>
      <c r="J7" s="396"/>
      <c r="K7" s="395" t="s">
        <v>0</v>
      </c>
      <c r="L7" s="395" t="s">
        <v>15</v>
      </c>
      <c r="M7" s="395" t="s">
        <v>16</v>
      </c>
      <c r="N7" s="623"/>
      <c r="O7" s="395" t="s">
        <v>0</v>
      </c>
      <c r="P7" s="395" t="s">
        <v>15</v>
      </c>
      <c r="Q7" s="395" t="s">
        <v>16</v>
      </c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</row>
    <row r="8" spans="2:41" x14ac:dyDescent="0.2">
      <c r="B8" s="171"/>
      <c r="C8" s="297"/>
      <c r="D8" s="297"/>
      <c r="E8" s="297"/>
      <c r="F8" s="298"/>
      <c r="G8" s="297"/>
      <c r="H8" s="297"/>
      <c r="I8" s="297"/>
      <c r="J8" s="298"/>
      <c r="K8" s="297"/>
      <c r="L8" s="297"/>
      <c r="M8" s="297"/>
      <c r="N8" s="298"/>
      <c r="O8" s="297"/>
      <c r="P8" s="297"/>
      <c r="Q8" s="297"/>
    </row>
    <row r="9" spans="2:41" s="314" customFormat="1" ht="15.75" customHeight="1" x14ac:dyDescent="0.2">
      <c r="B9" s="122" t="s">
        <v>0</v>
      </c>
      <c r="C9" s="313">
        <f>+C11+C12+C13+C14+C15+C16+C17+C21+C25+C26+C27</f>
        <v>1047</v>
      </c>
      <c r="D9" s="313">
        <f>+D11+D12+D13+D14+D15+D16+D17+D21+D25+D26+D27</f>
        <v>650</v>
      </c>
      <c r="E9" s="313">
        <f>+C9-D9</f>
        <v>397</v>
      </c>
      <c r="F9" s="313"/>
      <c r="G9" s="313">
        <f>+G11+G12+G13+G14+G15+G16+G17+G21+G25+G26+G27</f>
        <v>897</v>
      </c>
      <c r="H9" s="313">
        <f>+H11+H12+H13+H14+H15+H16+H17+H21+H25+H26+H27</f>
        <v>563</v>
      </c>
      <c r="I9" s="313">
        <f>+G9-H9</f>
        <v>334</v>
      </c>
      <c r="J9" s="313"/>
      <c r="K9" s="313">
        <f>+K11+K12+K13+K14+K15+K16+K17+K21+K25+K26+K27</f>
        <v>127</v>
      </c>
      <c r="L9" s="313">
        <f>+L11+L12+L13+L14+L15+L16+L17+L21+L25+L26+L27</f>
        <v>74</v>
      </c>
      <c r="M9" s="313">
        <f>+K9-L9</f>
        <v>53</v>
      </c>
      <c r="N9" s="313"/>
      <c r="O9" s="313">
        <f>+O11+O12+O13+O14+O15+O16+O17+O21+O25+O26+O27</f>
        <v>23</v>
      </c>
      <c r="P9" s="313">
        <f>+P11+P12+P13+P14+P15+P16+P17+P21+P25+P26+P27</f>
        <v>13</v>
      </c>
      <c r="Q9" s="313">
        <f>+O9-P9</f>
        <v>10</v>
      </c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</row>
    <row r="10" spans="2:41" x14ac:dyDescent="0.2">
      <c r="B10" s="170"/>
      <c r="C10" s="300"/>
      <c r="D10" s="300"/>
      <c r="E10" s="300"/>
      <c r="F10" s="299"/>
      <c r="G10" s="300"/>
      <c r="H10" s="300"/>
      <c r="I10" s="300"/>
      <c r="J10" s="301"/>
      <c r="K10" s="300"/>
      <c r="L10" s="300"/>
      <c r="M10" s="300"/>
      <c r="N10" s="301"/>
      <c r="O10" s="300"/>
      <c r="P10" s="300"/>
      <c r="Q10" s="300"/>
    </row>
    <row r="11" spans="2:41" ht="15.75" customHeight="1" x14ac:dyDescent="0.2">
      <c r="B11" s="174" t="s">
        <v>351</v>
      </c>
      <c r="C11" s="299">
        <f>+G11+K11+O11</f>
        <v>65</v>
      </c>
      <c r="D11" s="299">
        <f>+H11+L11+P11</f>
        <v>37</v>
      </c>
      <c r="E11" s="299">
        <f>+C11-D11</f>
        <v>28</v>
      </c>
      <c r="F11" s="301"/>
      <c r="G11" s="302">
        <v>48</v>
      </c>
      <c r="H11" s="302">
        <v>30</v>
      </c>
      <c r="I11" s="299">
        <v>18</v>
      </c>
      <c r="J11" s="301"/>
      <c r="K11" s="302">
        <v>15</v>
      </c>
      <c r="L11" s="302">
        <v>6</v>
      </c>
      <c r="M11" s="299">
        <v>9</v>
      </c>
      <c r="N11" s="301"/>
      <c r="O11" s="302">
        <v>2</v>
      </c>
      <c r="P11" s="302">
        <v>1</v>
      </c>
      <c r="Q11" s="299">
        <v>1</v>
      </c>
    </row>
    <row r="12" spans="2:41" ht="15.75" customHeight="1" x14ac:dyDescent="0.2">
      <c r="B12" s="174" t="s">
        <v>352</v>
      </c>
      <c r="C12" s="299">
        <f t="shared" ref="C12:D27" si="0">+G12+K12+O12</f>
        <v>141</v>
      </c>
      <c r="D12" s="299">
        <f t="shared" si="0"/>
        <v>86</v>
      </c>
      <c r="E12" s="299">
        <f t="shared" ref="E12:E27" si="1">+C12-D12</f>
        <v>55</v>
      </c>
      <c r="F12" s="301"/>
      <c r="G12" s="299">
        <v>55</v>
      </c>
      <c r="H12" s="299">
        <v>32</v>
      </c>
      <c r="I12" s="299">
        <v>23</v>
      </c>
      <c r="J12" s="301"/>
      <c r="K12" s="299">
        <v>82</v>
      </c>
      <c r="L12" s="299">
        <v>52</v>
      </c>
      <c r="M12" s="299">
        <v>30</v>
      </c>
      <c r="N12" s="301"/>
      <c r="O12" s="299">
        <v>4</v>
      </c>
      <c r="P12" s="299">
        <v>2</v>
      </c>
      <c r="Q12" s="299">
        <v>2</v>
      </c>
    </row>
    <row r="13" spans="2:41" ht="15.75" customHeight="1" x14ac:dyDescent="0.2">
      <c r="B13" s="174" t="s">
        <v>353</v>
      </c>
      <c r="C13" s="299">
        <f t="shared" si="0"/>
        <v>7</v>
      </c>
      <c r="D13" s="299">
        <f t="shared" si="0"/>
        <v>3</v>
      </c>
      <c r="E13" s="299">
        <f t="shared" si="1"/>
        <v>4</v>
      </c>
      <c r="F13" s="301"/>
      <c r="G13" s="299">
        <v>4</v>
      </c>
      <c r="H13" s="299">
        <v>3</v>
      </c>
      <c r="I13" s="299">
        <v>1</v>
      </c>
      <c r="J13" s="301"/>
      <c r="K13" s="299">
        <v>3</v>
      </c>
      <c r="L13" s="299">
        <v>0</v>
      </c>
      <c r="M13" s="299">
        <v>3</v>
      </c>
      <c r="N13" s="301"/>
      <c r="O13" s="299">
        <v>0</v>
      </c>
      <c r="P13" s="299">
        <v>0</v>
      </c>
      <c r="Q13" s="299">
        <v>0</v>
      </c>
    </row>
    <row r="14" spans="2:41" ht="15.75" customHeight="1" x14ac:dyDescent="0.2">
      <c r="B14" s="174" t="s">
        <v>354</v>
      </c>
      <c r="C14" s="299">
        <f t="shared" si="0"/>
        <v>16</v>
      </c>
      <c r="D14" s="299">
        <f t="shared" si="0"/>
        <v>9</v>
      </c>
      <c r="E14" s="299">
        <f t="shared" si="1"/>
        <v>7</v>
      </c>
      <c r="F14" s="301"/>
      <c r="G14" s="299">
        <v>11</v>
      </c>
      <c r="H14" s="299">
        <v>6</v>
      </c>
      <c r="I14" s="299">
        <v>5</v>
      </c>
      <c r="J14" s="301"/>
      <c r="K14" s="299">
        <v>5</v>
      </c>
      <c r="L14" s="299">
        <v>3</v>
      </c>
      <c r="M14" s="299">
        <v>2</v>
      </c>
      <c r="N14" s="301"/>
      <c r="O14" s="299">
        <v>0</v>
      </c>
      <c r="P14" s="299">
        <v>0</v>
      </c>
      <c r="Q14" s="299">
        <v>0</v>
      </c>
    </row>
    <row r="15" spans="2:41" ht="15.75" customHeight="1" x14ac:dyDescent="0.2">
      <c r="B15" s="174" t="s">
        <v>355</v>
      </c>
      <c r="C15" s="299">
        <f t="shared" si="0"/>
        <v>483</v>
      </c>
      <c r="D15" s="299">
        <f t="shared" si="0"/>
        <v>282</v>
      </c>
      <c r="E15" s="299">
        <f t="shared" si="1"/>
        <v>201</v>
      </c>
      <c r="F15" s="301"/>
      <c r="G15" s="299">
        <v>478</v>
      </c>
      <c r="H15" s="299">
        <v>280</v>
      </c>
      <c r="I15" s="299">
        <v>198</v>
      </c>
      <c r="J15" s="301"/>
      <c r="K15" s="299">
        <v>5</v>
      </c>
      <c r="L15" s="299">
        <v>2</v>
      </c>
      <c r="M15" s="299">
        <v>3</v>
      </c>
      <c r="N15" s="301"/>
      <c r="O15" s="299">
        <v>0</v>
      </c>
      <c r="P15" s="299">
        <v>0</v>
      </c>
      <c r="Q15" s="299">
        <v>0</v>
      </c>
    </row>
    <row r="16" spans="2:41" ht="15.75" customHeight="1" x14ac:dyDescent="0.2">
      <c r="B16" s="174" t="s">
        <v>356</v>
      </c>
      <c r="C16" s="299">
        <f t="shared" si="0"/>
        <v>130</v>
      </c>
      <c r="D16" s="299">
        <f t="shared" si="0"/>
        <v>72</v>
      </c>
      <c r="E16" s="299">
        <f t="shared" si="1"/>
        <v>58</v>
      </c>
      <c r="F16" s="301"/>
      <c r="G16" s="299">
        <v>124</v>
      </c>
      <c r="H16" s="299">
        <v>69</v>
      </c>
      <c r="I16" s="299">
        <v>55</v>
      </c>
      <c r="J16" s="301"/>
      <c r="K16" s="299">
        <v>5</v>
      </c>
      <c r="L16" s="299">
        <v>2</v>
      </c>
      <c r="M16" s="299">
        <v>3</v>
      </c>
      <c r="N16" s="301"/>
      <c r="O16" s="299">
        <v>1</v>
      </c>
      <c r="P16" s="299">
        <v>1</v>
      </c>
      <c r="Q16" s="299">
        <v>0</v>
      </c>
    </row>
    <row r="17" spans="2:41" ht="15.75" customHeight="1" x14ac:dyDescent="0.2">
      <c r="B17" s="174" t="s">
        <v>357</v>
      </c>
      <c r="C17" s="299">
        <f t="shared" si="0"/>
        <v>11</v>
      </c>
      <c r="D17" s="299">
        <f t="shared" si="0"/>
        <v>5</v>
      </c>
      <c r="E17" s="299">
        <f t="shared" si="1"/>
        <v>6</v>
      </c>
      <c r="F17" s="301"/>
      <c r="G17" s="299">
        <v>5</v>
      </c>
      <c r="H17" s="299">
        <v>3</v>
      </c>
      <c r="I17" s="299">
        <v>2</v>
      </c>
      <c r="J17" s="301"/>
      <c r="K17" s="299">
        <v>0</v>
      </c>
      <c r="L17" s="299">
        <v>0</v>
      </c>
      <c r="M17" s="299">
        <v>0</v>
      </c>
      <c r="N17" s="301"/>
      <c r="O17" s="299">
        <v>6</v>
      </c>
      <c r="P17" s="299">
        <v>2</v>
      </c>
      <c r="Q17" s="299">
        <v>4</v>
      </c>
    </row>
    <row r="18" spans="2:41" ht="15.75" customHeight="1" x14ac:dyDescent="0.2">
      <c r="B18" s="176" t="s">
        <v>358</v>
      </c>
      <c r="C18" s="299">
        <f t="shared" si="0"/>
        <v>7</v>
      </c>
      <c r="D18" s="299">
        <f t="shared" si="0"/>
        <v>4</v>
      </c>
      <c r="E18" s="299">
        <f t="shared" si="1"/>
        <v>3</v>
      </c>
      <c r="F18" s="301"/>
      <c r="G18" s="299">
        <v>4</v>
      </c>
      <c r="H18" s="299">
        <v>3</v>
      </c>
      <c r="I18" s="299">
        <v>1</v>
      </c>
      <c r="J18" s="301"/>
      <c r="K18" s="299">
        <v>0</v>
      </c>
      <c r="L18" s="299">
        <v>0</v>
      </c>
      <c r="M18" s="299">
        <v>0</v>
      </c>
      <c r="N18" s="301"/>
      <c r="O18" s="299">
        <v>3</v>
      </c>
      <c r="P18" s="299">
        <v>1</v>
      </c>
      <c r="Q18" s="299">
        <v>2</v>
      </c>
    </row>
    <row r="19" spans="2:41" ht="15.75" customHeight="1" x14ac:dyDescent="0.2">
      <c r="B19" s="176" t="s">
        <v>359</v>
      </c>
      <c r="C19" s="299">
        <f t="shared" si="0"/>
        <v>0</v>
      </c>
      <c r="D19" s="299">
        <f t="shared" si="0"/>
        <v>0</v>
      </c>
      <c r="E19" s="299">
        <f t="shared" si="1"/>
        <v>0</v>
      </c>
      <c r="F19" s="301"/>
      <c r="G19" s="299">
        <v>0</v>
      </c>
      <c r="H19" s="299">
        <v>0</v>
      </c>
      <c r="I19" s="299">
        <v>0</v>
      </c>
      <c r="J19" s="301"/>
      <c r="K19" s="299">
        <v>0</v>
      </c>
      <c r="L19" s="299">
        <v>0</v>
      </c>
      <c r="M19" s="299">
        <v>0</v>
      </c>
      <c r="N19" s="301"/>
      <c r="O19" s="299">
        <v>0</v>
      </c>
      <c r="P19" s="299">
        <v>0</v>
      </c>
      <c r="Q19" s="299">
        <v>0</v>
      </c>
    </row>
    <row r="20" spans="2:41" ht="15.75" customHeight="1" x14ac:dyDescent="0.2">
      <c r="B20" s="176" t="s">
        <v>371</v>
      </c>
      <c r="C20" s="299">
        <f t="shared" si="0"/>
        <v>4</v>
      </c>
      <c r="D20" s="299">
        <f t="shared" si="0"/>
        <v>1</v>
      </c>
      <c r="E20" s="299">
        <f t="shared" si="1"/>
        <v>3</v>
      </c>
      <c r="F20" s="301"/>
      <c r="G20" s="299">
        <v>1</v>
      </c>
      <c r="H20" s="299">
        <v>0</v>
      </c>
      <c r="I20" s="299">
        <v>1</v>
      </c>
      <c r="J20" s="301"/>
      <c r="K20" s="299">
        <v>0</v>
      </c>
      <c r="L20" s="299">
        <v>0</v>
      </c>
      <c r="M20" s="299">
        <v>0</v>
      </c>
      <c r="N20" s="301"/>
      <c r="O20" s="299">
        <v>3</v>
      </c>
      <c r="P20" s="299">
        <v>1</v>
      </c>
      <c r="Q20" s="299">
        <v>2</v>
      </c>
    </row>
    <row r="21" spans="2:41" ht="15.75" customHeight="1" x14ac:dyDescent="0.2">
      <c r="B21" s="174" t="s">
        <v>360</v>
      </c>
      <c r="C21" s="299">
        <f t="shared" si="0"/>
        <v>14</v>
      </c>
      <c r="D21" s="299">
        <f t="shared" si="0"/>
        <v>11</v>
      </c>
      <c r="E21" s="299">
        <f t="shared" si="1"/>
        <v>3</v>
      </c>
      <c r="F21" s="301"/>
      <c r="G21" s="299">
        <v>3</v>
      </c>
      <c r="H21" s="299">
        <v>3</v>
      </c>
      <c r="I21" s="299">
        <v>0</v>
      </c>
      <c r="J21" s="301"/>
      <c r="K21" s="299">
        <v>1</v>
      </c>
      <c r="L21" s="299">
        <v>1</v>
      </c>
      <c r="M21" s="299">
        <v>0</v>
      </c>
      <c r="N21" s="301"/>
      <c r="O21" s="299">
        <v>10</v>
      </c>
      <c r="P21" s="299">
        <v>7</v>
      </c>
      <c r="Q21" s="299">
        <v>3</v>
      </c>
    </row>
    <row r="22" spans="2:41" ht="15.75" customHeight="1" x14ac:dyDescent="0.2">
      <c r="B22" s="176" t="s">
        <v>358</v>
      </c>
      <c r="C22" s="299">
        <f t="shared" si="0"/>
        <v>8</v>
      </c>
      <c r="D22" s="299">
        <f t="shared" si="0"/>
        <v>6</v>
      </c>
      <c r="E22" s="299">
        <f t="shared" si="1"/>
        <v>2</v>
      </c>
      <c r="F22" s="301"/>
      <c r="G22" s="299">
        <v>2</v>
      </c>
      <c r="H22" s="299">
        <v>2</v>
      </c>
      <c r="I22" s="299">
        <v>0</v>
      </c>
      <c r="J22" s="301"/>
      <c r="K22" s="299">
        <v>1</v>
      </c>
      <c r="L22" s="299">
        <v>1</v>
      </c>
      <c r="M22" s="299">
        <v>0</v>
      </c>
      <c r="N22" s="301"/>
      <c r="O22" s="299">
        <v>5</v>
      </c>
      <c r="P22" s="299">
        <v>3</v>
      </c>
      <c r="Q22" s="299">
        <v>2</v>
      </c>
    </row>
    <row r="23" spans="2:41" ht="15.75" customHeight="1" x14ac:dyDescent="0.2">
      <c r="B23" s="176" t="s">
        <v>359</v>
      </c>
      <c r="C23" s="299">
        <f t="shared" si="0"/>
        <v>3</v>
      </c>
      <c r="D23" s="299">
        <f t="shared" si="0"/>
        <v>2</v>
      </c>
      <c r="E23" s="299">
        <f t="shared" si="1"/>
        <v>1</v>
      </c>
      <c r="F23" s="301"/>
      <c r="G23" s="299">
        <v>0</v>
      </c>
      <c r="H23" s="299">
        <v>0</v>
      </c>
      <c r="I23" s="299">
        <v>0</v>
      </c>
      <c r="J23" s="301"/>
      <c r="K23" s="299">
        <v>0</v>
      </c>
      <c r="L23" s="299">
        <v>0</v>
      </c>
      <c r="M23" s="299">
        <v>0</v>
      </c>
      <c r="N23" s="301"/>
      <c r="O23" s="299">
        <v>3</v>
      </c>
      <c r="P23" s="299">
        <v>2</v>
      </c>
      <c r="Q23" s="299">
        <v>1</v>
      </c>
    </row>
    <row r="24" spans="2:41" ht="15.75" customHeight="1" x14ac:dyDescent="0.2">
      <c r="B24" s="176" t="s">
        <v>371</v>
      </c>
      <c r="C24" s="299">
        <f t="shared" si="0"/>
        <v>3</v>
      </c>
      <c r="D24" s="299">
        <f t="shared" si="0"/>
        <v>3</v>
      </c>
      <c r="E24" s="299">
        <f t="shared" si="1"/>
        <v>0</v>
      </c>
      <c r="F24" s="301"/>
      <c r="G24" s="299">
        <v>1</v>
      </c>
      <c r="H24" s="299">
        <v>1</v>
      </c>
      <c r="I24" s="299">
        <v>0</v>
      </c>
      <c r="J24" s="301"/>
      <c r="K24" s="299">
        <v>0</v>
      </c>
      <c r="L24" s="299">
        <v>0</v>
      </c>
      <c r="M24" s="299">
        <v>0</v>
      </c>
      <c r="N24" s="301"/>
      <c r="O24" s="299">
        <v>2</v>
      </c>
      <c r="P24" s="299">
        <v>2</v>
      </c>
      <c r="Q24" s="299">
        <v>0</v>
      </c>
    </row>
    <row r="25" spans="2:41" ht="15.75" customHeight="1" x14ac:dyDescent="0.2">
      <c r="B25" s="174" t="s">
        <v>361</v>
      </c>
      <c r="C25" s="299">
        <f t="shared" si="0"/>
        <v>3</v>
      </c>
      <c r="D25" s="299">
        <f t="shared" si="0"/>
        <v>1</v>
      </c>
      <c r="E25" s="299">
        <f t="shared" si="1"/>
        <v>2</v>
      </c>
      <c r="F25" s="301"/>
      <c r="G25" s="299">
        <v>2</v>
      </c>
      <c r="H25" s="299">
        <v>1</v>
      </c>
      <c r="I25" s="299">
        <v>1</v>
      </c>
      <c r="J25" s="301"/>
      <c r="K25" s="299">
        <v>1</v>
      </c>
      <c r="L25" s="299">
        <v>0</v>
      </c>
      <c r="M25" s="299">
        <v>1</v>
      </c>
      <c r="N25" s="301"/>
      <c r="O25" s="299">
        <v>0</v>
      </c>
      <c r="P25" s="299">
        <v>0</v>
      </c>
      <c r="Q25" s="299">
        <v>0</v>
      </c>
    </row>
    <row r="26" spans="2:41" ht="15.75" customHeight="1" x14ac:dyDescent="0.2">
      <c r="B26" s="174" t="s">
        <v>362</v>
      </c>
      <c r="C26" s="299">
        <f t="shared" si="0"/>
        <v>169</v>
      </c>
      <c r="D26" s="299">
        <f t="shared" si="0"/>
        <v>140</v>
      </c>
      <c r="E26" s="299">
        <f t="shared" si="1"/>
        <v>29</v>
      </c>
      <c r="F26" s="301"/>
      <c r="G26" s="299">
        <v>160</v>
      </c>
      <c r="H26" s="299">
        <v>132</v>
      </c>
      <c r="I26" s="299">
        <v>28</v>
      </c>
      <c r="J26" s="301"/>
      <c r="K26" s="299">
        <v>9</v>
      </c>
      <c r="L26" s="299">
        <v>8</v>
      </c>
      <c r="M26" s="299">
        <v>1</v>
      </c>
      <c r="N26" s="301"/>
      <c r="O26" s="299">
        <v>0</v>
      </c>
      <c r="P26" s="299">
        <v>0</v>
      </c>
      <c r="Q26" s="299">
        <v>0</v>
      </c>
    </row>
    <row r="27" spans="2:41" ht="15.75" customHeight="1" thickBot="1" x14ac:dyDescent="0.25">
      <c r="B27" s="174" t="s">
        <v>363</v>
      </c>
      <c r="C27" s="299">
        <f t="shared" si="0"/>
        <v>8</v>
      </c>
      <c r="D27" s="299">
        <f t="shared" si="0"/>
        <v>4</v>
      </c>
      <c r="E27" s="299">
        <f t="shared" si="1"/>
        <v>4</v>
      </c>
      <c r="F27" s="301"/>
      <c r="G27" s="299">
        <v>7</v>
      </c>
      <c r="H27" s="299">
        <v>4</v>
      </c>
      <c r="I27" s="299">
        <v>3</v>
      </c>
      <c r="J27" s="301"/>
      <c r="K27" s="299">
        <v>1</v>
      </c>
      <c r="L27" s="299">
        <v>0</v>
      </c>
      <c r="M27" s="299">
        <v>1</v>
      </c>
      <c r="N27" s="301"/>
      <c r="O27" s="299">
        <v>0</v>
      </c>
      <c r="P27" s="299">
        <v>0</v>
      </c>
      <c r="Q27" s="299">
        <v>0</v>
      </c>
    </row>
    <row r="28" spans="2:41" s="218" customFormat="1" ht="15.75" customHeight="1" x14ac:dyDescent="0.2">
      <c r="B28" s="202" t="s">
        <v>393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</row>
    <row r="29" spans="2:41" s="218" customFormat="1" ht="15.75" customHeight="1" x14ac:dyDescent="0.2">
      <c r="B29" s="28" t="s">
        <v>929</v>
      </c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</row>
  </sheetData>
  <mergeCells count="11">
    <mergeCell ref="B1:Q1"/>
    <mergeCell ref="B2:Q2"/>
    <mergeCell ref="B3:Q3"/>
    <mergeCell ref="B4:Q4"/>
    <mergeCell ref="B5:Q5"/>
    <mergeCell ref="B6:B7"/>
    <mergeCell ref="C6:E6"/>
    <mergeCell ref="G6:I6"/>
    <mergeCell ref="K6:M6"/>
    <mergeCell ref="O6:Q6"/>
    <mergeCell ref="N6:N7"/>
  </mergeCells>
  <conditionalFormatting sqref="C9:E9">
    <cfRule type="cellIs" dxfId="127" priority="17" operator="equal">
      <formula>0</formula>
    </cfRule>
  </conditionalFormatting>
  <conditionalFormatting sqref="C11:E27">
    <cfRule type="cellIs" dxfId="126" priority="20" operator="equal">
      <formula>0</formula>
    </cfRule>
  </conditionalFormatting>
  <conditionalFormatting sqref="G9:I9">
    <cfRule type="cellIs" dxfId="125" priority="15" operator="equal">
      <formula>0</formula>
    </cfRule>
  </conditionalFormatting>
  <conditionalFormatting sqref="G11:I27">
    <cfRule type="cellIs" dxfId="124" priority="16" operator="equal">
      <formula>0</formula>
    </cfRule>
  </conditionalFormatting>
  <conditionalFormatting sqref="K9:M9">
    <cfRule type="cellIs" dxfId="123" priority="3" operator="equal">
      <formula>0</formula>
    </cfRule>
  </conditionalFormatting>
  <conditionalFormatting sqref="K11:M27">
    <cfRule type="cellIs" dxfId="122" priority="7" operator="equal">
      <formula>0</formula>
    </cfRule>
  </conditionalFormatting>
  <conditionalFormatting sqref="O9:Q9">
    <cfRule type="cellIs" dxfId="121" priority="1" operator="equal">
      <formula>0</formula>
    </cfRule>
  </conditionalFormatting>
  <conditionalFormatting sqref="O11:Q27">
    <cfRule type="cellIs" dxfId="120" priority="5" operator="equal">
      <formula>0</formula>
    </cfRule>
  </conditionalFormatting>
  <hyperlinks>
    <hyperlink ref="R2" location="Contenido!A1" display="Contenido" xr:uid="{00000000-0004-0000-6100-000000000000}"/>
  </hyperlinks>
  <printOptions horizontalCentered="1"/>
  <pageMargins left="0.59055118110236227" right="0.59055118110236227" top="0.39370078740157483" bottom="0.39370078740157483" header="0.31496062992125984" footer="0.31496062992125984"/>
  <pageSetup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Hoja99">
    <tabColor theme="5" tint="0.59999389629810485"/>
    <pageSetUpPr fitToPage="1"/>
  </sheetPr>
  <dimension ref="B1:AO30"/>
  <sheetViews>
    <sheetView showGridLines="0" zoomScaleNormal="100" zoomScaleSheetLayoutView="100" workbookViewId="0">
      <selection activeCell="V17" sqref="V17"/>
    </sheetView>
  </sheetViews>
  <sheetFormatPr baseColWidth="10" defaultColWidth="9" defaultRowHeight="12.75" x14ac:dyDescent="0.2"/>
  <cols>
    <col min="1" max="1" width="4.125" style="169" customWidth="1"/>
    <col min="2" max="2" width="34.875" style="169" customWidth="1"/>
    <col min="3" max="5" width="5.125" style="292" customWidth="1"/>
    <col min="6" max="6" width="1.125" style="292" customWidth="1"/>
    <col min="7" max="9" width="5.125" style="292" customWidth="1"/>
    <col min="10" max="10" width="1.125" style="292" customWidth="1"/>
    <col min="11" max="13" width="5.125" style="292" customWidth="1"/>
    <col min="14" max="14" width="1.125" style="292" customWidth="1"/>
    <col min="15" max="17" width="5.125" style="292" customWidth="1"/>
    <col min="18" max="18" width="1.125" style="292" customWidth="1"/>
    <col min="19" max="21" width="5.125" style="292" customWidth="1"/>
    <col min="22" max="22" width="1.125" style="292" customWidth="1"/>
    <col min="23" max="25" width="5.125" style="292" customWidth="1"/>
    <col min="26" max="41" width="11" style="292" customWidth="1"/>
    <col min="42" max="213" width="11" style="169" customWidth="1"/>
    <col min="214" max="16384" width="9" style="169"/>
  </cols>
  <sheetData>
    <row r="1" spans="2:41" s="102" customFormat="1" ht="15" customHeight="1" x14ac:dyDescent="0.25">
      <c r="B1" s="600" t="s">
        <v>820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</row>
    <row r="2" spans="2:41" s="102" customFormat="1" ht="15" customHeight="1" x14ac:dyDescent="0.25">
      <c r="B2" s="601" t="s">
        <v>372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506" t="s">
        <v>573</v>
      </c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</row>
    <row r="3" spans="2:41" s="102" customFormat="1" ht="15" x14ac:dyDescent="0.25">
      <c r="B3" s="601" t="s">
        <v>388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</row>
    <row r="4" spans="2:41" ht="15" x14ac:dyDescent="0.25">
      <c r="B4" s="624" t="s">
        <v>199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24"/>
    </row>
    <row r="5" spans="2:41" s="102" customFormat="1" ht="15" x14ac:dyDescent="0.25">
      <c r="B5" s="600" t="s">
        <v>932</v>
      </c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</row>
    <row r="6" spans="2:41" s="312" customFormat="1" ht="16.5" customHeight="1" x14ac:dyDescent="0.15">
      <c r="B6" s="603" t="s">
        <v>386</v>
      </c>
      <c r="C6" s="625" t="s">
        <v>345</v>
      </c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454"/>
      <c r="O6" s="625" t="s">
        <v>44</v>
      </c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</row>
    <row r="7" spans="2:41" s="312" customFormat="1" ht="26.25" customHeight="1" x14ac:dyDescent="0.15">
      <c r="B7" s="603"/>
      <c r="C7" s="626" t="s">
        <v>364</v>
      </c>
      <c r="D7" s="626"/>
      <c r="E7" s="626"/>
      <c r="F7" s="455"/>
      <c r="G7" s="627" t="s">
        <v>365</v>
      </c>
      <c r="H7" s="627"/>
      <c r="I7" s="627"/>
      <c r="J7" s="455"/>
      <c r="K7" s="627" t="s">
        <v>373</v>
      </c>
      <c r="L7" s="626"/>
      <c r="M7" s="626"/>
      <c r="N7" s="455"/>
      <c r="O7" s="626" t="s">
        <v>364</v>
      </c>
      <c r="P7" s="626"/>
      <c r="Q7" s="626"/>
      <c r="R7" s="455"/>
      <c r="S7" s="627" t="s">
        <v>365</v>
      </c>
      <c r="T7" s="627"/>
      <c r="U7" s="627"/>
      <c r="V7" s="455"/>
      <c r="W7" s="627" t="s">
        <v>373</v>
      </c>
      <c r="X7" s="626"/>
      <c r="Y7" s="626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</row>
    <row r="8" spans="2:41" s="312" customFormat="1" ht="27.75" customHeight="1" x14ac:dyDescent="0.15">
      <c r="B8" s="603"/>
      <c r="C8" s="456" t="s">
        <v>0</v>
      </c>
      <c r="D8" s="456" t="s">
        <v>15</v>
      </c>
      <c r="E8" s="456" t="s">
        <v>16</v>
      </c>
      <c r="F8" s="455"/>
      <c r="G8" s="456" t="s">
        <v>0</v>
      </c>
      <c r="H8" s="456" t="s">
        <v>15</v>
      </c>
      <c r="I8" s="456" t="s">
        <v>16</v>
      </c>
      <c r="J8" s="455"/>
      <c r="K8" s="456" t="s">
        <v>0</v>
      </c>
      <c r="L8" s="456" t="s">
        <v>15</v>
      </c>
      <c r="M8" s="456" t="s">
        <v>16</v>
      </c>
      <c r="N8" s="455"/>
      <c r="O8" s="456" t="s">
        <v>0</v>
      </c>
      <c r="P8" s="456" t="s">
        <v>15</v>
      </c>
      <c r="Q8" s="456" t="s">
        <v>16</v>
      </c>
      <c r="R8" s="455"/>
      <c r="S8" s="456" t="s">
        <v>0</v>
      </c>
      <c r="T8" s="456" t="s">
        <v>15</v>
      </c>
      <c r="U8" s="456" t="s">
        <v>16</v>
      </c>
      <c r="V8" s="455"/>
      <c r="W8" s="456" t="s">
        <v>0</v>
      </c>
      <c r="X8" s="456" t="s">
        <v>15</v>
      </c>
      <c r="Y8" s="456" t="s">
        <v>16</v>
      </c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</row>
    <row r="9" spans="2:41" x14ac:dyDescent="0.2">
      <c r="B9" s="171"/>
      <c r="C9" s="297"/>
      <c r="D9" s="297"/>
      <c r="E9" s="297"/>
      <c r="F9" s="298"/>
      <c r="G9" s="297"/>
      <c r="H9" s="297"/>
      <c r="I9" s="297"/>
      <c r="J9" s="298"/>
      <c r="K9" s="297"/>
      <c r="L9" s="297"/>
      <c r="M9" s="297"/>
      <c r="N9" s="298"/>
      <c r="O9" s="297"/>
      <c r="P9" s="297"/>
      <c r="Q9" s="297"/>
      <c r="R9" s="298"/>
      <c r="S9" s="297"/>
      <c r="T9" s="297"/>
      <c r="U9" s="297"/>
      <c r="V9" s="298"/>
      <c r="W9" s="297"/>
      <c r="X9" s="297"/>
      <c r="Y9" s="297"/>
    </row>
    <row r="10" spans="2:41" s="314" customFormat="1" ht="15.75" customHeight="1" x14ac:dyDescent="0.2">
      <c r="B10" s="122" t="s">
        <v>0</v>
      </c>
      <c r="C10" s="313">
        <v>1047</v>
      </c>
      <c r="D10" s="313">
        <v>650</v>
      </c>
      <c r="E10" s="313">
        <v>397</v>
      </c>
      <c r="F10" s="313"/>
      <c r="G10" s="313">
        <v>138</v>
      </c>
      <c r="H10" s="313">
        <v>85</v>
      </c>
      <c r="I10" s="313">
        <v>53</v>
      </c>
      <c r="J10" s="313"/>
      <c r="K10" s="458">
        <f>IF(C10&gt;0,G10/C10*100,".")</f>
        <v>13.180515759312319</v>
      </c>
      <c r="L10" s="458">
        <f t="shared" ref="L10:M10" si="0">IF(D10&gt;0,H10/D10*100,".")</f>
        <v>13.076923076923078</v>
      </c>
      <c r="M10" s="458">
        <f t="shared" si="0"/>
        <v>13.350125944584383</v>
      </c>
      <c r="N10" s="313"/>
      <c r="O10" s="313">
        <v>8268</v>
      </c>
      <c r="P10" s="313">
        <v>5232</v>
      </c>
      <c r="Q10" s="313">
        <v>3036</v>
      </c>
      <c r="R10" s="313"/>
      <c r="S10" s="313">
        <v>2833</v>
      </c>
      <c r="T10" s="313">
        <v>1774</v>
      </c>
      <c r="U10" s="313">
        <v>1059</v>
      </c>
      <c r="V10" s="313"/>
      <c r="W10" s="458">
        <f>IF(O10&gt;0,S10/O10*100,".")</f>
        <v>34.264634736332852</v>
      </c>
      <c r="X10" s="458">
        <f t="shared" ref="X10" si="1">IF(P10&gt;0,T10/P10*100,".")</f>
        <v>33.906727828746178</v>
      </c>
      <c r="Y10" s="458">
        <f t="shared" ref="Y10" si="2">IF(Q10&gt;0,U10/Q10*100,".")</f>
        <v>34.881422924901187</v>
      </c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</row>
    <row r="11" spans="2:41" x14ac:dyDescent="0.2">
      <c r="B11" s="170"/>
      <c r="C11" s="300"/>
      <c r="D11" s="300"/>
      <c r="E11" s="300"/>
      <c r="F11" s="299"/>
      <c r="G11" s="300"/>
      <c r="H11" s="300"/>
      <c r="I11" s="300"/>
      <c r="J11" s="301"/>
      <c r="K11" s="453"/>
      <c r="L11" s="453"/>
      <c r="M11" s="453"/>
      <c r="N11" s="301"/>
      <c r="O11" s="300"/>
      <c r="P11" s="300"/>
      <c r="Q11" s="300"/>
      <c r="R11" s="299"/>
      <c r="S11" s="300"/>
      <c r="T11" s="300"/>
      <c r="U11" s="300"/>
      <c r="V11" s="301"/>
      <c r="W11" s="453"/>
      <c r="X11" s="453"/>
      <c r="Y11" s="453"/>
    </row>
    <row r="12" spans="2:41" ht="15.75" customHeight="1" x14ac:dyDescent="0.2">
      <c r="B12" s="174" t="s">
        <v>351</v>
      </c>
      <c r="C12" s="299">
        <v>65</v>
      </c>
      <c r="D12" s="299">
        <v>37</v>
      </c>
      <c r="E12" s="299">
        <v>28</v>
      </c>
      <c r="F12" s="301"/>
      <c r="G12" s="302">
        <v>9</v>
      </c>
      <c r="H12" s="302">
        <v>7</v>
      </c>
      <c r="I12" s="299">
        <v>2</v>
      </c>
      <c r="J12" s="301"/>
      <c r="K12" s="457">
        <f>IF(C12&gt;0,G12/C12*100,".")</f>
        <v>13.846153846153847</v>
      </c>
      <c r="L12" s="457">
        <f t="shared" ref="L12:M12" si="3">IF(D12&gt;0,H12/D12*100,".")</f>
        <v>18.918918918918919</v>
      </c>
      <c r="M12" s="457">
        <f t="shared" si="3"/>
        <v>7.1428571428571423</v>
      </c>
      <c r="N12" s="301"/>
      <c r="O12" s="299">
        <v>138</v>
      </c>
      <c r="P12" s="299">
        <v>70</v>
      </c>
      <c r="Q12" s="299">
        <v>68</v>
      </c>
      <c r="R12" s="301"/>
      <c r="S12" s="302">
        <v>34</v>
      </c>
      <c r="T12" s="302">
        <v>23</v>
      </c>
      <c r="U12" s="299">
        <v>11</v>
      </c>
      <c r="V12" s="301"/>
      <c r="W12" s="457">
        <f>IF(O12&gt;0,S12/O12*100,".")</f>
        <v>24.637681159420293</v>
      </c>
      <c r="X12" s="457">
        <f t="shared" ref="X12:X28" si="4">IF(P12&gt;0,T12/P12*100,".")</f>
        <v>32.857142857142854</v>
      </c>
      <c r="Y12" s="457">
        <f t="shared" ref="Y12:Y28" si="5">IF(Q12&gt;0,U12/Q12*100,".")</f>
        <v>16.176470588235293</v>
      </c>
    </row>
    <row r="13" spans="2:41" ht="15.75" customHeight="1" x14ac:dyDescent="0.2">
      <c r="B13" s="174" t="s">
        <v>352</v>
      </c>
      <c r="C13" s="299">
        <v>141</v>
      </c>
      <c r="D13" s="299">
        <v>86</v>
      </c>
      <c r="E13" s="299">
        <v>55</v>
      </c>
      <c r="F13" s="301"/>
      <c r="G13" s="299">
        <v>20</v>
      </c>
      <c r="H13" s="299">
        <v>11</v>
      </c>
      <c r="I13" s="299">
        <v>9</v>
      </c>
      <c r="J13" s="301"/>
      <c r="K13" s="457">
        <f t="shared" ref="K13:K15" si="6">IF(C13&gt;0,G13/C13*100,".")</f>
        <v>14.184397163120568</v>
      </c>
      <c r="L13" s="457">
        <f t="shared" ref="L13:L16" si="7">IF(D13&gt;0,H13/D13*100,".")</f>
        <v>12.790697674418606</v>
      </c>
      <c r="M13" s="457">
        <f t="shared" ref="M13:M16" si="8">IF(E13&gt;0,I13/E13*100,".")</f>
        <v>16.363636363636363</v>
      </c>
      <c r="N13" s="301"/>
      <c r="O13" s="299">
        <v>244</v>
      </c>
      <c r="P13" s="299">
        <v>144</v>
      </c>
      <c r="Q13" s="299">
        <v>100</v>
      </c>
      <c r="R13" s="301"/>
      <c r="S13" s="299">
        <v>59</v>
      </c>
      <c r="T13" s="299">
        <v>38</v>
      </c>
      <c r="U13" s="299">
        <v>21</v>
      </c>
      <c r="V13" s="301"/>
      <c r="W13" s="457">
        <f t="shared" ref="W13:W15" si="9">IF(O13&gt;0,S13/O13*100,".")</f>
        <v>24.180327868852459</v>
      </c>
      <c r="X13" s="457">
        <f t="shared" si="4"/>
        <v>26.388888888888889</v>
      </c>
      <c r="Y13" s="457">
        <f t="shared" si="5"/>
        <v>21</v>
      </c>
    </row>
    <row r="14" spans="2:41" ht="15.75" customHeight="1" x14ac:dyDescent="0.2">
      <c r="B14" s="174" t="s">
        <v>353</v>
      </c>
      <c r="C14" s="299">
        <v>7</v>
      </c>
      <c r="D14" s="299">
        <v>3</v>
      </c>
      <c r="E14" s="299">
        <v>4</v>
      </c>
      <c r="F14" s="301"/>
      <c r="G14" s="299">
        <v>0</v>
      </c>
      <c r="H14" s="299">
        <v>0</v>
      </c>
      <c r="I14" s="299">
        <v>0</v>
      </c>
      <c r="J14" s="301"/>
      <c r="K14" s="457">
        <f t="shared" si="6"/>
        <v>0</v>
      </c>
      <c r="L14" s="457">
        <f t="shared" si="7"/>
        <v>0</v>
      </c>
      <c r="M14" s="457">
        <f t="shared" si="8"/>
        <v>0</v>
      </c>
      <c r="N14" s="301"/>
      <c r="O14" s="299">
        <v>10</v>
      </c>
      <c r="P14" s="299">
        <v>5</v>
      </c>
      <c r="Q14" s="299">
        <v>5</v>
      </c>
      <c r="R14" s="301"/>
      <c r="S14" s="299">
        <v>3</v>
      </c>
      <c r="T14" s="299">
        <v>2</v>
      </c>
      <c r="U14" s="299">
        <v>1</v>
      </c>
      <c r="V14" s="301"/>
      <c r="W14" s="457">
        <f t="shared" si="9"/>
        <v>30</v>
      </c>
      <c r="X14" s="457">
        <f t="shared" si="4"/>
        <v>40</v>
      </c>
      <c r="Y14" s="457">
        <f t="shared" si="5"/>
        <v>20</v>
      </c>
    </row>
    <row r="15" spans="2:41" ht="15.75" customHeight="1" x14ac:dyDescent="0.2">
      <c r="B15" s="174" t="s">
        <v>354</v>
      </c>
      <c r="C15" s="299">
        <v>16</v>
      </c>
      <c r="D15" s="299">
        <v>9</v>
      </c>
      <c r="E15" s="299">
        <v>7</v>
      </c>
      <c r="F15" s="301"/>
      <c r="G15" s="299">
        <v>1</v>
      </c>
      <c r="H15" s="299">
        <v>1</v>
      </c>
      <c r="I15" s="299">
        <v>0</v>
      </c>
      <c r="J15" s="301"/>
      <c r="K15" s="457">
        <f t="shared" si="6"/>
        <v>6.25</v>
      </c>
      <c r="L15" s="457">
        <f t="shared" si="7"/>
        <v>11.111111111111111</v>
      </c>
      <c r="M15" s="457">
        <f t="shared" si="8"/>
        <v>0</v>
      </c>
      <c r="N15" s="301"/>
      <c r="O15" s="299">
        <v>102</v>
      </c>
      <c r="P15" s="299">
        <v>61</v>
      </c>
      <c r="Q15" s="299">
        <v>41</v>
      </c>
      <c r="R15" s="301"/>
      <c r="S15" s="299">
        <v>37</v>
      </c>
      <c r="T15" s="299">
        <v>21</v>
      </c>
      <c r="U15" s="299">
        <v>16</v>
      </c>
      <c r="V15" s="301"/>
      <c r="W15" s="457">
        <f t="shared" si="9"/>
        <v>36.274509803921568</v>
      </c>
      <c r="X15" s="457">
        <f t="shared" si="4"/>
        <v>34.42622950819672</v>
      </c>
      <c r="Y15" s="457">
        <f t="shared" si="5"/>
        <v>39.024390243902438</v>
      </c>
    </row>
    <row r="16" spans="2:41" ht="15.75" customHeight="1" x14ac:dyDescent="0.2">
      <c r="B16" s="174" t="s">
        <v>355</v>
      </c>
      <c r="C16" s="299">
        <v>483</v>
      </c>
      <c r="D16" s="299">
        <v>282</v>
      </c>
      <c r="E16" s="299">
        <v>201</v>
      </c>
      <c r="F16" s="301"/>
      <c r="G16" s="299">
        <v>61</v>
      </c>
      <c r="H16" s="299">
        <v>37</v>
      </c>
      <c r="I16" s="299">
        <v>24</v>
      </c>
      <c r="J16" s="301"/>
      <c r="K16" s="457">
        <f>IF(C16&gt;0,G16/C16*100,".")</f>
        <v>12.629399585921325</v>
      </c>
      <c r="L16" s="457">
        <f t="shared" si="7"/>
        <v>13.120567375886525</v>
      </c>
      <c r="M16" s="457">
        <f t="shared" si="8"/>
        <v>11.940298507462686</v>
      </c>
      <c r="N16" s="301"/>
      <c r="O16" s="299">
        <v>6810</v>
      </c>
      <c r="P16" s="299">
        <v>4276</v>
      </c>
      <c r="Q16" s="299">
        <v>2534</v>
      </c>
      <c r="R16" s="301"/>
      <c r="S16" s="299">
        <v>2514</v>
      </c>
      <c r="T16" s="299">
        <v>1549</v>
      </c>
      <c r="U16" s="299">
        <v>965</v>
      </c>
      <c r="V16" s="301"/>
      <c r="W16" s="457">
        <f>IF(O16&gt;0,S16/O16*100,".")</f>
        <v>36.916299559471369</v>
      </c>
      <c r="X16" s="457">
        <f t="shared" si="4"/>
        <v>36.225444340505149</v>
      </c>
      <c r="Y16" s="457">
        <f t="shared" si="5"/>
        <v>38.082083662194158</v>
      </c>
    </row>
    <row r="17" spans="2:25" ht="15.75" customHeight="1" x14ac:dyDescent="0.2">
      <c r="B17" s="174" t="s">
        <v>356</v>
      </c>
      <c r="C17" s="299">
        <v>130</v>
      </c>
      <c r="D17" s="299">
        <v>72</v>
      </c>
      <c r="E17" s="299">
        <v>58</v>
      </c>
      <c r="F17" s="301"/>
      <c r="G17" s="299">
        <v>14</v>
      </c>
      <c r="H17" s="299">
        <v>5</v>
      </c>
      <c r="I17" s="299">
        <v>9</v>
      </c>
      <c r="J17" s="301"/>
      <c r="K17" s="457">
        <f t="shared" ref="K17:K19" si="10">IF(C17&gt;0,G17/C17*100,".")</f>
        <v>10.76923076923077</v>
      </c>
      <c r="L17" s="457">
        <f t="shared" ref="L17:L25" si="11">IF(D17&gt;0,H17/D17*100,".")</f>
        <v>6.9444444444444446</v>
      </c>
      <c r="M17" s="457">
        <f t="shared" ref="M17:M25" si="12">IF(E17&gt;0,I17/E17*100,".")</f>
        <v>15.517241379310345</v>
      </c>
      <c r="N17" s="301"/>
      <c r="O17" s="299">
        <v>278</v>
      </c>
      <c r="P17" s="299">
        <v>141</v>
      </c>
      <c r="Q17" s="299">
        <v>137</v>
      </c>
      <c r="R17" s="301"/>
      <c r="S17" s="299">
        <v>40</v>
      </c>
      <c r="T17" s="299">
        <v>22</v>
      </c>
      <c r="U17" s="299">
        <v>18</v>
      </c>
      <c r="V17" s="301"/>
      <c r="W17" s="457">
        <f t="shared" ref="W17:W19" si="13">IF(O17&gt;0,S17/O17*100,".")</f>
        <v>14.388489208633093</v>
      </c>
      <c r="X17" s="457">
        <f t="shared" si="4"/>
        <v>15.602836879432624</v>
      </c>
      <c r="Y17" s="457">
        <f t="shared" si="5"/>
        <v>13.138686131386862</v>
      </c>
    </row>
    <row r="18" spans="2:25" ht="15.75" customHeight="1" x14ac:dyDescent="0.2">
      <c r="B18" s="174" t="s">
        <v>357</v>
      </c>
      <c r="C18" s="299">
        <v>11</v>
      </c>
      <c r="D18" s="299">
        <v>5</v>
      </c>
      <c r="E18" s="299">
        <v>6</v>
      </c>
      <c r="F18" s="301"/>
      <c r="G18" s="299">
        <v>4</v>
      </c>
      <c r="H18" s="299">
        <v>1</v>
      </c>
      <c r="I18" s="299">
        <v>3</v>
      </c>
      <c r="J18" s="301"/>
      <c r="K18" s="457">
        <f t="shared" si="10"/>
        <v>36.363636363636367</v>
      </c>
      <c r="L18" s="457">
        <f t="shared" si="11"/>
        <v>20</v>
      </c>
      <c r="M18" s="457">
        <f t="shared" si="12"/>
        <v>50</v>
      </c>
      <c r="N18" s="301"/>
      <c r="O18" s="299">
        <v>102</v>
      </c>
      <c r="P18" s="299">
        <v>67</v>
      </c>
      <c r="Q18" s="299">
        <v>35</v>
      </c>
      <c r="R18" s="301"/>
      <c r="S18" s="299">
        <v>31</v>
      </c>
      <c r="T18" s="299">
        <v>19</v>
      </c>
      <c r="U18" s="299">
        <v>12</v>
      </c>
      <c r="V18" s="301"/>
      <c r="W18" s="457">
        <f t="shared" si="13"/>
        <v>30.392156862745097</v>
      </c>
      <c r="X18" s="457">
        <f t="shared" si="4"/>
        <v>28.35820895522388</v>
      </c>
      <c r="Y18" s="457">
        <f t="shared" si="5"/>
        <v>34.285714285714285</v>
      </c>
    </row>
    <row r="19" spans="2:25" ht="15.75" customHeight="1" x14ac:dyDescent="0.2">
      <c r="B19" s="176" t="s">
        <v>358</v>
      </c>
      <c r="C19" s="299">
        <v>7</v>
      </c>
      <c r="D19" s="299">
        <v>4</v>
      </c>
      <c r="E19" s="299">
        <v>3</v>
      </c>
      <c r="F19" s="301"/>
      <c r="G19" s="299">
        <v>2</v>
      </c>
      <c r="H19" s="299">
        <v>0</v>
      </c>
      <c r="I19" s="299">
        <v>2</v>
      </c>
      <c r="J19" s="301"/>
      <c r="K19" s="457">
        <f t="shared" si="10"/>
        <v>28.571428571428569</v>
      </c>
      <c r="L19" s="457">
        <f t="shared" si="11"/>
        <v>0</v>
      </c>
      <c r="M19" s="457">
        <f t="shared" si="12"/>
        <v>66.666666666666657</v>
      </c>
      <c r="N19" s="301"/>
      <c r="O19" s="299">
        <v>47</v>
      </c>
      <c r="P19" s="299">
        <v>31</v>
      </c>
      <c r="Q19" s="299">
        <v>16</v>
      </c>
      <c r="R19" s="301"/>
      <c r="S19" s="299">
        <v>13</v>
      </c>
      <c r="T19" s="299">
        <v>8</v>
      </c>
      <c r="U19" s="299">
        <v>5</v>
      </c>
      <c r="V19" s="301"/>
      <c r="W19" s="457">
        <f t="shared" si="13"/>
        <v>27.659574468085108</v>
      </c>
      <c r="X19" s="457">
        <f t="shared" si="4"/>
        <v>25.806451612903224</v>
      </c>
      <c r="Y19" s="457">
        <f t="shared" si="5"/>
        <v>31.25</v>
      </c>
    </row>
    <row r="20" spans="2:25" ht="15.75" customHeight="1" x14ac:dyDescent="0.2">
      <c r="B20" s="176" t="s">
        <v>359</v>
      </c>
      <c r="C20" s="299">
        <v>0</v>
      </c>
      <c r="D20" s="299">
        <v>0</v>
      </c>
      <c r="E20" s="299">
        <v>0</v>
      </c>
      <c r="F20" s="301"/>
      <c r="G20" s="299"/>
      <c r="H20" s="299"/>
      <c r="I20" s="299">
        <v>0</v>
      </c>
      <c r="J20" s="301"/>
      <c r="K20" s="457" t="str">
        <f>IF(C20&gt;0,G20/C20*100,".")</f>
        <v>.</v>
      </c>
      <c r="L20" s="457" t="str">
        <f t="shared" si="11"/>
        <v>.</v>
      </c>
      <c r="M20" s="457" t="str">
        <f t="shared" si="12"/>
        <v>.</v>
      </c>
      <c r="N20" s="301"/>
      <c r="O20" s="299">
        <v>20</v>
      </c>
      <c r="P20" s="299">
        <v>12</v>
      </c>
      <c r="Q20" s="299">
        <v>8</v>
      </c>
      <c r="R20" s="301"/>
      <c r="S20" s="299">
        <v>9</v>
      </c>
      <c r="T20" s="299">
        <v>5</v>
      </c>
      <c r="U20" s="299">
        <v>4</v>
      </c>
      <c r="V20" s="301"/>
      <c r="W20" s="457">
        <f>IF(O20&gt;0,S20/O20*100,".")</f>
        <v>45</v>
      </c>
      <c r="X20" s="457">
        <f t="shared" si="4"/>
        <v>41.666666666666671</v>
      </c>
      <c r="Y20" s="457">
        <f t="shared" si="5"/>
        <v>50</v>
      </c>
    </row>
    <row r="21" spans="2:25" ht="15.75" customHeight="1" x14ac:dyDescent="0.2">
      <c r="B21" s="176" t="s">
        <v>371</v>
      </c>
      <c r="C21" s="299">
        <v>4</v>
      </c>
      <c r="D21" s="299">
        <v>1</v>
      </c>
      <c r="E21" s="299">
        <v>3</v>
      </c>
      <c r="F21" s="301"/>
      <c r="G21" s="299">
        <v>2</v>
      </c>
      <c r="H21" s="299">
        <v>1</v>
      </c>
      <c r="I21" s="299">
        <v>1</v>
      </c>
      <c r="J21" s="301"/>
      <c r="K21" s="457">
        <f>IF(C21&gt;0,G21/C21*100,".")</f>
        <v>50</v>
      </c>
      <c r="L21" s="457">
        <f t="shared" si="11"/>
        <v>100</v>
      </c>
      <c r="M21" s="457">
        <f t="shared" si="12"/>
        <v>33.333333333333329</v>
      </c>
      <c r="N21" s="301"/>
      <c r="O21" s="299">
        <v>35</v>
      </c>
      <c r="P21" s="299">
        <v>24</v>
      </c>
      <c r="Q21" s="299">
        <v>11</v>
      </c>
      <c r="R21" s="301"/>
      <c r="S21" s="299">
        <v>9</v>
      </c>
      <c r="T21" s="299">
        <v>6</v>
      </c>
      <c r="U21" s="299">
        <v>3</v>
      </c>
      <c r="V21" s="301"/>
      <c r="W21" s="457">
        <f>IF(O21&gt;0,S21/O21*100,".")</f>
        <v>25.714285714285712</v>
      </c>
      <c r="X21" s="457">
        <f t="shared" si="4"/>
        <v>25</v>
      </c>
      <c r="Y21" s="457">
        <f t="shared" si="5"/>
        <v>27.27272727272727</v>
      </c>
    </row>
    <row r="22" spans="2:25" ht="15.75" customHeight="1" x14ac:dyDescent="0.2">
      <c r="B22" s="174" t="s">
        <v>360</v>
      </c>
      <c r="C22" s="299">
        <v>14</v>
      </c>
      <c r="D22" s="299">
        <v>11</v>
      </c>
      <c r="E22" s="299">
        <v>3</v>
      </c>
      <c r="F22" s="301"/>
      <c r="G22" s="299">
        <v>1</v>
      </c>
      <c r="H22" s="299">
        <v>1</v>
      </c>
      <c r="I22" s="299">
        <v>0</v>
      </c>
      <c r="J22" s="301"/>
      <c r="K22" s="457">
        <f t="shared" ref="K22:K24" si="14">IF(C22&gt;0,G22/C22*100,".")</f>
        <v>7.1428571428571423</v>
      </c>
      <c r="L22" s="457">
        <f t="shared" si="11"/>
        <v>9.0909090909090917</v>
      </c>
      <c r="M22" s="457">
        <f t="shared" si="12"/>
        <v>0</v>
      </c>
      <c r="N22" s="301"/>
      <c r="O22" s="299">
        <v>28</v>
      </c>
      <c r="P22" s="299">
        <v>19</v>
      </c>
      <c r="Q22" s="299">
        <v>9</v>
      </c>
      <c r="R22" s="301"/>
      <c r="S22" s="299">
        <v>7</v>
      </c>
      <c r="T22" s="299">
        <v>4</v>
      </c>
      <c r="U22" s="299">
        <v>3</v>
      </c>
      <c r="V22" s="301"/>
      <c r="W22" s="457">
        <f t="shared" ref="W22:W24" si="15">IF(O22&gt;0,S22/O22*100,".")</f>
        <v>25</v>
      </c>
      <c r="X22" s="457">
        <f t="shared" si="4"/>
        <v>21.052631578947366</v>
      </c>
      <c r="Y22" s="457">
        <f t="shared" si="5"/>
        <v>33.333333333333329</v>
      </c>
    </row>
    <row r="23" spans="2:25" ht="15.75" customHeight="1" x14ac:dyDescent="0.2">
      <c r="B23" s="176" t="s">
        <v>358</v>
      </c>
      <c r="C23" s="299">
        <v>8</v>
      </c>
      <c r="D23" s="299">
        <v>6</v>
      </c>
      <c r="E23" s="299">
        <v>2</v>
      </c>
      <c r="F23" s="301"/>
      <c r="G23" s="299"/>
      <c r="H23" s="299"/>
      <c r="I23" s="299">
        <v>0</v>
      </c>
      <c r="J23" s="301"/>
      <c r="K23" s="457">
        <f t="shared" si="14"/>
        <v>0</v>
      </c>
      <c r="L23" s="457">
        <f t="shared" si="11"/>
        <v>0</v>
      </c>
      <c r="M23" s="457">
        <f t="shared" si="12"/>
        <v>0</v>
      </c>
      <c r="N23" s="301"/>
      <c r="O23" s="299">
        <v>14</v>
      </c>
      <c r="P23" s="299">
        <v>9</v>
      </c>
      <c r="Q23" s="299">
        <v>5</v>
      </c>
      <c r="R23" s="301"/>
      <c r="S23" s="299">
        <v>5</v>
      </c>
      <c r="T23" s="299">
        <v>3</v>
      </c>
      <c r="U23" s="299">
        <v>2</v>
      </c>
      <c r="V23" s="301"/>
      <c r="W23" s="457">
        <f t="shared" si="15"/>
        <v>35.714285714285715</v>
      </c>
      <c r="X23" s="457">
        <f t="shared" si="4"/>
        <v>33.333333333333329</v>
      </c>
      <c r="Y23" s="457">
        <f t="shared" si="5"/>
        <v>40</v>
      </c>
    </row>
    <row r="24" spans="2:25" ht="15.75" customHeight="1" x14ac:dyDescent="0.2">
      <c r="B24" s="176" t="s">
        <v>359</v>
      </c>
      <c r="C24" s="299">
        <v>3</v>
      </c>
      <c r="D24" s="299">
        <v>2</v>
      </c>
      <c r="E24" s="299">
        <v>1</v>
      </c>
      <c r="F24" s="301"/>
      <c r="G24" s="299"/>
      <c r="H24" s="299"/>
      <c r="I24" s="299">
        <v>0</v>
      </c>
      <c r="J24" s="301"/>
      <c r="K24" s="457">
        <f t="shared" si="14"/>
        <v>0</v>
      </c>
      <c r="L24" s="457">
        <f t="shared" si="11"/>
        <v>0</v>
      </c>
      <c r="M24" s="457">
        <f t="shared" si="12"/>
        <v>0</v>
      </c>
      <c r="N24" s="301"/>
      <c r="O24" s="299">
        <v>2</v>
      </c>
      <c r="P24" s="299">
        <v>2</v>
      </c>
      <c r="Q24" s="299">
        <v>0</v>
      </c>
      <c r="R24" s="301"/>
      <c r="S24" s="299">
        <v>1</v>
      </c>
      <c r="T24" s="299">
        <v>1</v>
      </c>
      <c r="U24" s="299">
        <v>0</v>
      </c>
      <c r="V24" s="301"/>
      <c r="W24" s="457">
        <f t="shared" si="15"/>
        <v>50</v>
      </c>
      <c r="X24" s="457">
        <f t="shared" si="4"/>
        <v>50</v>
      </c>
      <c r="Y24" s="457" t="str">
        <f t="shared" si="5"/>
        <v>.</v>
      </c>
    </row>
    <row r="25" spans="2:25" ht="15.75" customHeight="1" x14ac:dyDescent="0.2">
      <c r="B25" s="176" t="s">
        <v>371</v>
      </c>
      <c r="C25" s="299">
        <v>3</v>
      </c>
      <c r="D25" s="299">
        <v>3</v>
      </c>
      <c r="E25" s="299">
        <v>0</v>
      </c>
      <c r="F25" s="301"/>
      <c r="G25" s="299">
        <v>1</v>
      </c>
      <c r="H25" s="299">
        <v>1</v>
      </c>
      <c r="I25" s="299">
        <v>0</v>
      </c>
      <c r="J25" s="301"/>
      <c r="K25" s="457">
        <f>IF(C25&gt;0,G25/C25*100,".")</f>
        <v>33.333333333333329</v>
      </c>
      <c r="L25" s="457">
        <f t="shared" si="11"/>
        <v>33.333333333333329</v>
      </c>
      <c r="M25" s="457" t="str">
        <f t="shared" si="12"/>
        <v>.</v>
      </c>
      <c r="N25" s="301"/>
      <c r="O25" s="299">
        <v>12</v>
      </c>
      <c r="P25" s="299">
        <v>8</v>
      </c>
      <c r="Q25" s="299">
        <v>4</v>
      </c>
      <c r="R25" s="301"/>
      <c r="S25" s="299">
        <v>1</v>
      </c>
      <c r="T25" s="299">
        <v>0</v>
      </c>
      <c r="U25" s="299">
        <v>1</v>
      </c>
      <c r="V25" s="301"/>
      <c r="W25" s="457">
        <f>IF(O25&gt;0,S25/O25*100,".")</f>
        <v>8.3333333333333321</v>
      </c>
      <c r="X25" s="457">
        <f t="shared" si="4"/>
        <v>0</v>
      </c>
      <c r="Y25" s="457">
        <f t="shared" si="5"/>
        <v>25</v>
      </c>
    </row>
    <row r="26" spans="2:25" ht="15.75" customHeight="1" x14ac:dyDescent="0.2">
      <c r="B26" s="174" t="s">
        <v>361</v>
      </c>
      <c r="C26" s="299">
        <v>3</v>
      </c>
      <c r="D26" s="299">
        <v>1</v>
      </c>
      <c r="E26" s="299">
        <v>2</v>
      </c>
      <c r="F26" s="301"/>
      <c r="G26" s="299"/>
      <c r="H26" s="299"/>
      <c r="I26" s="299">
        <v>0</v>
      </c>
      <c r="J26" s="301"/>
      <c r="K26" s="457">
        <f t="shared" ref="K26:K28" si="16">IF(C26&gt;0,G26/C26*100,".")</f>
        <v>0</v>
      </c>
      <c r="L26" s="457">
        <f t="shared" ref="L26:L28" si="17">IF(D26&gt;0,H26/D26*100,".")</f>
        <v>0</v>
      </c>
      <c r="M26" s="457">
        <f t="shared" ref="M26:M28" si="18">IF(E26&gt;0,I26/E26*100,".")</f>
        <v>0</v>
      </c>
      <c r="N26" s="301"/>
      <c r="O26" s="299">
        <v>0</v>
      </c>
      <c r="P26" s="299">
        <v>0</v>
      </c>
      <c r="Q26" s="299">
        <v>0</v>
      </c>
      <c r="R26" s="301"/>
      <c r="S26" s="299"/>
      <c r="T26" s="299"/>
      <c r="U26" s="299">
        <v>0</v>
      </c>
      <c r="V26" s="301"/>
      <c r="W26" s="457" t="str">
        <f t="shared" ref="W26:W28" si="19">IF(O26&gt;0,S26/O26*100,".")</f>
        <v>.</v>
      </c>
      <c r="X26" s="457" t="str">
        <f t="shared" si="4"/>
        <v>.</v>
      </c>
      <c r="Y26" s="457" t="str">
        <f t="shared" si="5"/>
        <v>.</v>
      </c>
    </row>
    <row r="27" spans="2:25" ht="15.75" customHeight="1" x14ac:dyDescent="0.2">
      <c r="B27" s="174" t="s">
        <v>362</v>
      </c>
      <c r="C27" s="299">
        <v>169</v>
      </c>
      <c r="D27" s="299">
        <v>140</v>
      </c>
      <c r="E27" s="299">
        <v>29</v>
      </c>
      <c r="F27" s="301"/>
      <c r="G27" s="299">
        <v>25</v>
      </c>
      <c r="H27" s="299">
        <v>20</v>
      </c>
      <c r="I27" s="299">
        <v>5</v>
      </c>
      <c r="J27" s="301"/>
      <c r="K27" s="457">
        <f t="shared" si="16"/>
        <v>14.792899408284024</v>
      </c>
      <c r="L27" s="457">
        <f t="shared" si="17"/>
        <v>14.285714285714285</v>
      </c>
      <c r="M27" s="457">
        <f t="shared" si="18"/>
        <v>17.241379310344829</v>
      </c>
      <c r="N27" s="301"/>
      <c r="O27" s="299">
        <v>378</v>
      </c>
      <c r="P27" s="299">
        <v>334</v>
      </c>
      <c r="Q27" s="299">
        <v>44</v>
      </c>
      <c r="R27" s="301"/>
      <c r="S27" s="299">
        <v>107</v>
      </c>
      <c r="T27" s="299">
        <v>96</v>
      </c>
      <c r="U27" s="299">
        <v>11</v>
      </c>
      <c r="V27" s="301"/>
      <c r="W27" s="457">
        <f t="shared" si="19"/>
        <v>28.306878306878307</v>
      </c>
      <c r="X27" s="457">
        <f t="shared" si="4"/>
        <v>28.742514970059879</v>
      </c>
      <c r="Y27" s="457">
        <f t="shared" si="5"/>
        <v>25</v>
      </c>
    </row>
    <row r="28" spans="2:25" ht="15.75" customHeight="1" thickBot="1" x14ac:dyDescent="0.25">
      <c r="B28" s="174" t="s">
        <v>363</v>
      </c>
      <c r="C28" s="299">
        <v>8</v>
      </c>
      <c r="D28" s="299">
        <v>4</v>
      </c>
      <c r="E28" s="299">
        <v>4</v>
      </c>
      <c r="F28" s="301"/>
      <c r="G28" s="299">
        <v>3</v>
      </c>
      <c r="H28" s="299">
        <v>2</v>
      </c>
      <c r="I28" s="299">
        <v>1</v>
      </c>
      <c r="J28" s="301"/>
      <c r="K28" s="457">
        <f t="shared" si="16"/>
        <v>37.5</v>
      </c>
      <c r="L28" s="457">
        <f t="shared" si="17"/>
        <v>50</v>
      </c>
      <c r="M28" s="457">
        <f t="shared" si="18"/>
        <v>25</v>
      </c>
      <c r="N28" s="301"/>
      <c r="O28" s="299">
        <v>178</v>
      </c>
      <c r="P28" s="299">
        <v>115</v>
      </c>
      <c r="Q28" s="299">
        <v>63</v>
      </c>
      <c r="R28" s="301"/>
      <c r="S28" s="299">
        <v>1</v>
      </c>
      <c r="T28" s="299">
        <v>0</v>
      </c>
      <c r="U28" s="299">
        <v>1</v>
      </c>
      <c r="V28" s="301"/>
      <c r="W28" s="457">
        <f t="shared" si="19"/>
        <v>0.5617977528089888</v>
      </c>
      <c r="X28" s="457">
        <f t="shared" si="4"/>
        <v>0</v>
      </c>
      <c r="Y28" s="457">
        <f t="shared" si="5"/>
        <v>1.5873015873015872</v>
      </c>
    </row>
    <row r="29" spans="2:25" ht="15.75" customHeight="1" x14ac:dyDescent="0.2">
      <c r="B29" s="202" t="s">
        <v>393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  <c r="S29" s="303"/>
      <c r="T29" s="303"/>
      <c r="U29" s="303"/>
      <c r="V29" s="303"/>
      <c r="W29" s="303"/>
      <c r="X29" s="303"/>
      <c r="Y29" s="303"/>
    </row>
    <row r="30" spans="2:25" ht="15" customHeight="1" x14ac:dyDescent="0.2">
      <c r="B30" s="28" t="s">
        <v>929</v>
      </c>
    </row>
  </sheetData>
  <mergeCells count="14">
    <mergeCell ref="O6:Y6"/>
    <mergeCell ref="O7:Q7"/>
    <mergeCell ref="S7:U7"/>
    <mergeCell ref="W7:Y7"/>
    <mergeCell ref="B1:Y1"/>
    <mergeCell ref="B2:Y2"/>
    <mergeCell ref="B3:Y3"/>
    <mergeCell ref="B4:Y4"/>
    <mergeCell ref="B5:Y5"/>
    <mergeCell ref="B6:B8"/>
    <mergeCell ref="C7:E7"/>
    <mergeCell ref="G7:I7"/>
    <mergeCell ref="K7:M7"/>
    <mergeCell ref="C6:M6"/>
  </mergeCells>
  <conditionalFormatting sqref="C10:E10">
    <cfRule type="cellIs" dxfId="119" priority="45" operator="equal">
      <formula>0</formula>
    </cfRule>
  </conditionalFormatting>
  <conditionalFormatting sqref="C12:E28">
    <cfRule type="cellIs" dxfId="118" priority="48" operator="equal">
      <formula>0</formula>
    </cfRule>
  </conditionalFormatting>
  <conditionalFormatting sqref="G10:I10">
    <cfRule type="cellIs" dxfId="117" priority="43" operator="equal">
      <formula>0</formula>
    </cfRule>
  </conditionalFormatting>
  <conditionalFormatting sqref="G12:I28">
    <cfRule type="cellIs" dxfId="116" priority="44" operator="equal">
      <formula>0</formula>
    </cfRule>
  </conditionalFormatting>
  <conditionalFormatting sqref="K10:M10">
    <cfRule type="cellIs" dxfId="115" priority="2" operator="equal">
      <formula>0</formula>
    </cfRule>
  </conditionalFormatting>
  <conditionalFormatting sqref="K12:M28">
    <cfRule type="cellIs" dxfId="114" priority="42" operator="equal">
      <formula>0</formula>
    </cfRule>
  </conditionalFormatting>
  <conditionalFormatting sqref="O10:Q10">
    <cfRule type="cellIs" dxfId="113" priority="25" operator="equal">
      <formula>0</formula>
    </cfRule>
  </conditionalFormatting>
  <conditionalFormatting sqref="O12:Q28">
    <cfRule type="cellIs" dxfId="112" priority="28" operator="equal">
      <formula>0</formula>
    </cfRule>
  </conditionalFormatting>
  <conditionalFormatting sqref="S10:U10">
    <cfRule type="cellIs" dxfId="111" priority="11" operator="equal">
      <formula>0</formula>
    </cfRule>
  </conditionalFormatting>
  <conditionalFormatting sqref="S12:U28">
    <cfRule type="cellIs" dxfId="110" priority="4" operator="equal">
      <formula>0</formula>
    </cfRule>
  </conditionalFormatting>
  <conditionalFormatting sqref="W10:Y10">
    <cfRule type="cellIs" dxfId="109" priority="1" operator="equal">
      <formula>0</formula>
    </cfRule>
  </conditionalFormatting>
  <conditionalFormatting sqref="W12:Y28">
    <cfRule type="cellIs" dxfId="108" priority="3" operator="equal">
      <formula>0</formula>
    </cfRule>
  </conditionalFormatting>
  <hyperlinks>
    <hyperlink ref="Z2" location="Contenido!A1" display="Contenido" xr:uid="{00000000-0004-0000-6200-000000000000}"/>
  </hyperlinks>
  <printOptions horizontalCentered="1"/>
  <pageMargins left="0.59055118110236227" right="0.59055118110236227" top="0.39370078740157483" bottom="0.39370078740157483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199</vt:i4>
      </vt:variant>
      <vt:variant>
        <vt:lpstr>Rangos con nombre</vt:lpstr>
      </vt:variant>
      <vt:variant>
        <vt:i4>220</vt:i4>
      </vt:variant>
    </vt:vector>
  </HeadingPairs>
  <TitlesOfParts>
    <vt:vector size="419" baseType="lpstr">
      <vt:lpstr>Portada</vt:lpstr>
      <vt:lpstr>Contenido</vt:lpstr>
      <vt:lpstr>Funcionarios</vt:lpstr>
      <vt:lpstr>Serie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Resumen</vt:lpstr>
      <vt:lpstr>10</vt:lpstr>
      <vt:lpstr>11</vt:lpstr>
      <vt:lpstr>12</vt:lpstr>
      <vt:lpstr>13</vt:lpstr>
      <vt:lpstr>14</vt:lpstr>
      <vt:lpstr>15</vt:lpstr>
      <vt:lpstr>Preesc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I-IIC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Esc.Noct</vt:lpstr>
      <vt:lpstr>34</vt:lpstr>
      <vt:lpstr>35</vt:lpstr>
      <vt:lpstr>Colegios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Acad.Diur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Tec.Diur</vt:lpstr>
      <vt:lpstr>54</vt:lpstr>
      <vt:lpstr>55_1</vt:lpstr>
      <vt:lpstr>55_2</vt:lpstr>
      <vt:lpstr>56_1</vt:lpstr>
      <vt:lpstr>56_2</vt:lpstr>
      <vt:lpstr>57</vt:lpstr>
      <vt:lpstr>58</vt:lpstr>
      <vt:lpstr>59</vt:lpstr>
      <vt:lpstr>60</vt:lpstr>
      <vt:lpstr>61</vt:lpstr>
      <vt:lpstr>62</vt:lpstr>
      <vt:lpstr>63</vt:lpstr>
      <vt:lpstr>Acad.Noct</vt:lpstr>
      <vt:lpstr>64</vt:lpstr>
      <vt:lpstr>65</vt:lpstr>
      <vt:lpstr>66</vt:lpstr>
      <vt:lpstr>67</vt:lpstr>
      <vt:lpstr>68</vt:lpstr>
      <vt:lpstr>69</vt:lpstr>
      <vt:lpstr>Tec.Noct</vt:lpstr>
      <vt:lpstr>70</vt:lpstr>
      <vt:lpstr>71_1</vt:lpstr>
      <vt:lpstr>71_2</vt:lpstr>
      <vt:lpstr>72</vt:lpstr>
      <vt:lpstr>73</vt:lpstr>
      <vt:lpstr>74</vt:lpstr>
      <vt:lpstr>75</vt:lpstr>
      <vt:lpstr>76</vt:lpstr>
      <vt:lpstr>Atenc-Dir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CAIPAD</vt:lpstr>
      <vt:lpstr>86</vt:lpstr>
      <vt:lpstr>87</vt:lpstr>
      <vt:lpstr>Discap-Reg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Aula_E</vt:lpstr>
      <vt:lpstr>97</vt:lpstr>
      <vt:lpstr>98</vt:lpstr>
      <vt:lpstr>99</vt:lpstr>
      <vt:lpstr>100</vt:lpstr>
      <vt:lpstr>CNV</vt:lpstr>
      <vt:lpstr>101</vt:lpstr>
      <vt:lpstr>102</vt:lpstr>
      <vt:lpstr>103</vt:lpstr>
      <vt:lpstr>104</vt:lpstr>
      <vt:lpstr>IPEC</vt:lpstr>
      <vt:lpstr>105</vt:lpstr>
      <vt:lpstr>106</vt:lpstr>
      <vt:lpstr>107</vt:lpstr>
      <vt:lpstr>108</vt:lpstr>
      <vt:lpstr>109</vt:lpstr>
      <vt:lpstr>109.1-116.1</vt:lpstr>
      <vt:lpstr>110</vt:lpstr>
      <vt:lpstr>111</vt:lpstr>
      <vt:lpstr>CINDEA</vt:lpstr>
      <vt:lpstr>112</vt:lpstr>
      <vt:lpstr>113</vt:lpstr>
      <vt:lpstr>114</vt:lpstr>
      <vt:lpstr>115</vt:lpstr>
      <vt:lpstr>116</vt:lpstr>
      <vt:lpstr>117</vt:lpstr>
      <vt:lpstr>118</vt:lpstr>
      <vt:lpstr>CONED</vt:lpstr>
      <vt:lpstr>119</vt:lpstr>
      <vt:lpstr>120</vt:lpstr>
      <vt:lpstr>121</vt:lpstr>
      <vt:lpstr>122</vt:lpstr>
      <vt:lpstr>Proyec</vt:lpstr>
      <vt:lpstr>123</vt:lpstr>
      <vt:lpstr>124</vt:lpstr>
      <vt:lpstr>125</vt:lpstr>
      <vt:lpstr>Tasas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Extranj</vt:lpstr>
      <vt:lpstr>135</vt:lpstr>
      <vt:lpstr>136</vt:lpstr>
      <vt:lpstr>137</vt:lpstr>
      <vt:lpstr>138</vt:lpstr>
      <vt:lpstr>Nicarag</vt:lpstr>
      <vt:lpstr>139</vt:lpstr>
      <vt:lpstr>140</vt:lpstr>
      <vt:lpstr>Refug</vt:lpstr>
      <vt:lpstr>141</vt:lpstr>
      <vt:lpstr>142</vt:lpstr>
      <vt:lpstr>143</vt:lpstr>
      <vt:lpstr>Asilo</vt:lpstr>
      <vt:lpstr>144</vt:lpstr>
      <vt:lpstr>145</vt:lpstr>
      <vt:lpstr>146</vt:lpstr>
      <vt:lpstr>Instituc</vt:lpstr>
      <vt:lpstr>147</vt:lpstr>
      <vt:lpstr>148</vt:lpstr>
      <vt:lpstr>149</vt:lpstr>
      <vt:lpstr>150</vt:lpstr>
      <vt:lpstr>151</vt:lpstr>
      <vt:lpstr>152</vt:lpstr>
      <vt:lpstr>153</vt:lpstr>
      <vt:lpstr>154</vt:lpstr>
      <vt:lpstr>Tipo_Dir</vt:lpstr>
      <vt:lpstr>155</vt:lpstr>
      <vt:lpstr>156</vt:lpstr>
      <vt:lpstr>157</vt:lpstr>
      <vt:lpstr>158</vt:lpstr>
      <vt:lpstr>159</vt:lpstr>
      <vt:lpstr>160</vt:lpstr>
      <vt:lpstr>Secciones</vt:lpstr>
      <vt:lpstr>161</vt:lpstr>
      <vt:lpstr>162</vt:lpstr>
      <vt:lpstr>163</vt:lpstr>
      <vt:lpstr>164</vt:lpstr>
      <vt:lpstr>165</vt:lpstr>
      <vt:lpstr>'10'!A_impresión_IM</vt:lpstr>
      <vt:lpstr>'11'!A_impresión_IM</vt:lpstr>
      <vt:lpstr>'136'!A_impresión_IM</vt:lpstr>
      <vt:lpstr>'141'!A_impresión_IM</vt:lpstr>
      <vt:lpstr>'144'!A_impresión_IM</vt:lpstr>
      <vt:lpstr>'155'!A_impresión_IM</vt:lpstr>
      <vt:lpstr>'161'!A_impresión_IM</vt:lpstr>
      <vt:lpstr>'2'!A_impresión_IM</vt:lpstr>
      <vt:lpstr>'3'!A_impresión_IM</vt:lpstr>
      <vt:lpstr>'4'!A_impresión_IM</vt:lpstr>
      <vt:lpstr>'5'!A_impresión_IM</vt:lpstr>
      <vt:lpstr>'6'!A_impresión_IM</vt:lpstr>
      <vt:lpstr>'7'!A_impresión_IM</vt:lpstr>
      <vt:lpstr>'8'!A_impresión_IM</vt:lpstr>
      <vt:lpstr>'9'!A_impresión_IM</vt:lpstr>
      <vt:lpstr>'1'!Área_de_impresión</vt:lpstr>
      <vt:lpstr>'10'!Área_de_impresión</vt:lpstr>
      <vt:lpstr>'100'!Área_de_impresión</vt:lpstr>
      <vt:lpstr>'101'!Área_de_impresión</vt:lpstr>
      <vt:lpstr>'102'!Área_de_impresión</vt:lpstr>
      <vt:lpstr>'103'!Área_de_impresión</vt:lpstr>
      <vt:lpstr>'104'!Área_de_impresión</vt:lpstr>
      <vt:lpstr>'105'!Área_de_impresión</vt:lpstr>
      <vt:lpstr>'106'!Área_de_impresión</vt:lpstr>
      <vt:lpstr>'107'!Área_de_impresión</vt:lpstr>
      <vt:lpstr>'108'!Área_de_impresión</vt:lpstr>
      <vt:lpstr>'109'!Área_de_impresión</vt:lpstr>
      <vt:lpstr>'109.1-116.1'!Área_de_impresión</vt:lpstr>
      <vt:lpstr>'11'!Área_de_impresión</vt:lpstr>
      <vt:lpstr>'110'!Área_de_impresión</vt:lpstr>
      <vt:lpstr>'111'!Área_de_impresión</vt:lpstr>
      <vt:lpstr>'112'!Área_de_impresión</vt:lpstr>
      <vt:lpstr>'113'!Área_de_impresión</vt:lpstr>
      <vt:lpstr>'114'!Área_de_impresión</vt:lpstr>
      <vt:lpstr>'115'!Área_de_impresión</vt:lpstr>
      <vt:lpstr>'116'!Área_de_impresión</vt:lpstr>
      <vt:lpstr>'117'!Área_de_impresión</vt:lpstr>
      <vt:lpstr>'118'!Área_de_impresión</vt:lpstr>
      <vt:lpstr>'119'!Área_de_impresión</vt:lpstr>
      <vt:lpstr>'12'!Área_de_impresión</vt:lpstr>
      <vt:lpstr>'120'!Área_de_impresión</vt:lpstr>
      <vt:lpstr>'121'!Área_de_impresión</vt:lpstr>
      <vt:lpstr>'122'!Área_de_impresión</vt:lpstr>
      <vt:lpstr>'123'!Área_de_impresión</vt:lpstr>
      <vt:lpstr>'124'!Área_de_impresión</vt:lpstr>
      <vt:lpstr>'125'!Área_de_impresión</vt:lpstr>
      <vt:lpstr>'126'!Área_de_impresión</vt:lpstr>
      <vt:lpstr>'127'!Área_de_impresión</vt:lpstr>
      <vt:lpstr>'128'!Área_de_impresión</vt:lpstr>
      <vt:lpstr>'129'!Área_de_impresión</vt:lpstr>
      <vt:lpstr>'13'!Área_de_impresión</vt:lpstr>
      <vt:lpstr>'130'!Área_de_impresión</vt:lpstr>
      <vt:lpstr>'131'!Área_de_impresión</vt:lpstr>
      <vt:lpstr>'132'!Área_de_impresión</vt:lpstr>
      <vt:lpstr>'133'!Área_de_impresión</vt:lpstr>
      <vt:lpstr>'134'!Área_de_impresión</vt:lpstr>
      <vt:lpstr>'135'!Área_de_impresión</vt:lpstr>
      <vt:lpstr>'136'!Área_de_impresión</vt:lpstr>
      <vt:lpstr>'137'!Área_de_impresión</vt:lpstr>
      <vt:lpstr>'138'!Área_de_impresión</vt:lpstr>
      <vt:lpstr>'139'!Área_de_impresión</vt:lpstr>
      <vt:lpstr>'14'!Área_de_impresión</vt:lpstr>
      <vt:lpstr>'140'!Área_de_impresión</vt:lpstr>
      <vt:lpstr>'141'!Área_de_impresión</vt:lpstr>
      <vt:lpstr>'142'!Área_de_impresión</vt:lpstr>
      <vt:lpstr>'143'!Área_de_impresión</vt:lpstr>
      <vt:lpstr>'144'!Área_de_impresión</vt:lpstr>
      <vt:lpstr>'145'!Área_de_impresión</vt:lpstr>
      <vt:lpstr>'146'!Área_de_impresión</vt:lpstr>
      <vt:lpstr>'147'!Área_de_impresión</vt:lpstr>
      <vt:lpstr>'148'!Área_de_impresión</vt:lpstr>
      <vt:lpstr>'149'!Área_de_impresión</vt:lpstr>
      <vt:lpstr>'15'!Área_de_impresión</vt:lpstr>
      <vt:lpstr>'150'!Área_de_impresión</vt:lpstr>
      <vt:lpstr>'151'!Área_de_impresión</vt:lpstr>
      <vt:lpstr>'152'!Área_de_impresión</vt:lpstr>
      <vt:lpstr>'153'!Área_de_impresión</vt:lpstr>
      <vt:lpstr>'154'!Área_de_impresión</vt:lpstr>
      <vt:lpstr>'155'!Área_de_impresión</vt:lpstr>
      <vt:lpstr>'156'!Área_de_impresión</vt:lpstr>
      <vt:lpstr>'157'!Área_de_impresión</vt:lpstr>
      <vt:lpstr>'158'!Área_de_impresión</vt:lpstr>
      <vt:lpstr>'159'!Área_de_impresión</vt:lpstr>
      <vt:lpstr>'16'!Área_de_impresión</vt:lpstr>
      <vt:lpstr>'160'!Área_de_impresión</vt:lpstr>
      <vt:lpstr>'161'!Área_de_impresión</vt:lpstr>
      <vt:lpstr>'162'!Área_de_impresión</vt:lpstr>
      <vt:lpstr>'163'!Área_de_impresión</vt:lpstr>
      <vt:lpstr>'164'!Área_de_impresión</vt:lpstr>
      <vt:lpstr>'165'!Área_de_impresión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'4'!Área_de_impresión</vt:lpstr>
      <vt:lpstr>'40'!Área_de_impresión</vt:lpstr>
      <vt:lpstr>'41'!Área_de_impresión</vt:lpstr>
      <vt:lpstr>'42'!Área_de_impresión</vt:lpstr>
      <vt:lpstr>'43'!Área_de_impresión</vt:lpstr>
      <vt:lpstr>'44'!Área_de_impresión</vt:lpstr>
      <vt:lpstr>'45'!Área_de_impresión</vt:lpstr>
      <vt:lpstr>'46'!Área_de_impresión</vt:lpstr>
      <vt:lpstr>'47'!Área_de_impresión</vt:lpstr>
      <vt:lpstr>'48'!Área_de_impresión</vt:lpstr>
      <vt:lpstr>'49'!Área_de_impresión</vt:lpstr>
      <vt:lpstr>'5'!Área_de_impresión</vt:lpstr>
      <vt:lpstr>'50'!Área_de_impresión</vt:lpstr>
      <vt:lpstr>'51'!Área_de_impresión</vt:lpstr>
      <vt:lpstr>'52'!Área_de_impresión</vt:lpstr>
      <vt:lpstr>'53'!Área_de_impresión</vt:lpstr>
      <vt:lpstr>'54'!Área_de_impresión</vt:lpstr>
      <vt:lpstr>'55_1'!Área_de_impresión</vt:lpstr>
      <vt:lpstr>'55_2'!Área_de_impresión</vt:lpstr>
      <vt:lpstr>'56_1'!Área_de_impresión</vt:lpstr>
      <vt:lpstr>'56_2'!Área_de_impresión</vt:lpstr>
      <vt:lpstr>'57'!Área_de_impresión</vt:lpstr>
      <vt:lpstr>'58'!Área_de_impresión</vt:lpstr>
      <vt:lpstr>'59'!Área_de_impresión</vt:lpstr>
      <vt:lpstr>'6'!Área_de_impresión</vt:lpstr>
      <vt:lpstr>'60'!Área_de_impresión</vt:lpstr>
      <vt:lpstr>'61'!Área_de_impresión</vt:lpstr>
      <vt:lpstr>'62'!Área_de_impresión</vt:lpstr>
      <vt:lpstr>'63'!Área_de_impresión</vt:lpstr>
      <vt:lpstr>'64'!Área_de_impresión</vt:lpstr>
      <vt:lpstr>'65'!Área_de_impresión</vt:lpstr>
      <vt:lpstr>'66'!Área_de_impresión</vt:lpstr>
      <vt:lpstr>'67'!Área_de_impresión</vt:lpstr>
      <vt:lpstr>'68'!Área_de_impresión</vt:lpstr>
      <vt:lpstr>'69'!Área_de_impresión</vt:lpstr>
      <vt:lpstr>'7'!Área_de_impresión</vt:lpstr>
      <vt:lpstr>'70'!Área_de_impresión</vt:lpstr>
      <vt:lpstr>'71_1'!Área_de_impresión</vt:lpstr>
      <vt:lpstr>'71_2'!Área_de_impresión</vt:lpstr>
      <vt:lpstr>'72'!Área_de_impresión</vt:lpstr>
      <vt:lpstr>'73'!Área_de_impresión</vt:lpstr>
      <vt:lpstr>'74'!Área_de_impresión</vt:lpstr>
      <vt:lpstr>'75'!Área_de_impresión</vt:lpstr>
      <vt:lpstr>'76'!Área_de_impresión</vt:lpstr>
      <vt:lpstr>'77'!Área_de_impresión</vt:lpstr>
      <vt:lpstr>'78'!Área_de_impresión</vt:lpstr>
      <vt:lpstr>'79'!Área_de_impresión</vt:lpstr>
      <vt:lpstr>'8'!Área_de_impresión</vt:lpstr>
      <vt:lpstr>'80'!Área_de_impresión</vt:lpstr>
      <vt:lpstr>'81'!Área_de_impresión</vt:lpstr>
      <vt:lpstr>'82'!Área_de_impresión</vt:lpstr>
      <vt:lpstr>'83'!Área_de_impresión</vt:lpstr>
      <vt:lpstr>'84'!Área_de_impresión</vt:lpstr>
      <vt:lpstr>'86'!Área_de_impresión</vt:lpstr>
      <vt:lpstr>'87'!Área_de_impresión</vt:lpstr>
      <vt:lpstr>'88'!Área_de_impresión</vt:lpstr>
      <vt:lpstr>'89'!Área_de_impresión</vt:lpstr>
      <vt:lpstr>'9'!Área_de_impresión</vt:lpstr>
      <vt:lpstr>'90'!Área_de_impresión</vt:lpstr>
      <vt:lpstr>'91'!Área_de_impresión</vt:lpstr>
      <vt:lpstr>'92'!Área_de_impresión</vt:lpstr>
      <vt:lpstr>'93'!Área_de_impresión</vt:lpstr>
      <vt:lpstr>'94'!Área_de_impresión</vt:lpstr>
      <vt:lpstr>'95'!Área_de_impresión</vt:lpstr>
      <vt:lpstr>'96'!Área_de_impresión</vt:lpstr>
      <vt:lpstr>'97'!Área_de_impresión</vt:lpstr>
      <vt:lpstr>'98'!Área_de_impresión</vt:lpstr>
      <vt:lpstr>'99'!Área_de_impresión</vt:lpstr>
      <vt:lpstr>Acad.Diur!Área_de_impresión</vt:lpstr>
      <vt:lpstr>Acad.Noct!Área_de_impresión</vt:lpstr>
      <vt:lpstr>Asilo!Área_de_impresión</vt:lpstr>
      <vt:lpstr>'Atenc-Dir'!Área_de_impresión</vt:lpstr>
      <vt:lpstr>Aula_E!Área_de_impresión</vt:lpstr>
      <vt:lpstr>CAIPAD!Área_de_impresión</vt:lpstr>
      <vt:lpstr>CINDEA!Área_de_impresión</vt:lpstr>
      <vt:lpstr>CNV!Área_de_impresión</vt:lpstr>
      <vt:lpstr>Colegios!Área_de_impresión</vt:lpstr>
      <vt:lpstr>CONED!Área_de_impresión</vt:lpstr>
      <vt:lpstr>Contenido!Área_de_impresión</vt:lpstr>
      <vt:lpstr>'Discap-Reg'!Área_de_impresión</vt:lpstr>
      <vt:lpstr>Esc.Noct!Área_de_impresión</vt:lpstr>
      <vt:lpstr>Extranj!Área_de_impresión</vt:lpstr>
      <vt:lpstr>Funcionarios!Área_de_impresión</vt:lpstr>
      <vt:lpstr>'I-IIC'!Área_de_impresión</vt:lpstr>
      <vt:lpstr>Instituc!Área_de_impresión</vt:lpstr>
      <vt:lpstr>IPEC!Área_de_impresión</vt:lpstr>
      <vt:lpstr>Nicarag!Área_de_impresión</vt:lpstr>
      <vt:lpstr>Portada!Área_de_impresión</vt:lpstr>
      <vt:lpstr>Preesc!Área_de_impresión</vt:lpstr>
      <vt:lpstr>Proyec!Área_de_impresión</vt:lpstr>
      <vt:lpstr>Refug!Área_de_impresión</vt:lpstr>
      <vt:lpstr>Resumen!Área_de_impresión</vt:lpstr>
      <vt:lpstr>Secciones!Área_de_impresión</vt:lpstr>
      <vt:lpstr>Serie!Área_de_impresión</vt:lpstr>
      <vt:lpstr>Tasas!Área_de_impresión</vt:lpstr>
      <vt:lpstr>Tec.Diur!Área_de_impresión</vt:lpstr>
      <vt:lpstr>Tec.Noct!Área_de_impresión</vt:lpstr>
      <vt:lpstr>Tipo_Dir!Área_de_impresión</vt:lpstr>
      <vt:lpstr>'55_1'!BaseDeDatos</vt:lpstr>
      <vt:lpstr>'55_2'!BaseDeDatos</vt:lpstr>
      <vt:lpstr>'56_1'!BaseDeDatos</vt:lpstr>
      <vt:lpstr>'56_2'!BaseDeDatos</vt:lpstr>
      <vt:lpstr>'71_1'!BaseDeDatos</vt:lpstr>
      <vt:lpstr>'71_2'!BaseDeDatos</vt:lpstr>
      <vt:lpstr>Contenido!Títulos_a_imprimir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Análisis Estadístico</dc:creator>
  <cp:lastModifiedBy>Mayra Quiros Jimenez</cp:lastModifiedBy>
  <cp:lastPrinted>2023-10-25T19:57:00Z</cp:lastPrinted>
  <dcterms:created xsi:type="dcterms:W3CDTF">2000-06-12T22:32:53Z</dcterms:created>
  <dcterms:modified xsi:type="dcterms:W3CDTF">2023-10-26T22:05:59Z</dcterms:modified>
</cp:coreProperties>
</file>