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OLETINE\Infraestructura\2017\"/>
    </mc:Choice>
  </mc:AlternateContent>
  <bookViews>
    <workbookView xWindow="480" yWindow="330" windowWidth="8940" windowHeight="4305"/>
  </bookViews>
  <sheets>
    <sheet name="INDICE" sheetId="26" r:id="rId1"/>
    <sheet name="PORTADA" sheetId="14" r:id="rId2"/>
    <sheet name="FUNCIONARIOS" sheetId="13" r:id="rId3"/>
    <sheet name="c-1" sheetId="28" r:id="rId4"/>
    <sheet name="c-2" sheetId="4" r:id="rId5"/>
    <sheet name="c-3" sheetId="5" r:id="rId6"/>
    <sheet name="c-4" sheetId="6" r:id="rId7"/>
    <sheet name="c-5" sheetId="12" r:id="rId8"/>
    <sheet name="c-6" sheetId="8" r:id="rId9"/>
    <sheet name="c-7" sheetId="7" r:id="rId10"/>
    <sheet name="c-8" sheetId="9" r:id="rId11"/>
    <sheet name="c-9" sheetId="10" r:id="rId12"/>
    <sheet name="c-10" sheetId="11" r:id="rId13"/>
    <sheet name="c-11" sheetId="27" r:id="rId14"/>
    <sheet name="c-12" sheetId="25" r:id="rId15"/>
    <sheet name="c-13" sheetId="17" r:id="rId16"/>
    <sheet name="c-14" sheetId="16" r:id="rId17"/>
    <sheet name="c-15" sheetId="18" r:id="rId18"/>
    <sheet name="c-16" sheetId="19" r:id="rId19"/>
    <sheet name="c-17" sheetId="20" r:id="rId20"/>
    <sheet name="c-18" sheetId="21" r:id="rId21"/>
    <sheet name="c-19" sheetId="22" r:id="rId22"/>
    <sheet name="c-20" sheetId="23" r:id="rId23"/>
  </sheets>
  <externalReferences>
    <externalReference r:id="rId24"/>
  </externalReferences>
  <definedNames>
    <definedName name="\e">[1]C2!#REF!</definedName>
    <definedName name="__123Graph_A" hidden="1">'[1]C8,C10,C12'!#REF!</definedName>
    <definedName name="__123Graph_X" hidden="1">'[1]C8,C10,C12'!#REF!</definedName>
    <definedName name="_Fill" hidden="1">[1]C1!#REF!</definedName>
    <definedName name="_Order1" hidden="1">255</definedName>
    <definedName name="_xlnm.Print_Area" localSheetId="12">'c-10'!$A$1:$P$36</definedName>
    <definedName name="_xlnm.Print_Area" localSheetId="10">'c-8'!$A$1:$Y$35</definedName>
    <definedName name="_xlnm.Print_Area" localSheetId="11">'c-9'!$A$1:$N$35</definedName>
    <definedName name="_xlnm.Print_Area" localSheetId="0">INDICE!$A$3:$B$19</definedName>
    <definedName name="_xlnm.Database" localSheetId="12">'c-10'!$A$6:$O$35</definedName>
    <definedName name="_xlnm.Database" localSheetId="13">'c-11'!$A$6:$X$35</definedName>
    <definedName name="_xlnm.Database" localSheetId="14">'c-12'!$A$6:$X$35</definedName>
    <definedName name="_xlnm.Database" localSheetId="15">'c-13'!$A$6:$L$35</definedName>
    <definedName name="_xlnm.Database" localSheetId="17">'c-15'!$A$6:$L$35</definedName>
    <definedName name="_xlnm.Database" localSheetId="18">'c-16'!$A$6:$N$35</definedName>
    <definedName name="_xlnm.Database" localSheetId="19">'c-17'!$A$6:$V$35</definedName>
    <definedName name="_xlnm.Database" localSheetId="20">'c-18'!$A$6:$J$35</definedName>
    <definedName name="_xlnm.Database" localSheetId="21">'c-19'!$A$6:$O$35</definedName>
    <definedName name="_xlnm.Database" localSheetId="22">'c-20'!$A$6:$AC$35</definedName>
    <definedName name="_xlnm.Database" localSheetId="6">'c-4'!$A$6:$AC$35</definedName>
    <definedName name="_xlnm.Database" localSheetId="7">'c-5'!$A$6:$T$35</definedName>
    <definedName name="_xlnm.Database" localSheetId="8">'c-6'!$A$6:$X$35</definedName>
    <definedName name="_xlnm.Database" localSheetId="9">'c-7'!$A$6:$N$35</definedName>
    <definedName name="_xlnm.Database" localSheetId="10">'c-8'!$A$6:$X$35</definedName>
    <definedName name="_xlnm.Database" localSheetId="11">'c-9'!$A$6:$N$35</definedName>
    <definedName name="_xlnm.Database">'c-3'!$A$6:$AD$35</definedName>
    <definedName name="OLE_LINK1" localSheetId="2">FUNCIONARIOS!$B$2</definedName>
  </definedNames>
  <calcPr calcId="152511"/>
</workbook>
</file>

<file path=xl/calcChain.xml><?xml version="1.0" encoding="utf-8"?>
<calcChain xmlns="http://schemas.openxmlformats.org/spreadsheetml/2006/main">
  <c r="S24" i="28" l="1"/>
  <c r="R24" i="28"/>
  <c r="R7" i="28" s="1"/>
  <c r="Q24" i="28"/>
  <c r="P24" i="28"/>
  <c r="M24" i="28"/>
  <c r="L24" i="28"/>
  <c r="K24" i="28"/>
  <c r="J24" i="28"/>
  <c r="I24" i="28"/>
  <c r="H24" i="28"/>
  <c r="G24" i="28"/>
  <c r="F24" i="28"/>
  <c r="E24" i="28"/>
  <c r="D24" i="28"/>
  <c r="C24" i="28"/>
  <c r="B24" i="28"/>
  <c r="S19" i="28"/>
  <c r="R19" i="28"/>
  <c r="Q19" i="28"/>
  <c r="P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S14" i="28"/>
  <c r="R14" i="28"/>
  <c r="Q14" i="28"/>
  <c r="P14" i="28"/>
  <c r="M14" i="28"/>
  <c r="L14" i="28"/>
  <c r="K14" i="28"/>
  <c r="J14" i="28"/>
  <c r="I14" i="28"/>
  <c r="H14" i="28"/>
  <c r="G14" i="28"/>
  <c r="F14" i="28"/>
  <c r="F7" i="28" s="1"/>
  <c r="E14" i="28"/>
  <c r="D14" i="28"/>
  <c r="C14" i="28"/>
  <c r="C7" i="28" s="1"/>
  <c r="B14" i="28"/>
  <c r="H12" i="28"/>
  <c r="H11" i="28"/>
  <c r="H10" i="28"/>
  <c r="H9" i="28" s="1"/>
  <c r="H7" i="28" s="1"/>
  <c r="S9" i="28"/>
  <c r="S7" i="28" s="1"/>
  <c r="R9" i="28"/>
  <c r="Q9" i="28"/>
  <c r="Q7" i="28" s="1"/>
  <c r="P9" i="28"/>
  <c r="P7" i="28" s="1"/>
  <c r="M9" i="28"/>
  <c r="L9" i="28"/>
  <c r="K9" i="28"/>
  <c r="K7" i="28" s="1"/>
  <c r="J9" i="28"/>
  <c r="J7" i="28" s="1"/>
  <c r="I9" i="28"/>
  <c r="I7" i="28" s="1"/>
  <c r="G9" i="28"/>
  <c r="G7" i="28" s="1"/>
  <c r="M7" i="28"/>
  <c r="L7" i="28"/>
  <c r="E7" i="28"/>
  <c r="D7" i="28"/>
  <c r="B7" i="28"/>
  <c r="AD35" i="27" l="1"/>
  <c r="Y35" i="27"/>
  <c r="T35" i="27"/>
  <c r="O35" i="27"/>
  <c r="J35" i="27"/>
  <c r="E35" i="27"/>
  <c r="AD34" i="27"/>
  <c r="Y34" i="27"/>
  <c r="T34" i="27"/>
  <c r="O34" i="27"/>
  <c r="J34" i="27"/>
  <c r="E34" i="27"/>
  <c r="AD33" i="27"/>
  <c r="Y33" i="27"/>
  <c r="T33" i="27"/>
  <c r="O33" i="27"/>
  <c r="J33" i="27"/>
  <c r="E33" i="27"/>
  <c r="AD32" i="27"/>
  <c r="Y32" i="27"/>
  <c r="T32" i="27"/>
  <c r="O32" i="27"/>
  <c r="J32" i="27"/>
  <c r="E32" i="27"/>
  <c r="AD31" i="27"/>
  <c r="Y31" i="27"/>
  <c r="T31" i="27"/>
  <c r="O31" i="27"/>
  <c r="J31" i="27"/>
  <c r="E31" i="27"/>
  <c r="AD30" i="27"/>
  <c r="Y30" i="27"/>
  <c r="T30" i="27"/>
  <c r="O30" i="27"/>
  <c r="J30" i="27"/>
  <c r="E30" i="27"/>
  <c r="AD29" i="27"/>
  <c r="Y29" i="27"/>
  <c r="T29" i="27"/>
  <c r="O29" i="27"/>
  <c r="J29" i="27"/>
  <c r="E29" i="27"/>
  <c r="AD28" i="27"/>
  <c r="Y28" i="27"/>
  <c r="T28" i="27"/>
  <c r="O28" i="27"/>
  <c r="J28" i="27"/>
  <c r="E28" i="27"/>
  <c r="AD27" i="27"/>
  <c r="Y27" i="27"/>
  <c r="T27" i="27"/>
  <c r="O27" i="27"/>
  <c r="J27" i="27"/>
  <c r="E27" i="27"/>
  <c r="AD26" i="27"/>
  <c r="Y26" i="27"/>
  <c r="T26" i="27"/>
  <c r="O26" i="27"/>
  <c r="J26" i="27"/>
  <c r="E26" i="27"/>
  <c r="AD25" i="27"/>
  <c r="Y25" i="27"/>
  <c r="T25" i="27"/>
  <c r="O25" i="27"/>
  <c r="J25" i="27"/>
  <c r="E25" i="27"/>
  <c r="AD24" i="27"/>
  <c r="Y24" i="27"/>
  <c r="T24" i="27"/>
  <c r="O24" i="27"/>
  <c r="J24" i="27"/>
  <c r="E24" i="27"/>
  <c r="AD23" i="27"/>
  <c r="Y23" i="27"/>
  <c r="T23" i="27"/>
  <c r="O23" i="27"/>
  <c r="J23" i="27"/>
  <c r="E23" i="27"/>
  <c r="AD22" i="27"/>
  <c r="Y22" i="27"/>
  <c r="T22" i="27"/>
  <c r="O22" i="27"/>
  <c r="J22" i="27"/>
  <c r="E22" i="27"/>
  <c r="AD21" i="27"/>
  <c r="Y21" i="27"/>
  <c r="T21" i="27"/>
  <c r="O21" i="27"/>
  <c r="J21" i="27"/>
  <c r="E21" i="27"/>
  <c r="AD20" i="27"/>
  <c r="Y20" i="27"/>
  <c r="T20" i="27"/>
  <c r="O20" i="27"/>
  <c r="J20" i="27"/>
  <c r="E20" i="27"/>
  <c r="AD19" i="27"/>
  <c r="Y19" i="27"/>
  <c r="T19" i="27"/>
  <c r="O19" i="27"/>
  <c r="J19" i="27"/>
  <c r="E19" i="27"/>
  <c r="AD18" i="27"/>
  <c r="Y18" i="27"/>
  <c r="T18" i="27"/>
  <c r="O18" i="27"/>
  <c r="J18" i="27"/>
  <c r="E18" i="27"/>
  <c r="AD17" i="27"/>
  <c r="Y17" i="27"/>
  <c r="T17" i="27"/>
  <c r="O17" i="27"/>
  <c r="J17" i="27"/>
  <c r="E17" i="27"/>
  <c r="AD16" i="27"/>
  <c r="Y16" i="27"/>
  <c r="T16" i="27"/>
  <c r="O16" i="27"/>
  <c r="J16" i="27"/>
  <c r="E16" i="27"/>
  <c r="AD15" i="27"/>
  <c r="Y15" i="27"/>
  <c r="T15" i="27"/>
  <c r="O15" i="27"/>
  <c r="J15" i="27"/>
  <c r="E15" i="27"/>
  <c r="AD14" i="27"/>
  <c r="Y14" i="27"/>
  <c r="T14" i="27"/>
  <c r="O14" i="27"/>
  <c r="J14" i="27"/>
  <c r="E14" i="27"/>
  <c r="AD13" i="27"/>
  <c r="Y13" i="27"/>
  <c r="T13" i="27"/>
  <c r="O13" i="27"/>
  <c r="J13" i="27"/>
  <c r="E13" i="27"/>
  <c r="AD12" i="27"/>
  <c r="Y12" i="27"/>
  <c r="T12" i="27"/>
  <c r="O12" i="27"/>
  <c r="J12" i="27"/>
  <c r="E12" i="27"/>
  <c r="AD11" i="27"/>
  <c r="Y11" i="27"/>
  <c r="T11" i="27"/>
  <c r="O11" i="27"/>
  <c r="J11" i="27"/>
  <c r="E11" i="27"/>
  <c r="AD10" i="27"/>
  <c r="Y10" i="27"/>
  <c r="T10" i="27"/>
  <c r="O10" i="27"/>
  <c r="J10" i="27"/>
  <c r="E10" i="27"/>
  <c r="AD9" i="27"/>
  <c r="Y9" i="27"/>
  <c r="T9" i="27"/>
  <c r="O9" i="27"/>
  <c r="J9" i="27"/>
  <c r="E9" i="27"/>
  <c r="AC7" i="27"/>
  <c r="AD7" i="27" s="1"/>
  <c r="AB7" i="27"/>
  <c r="AA7" i="27"/>
  <c r="X7" i="27"/>
  <c r="W7" i="27"/>
  <c r="V7" i="27"/>
  <c r="Y7" i="27" s="1"/>
  <c r="S7" i="27"/>
  <c r="R7" i="27"/>
  <c r="T7" i="27" s="1"/>
  <c r="Q7" i="27"/>
  <c r="N7" i="27"/>
  <c r="M7" i="27"/>
  <c r="L7" i="27"/>
  <c r="O7" i="27" s="1"/>
  <c r="I7" i="27"/>
  <c r="H7" i="27"/>
  <c r="J7" i="27" s="1"/>
  <c r="G7" i="27"/>
  <c r="D7" i="27"/>
  <c r="C7" i="27"/>
  <c r="B7" i="27"/>
  <c r="E7" i="27" s="1"/>
  <c r="X35" i="25" l="1"/>
  <c r="T35" i="25"/>
  <c r="P35" i="25"/>
  <c r="X34" i="25"/>
  <c r="T34" i="25"/>
  <c r="P34" i="25"/>
  <c r="X33" i="25"/>
  <c r="T33" i="25"/>
  <c r="P33" i="25"/>
  <c r="T32" i="25"/>
  <c r="P32" i="25"/>
  <c r="X31" i="25"/>
  <c r="T31" i="25"/>
  <c r="P31" i="25"/>
  <c r="X30" i="25"/>
  <c r="T30" i="25"/>
  <c r="P30" i="25"/>
  <c r="X29" i="25"/>
  <c r="T29" i="25"/>
  <c r="P29" i="25"/>
  <c r="X28" i="25"/>
  <c r="T28" i="25"/>
  <c r="P28" i="25"/>
  <c r="X27" i="25"/>
  <c r="T27" i="25"/>
  <c r="P27" i="25"/>
  <c r="X26" i="25"/>
  <c r="T26" i="25"/>
  <c r="P26" i="25"/>
  <c r="X25" i="25"/>
  <c r="T25" i="25"/>
  <c r="P25" i="25"/>
  <c r="X24" i="25"/>
  <c r="T24" i="25"/>
  <c r="P24" i="25"/>
  <c r="X23" i="25"/>
  <c r="T23" i="25"/>
  <c r="P23" i="25"/>
  <c r="X22" i="25"/>
  <c r="T22" i="25"/>
  <c r="P22" i="25"/>
  <c r="X21" i="25"/>
  <c r="T21" i="25"/>
  <c r="P21" i="25"/>
  <c r="X20" i="25"/>
  <c r="T20" i="25"/>
  <c r="P20" i="25"/>
  <c r="X19" i="25"/>
  <c r="T19" i="25"/>
  <c r="P19" i="25"/>
  <c r="X18" i="25"/>
  <c r="T18" i="25"/>
  <c r="P18" i="25"/>
  <c r="X17" i="25"/>
  <c r="T17" i="25"/>
  <c r="P17" i="25"/>
  <c r="X16" i="25"/>
  <c r="T16" i="25"/>
  <c r="P16" i="25"/>
  <c r="X15" i="25"/>
  <c r="T15" i="25"/>
  <c r="P15" i="25"/>
  <c r="X14" i="25"/>
  <c r="T14" i="25"/>
  <c r="P14" i="25"/>
  <c r="X13" i="25"/>
  <c r="T13" i="25"/>
  <c r="P13" i="25"/>
  <c r="X12" i="25"/>
  <c r="T12" i="25"/>
  <c r="P12" i="25"/>
  <c r="X11" i="25"/>
  <c r="T11" i="25"/>
  <c r="P11" i="25"/>
  <c r="X10" i="25"/>
  <c r="T10" i="25"/>
  <c r="P10" i="25"/>
  <c r="X9" i="25"/>
  <c r="T9" i="25"/>
  <c r="P9" i="25"/>
  <c r="W7" i="25"/>
  <c r="X7" i="25" s="1"/>
  <c r="V7" i="25"/>
  <c r="S7" i="25"/>
  <c r="T7" i="25" s="1"/>
  <c r="R7" i="25"/>
  <c r="O7" i="25"/>
  <c r="P7" i="25" s="1"/>
  <c r="N7" i="25"/>
  <c r="L7" i="25"/>
  <c r="K7" i="25"/>
  <c r="J7" i="25"/>
  <c r="I7" i="25"/>
  <c r="H7" i="25"/>
  <c r="G7" i="25"/>
  <c r="F7" i="25"/>
  <c r="E7" i="25"/>
  <c r="D7" i="25"/>
  <c r="C7" i="25"/>
  <c r="B7" i="25"/>
  <c r="AD35" i="23"/>
  <c r="Y35" i="23"/>
  <c r="T35" i="23"/>
  <c r="O35" i="23"/>
  <c r="J35" i="23"/>
  <c r="E35" i="23"/>
  <c r="AD34" i="23"/>
  <c r="Y34" i="23"/>
  <c r="T34" i="23"/>
  <c r="O34" i="23"/>
  <c r="J34" i="23"/>
  <c r="E34" i="23"/>
  <c r="AD33" i="23"/>
  <c r="Y33" i="23"/>
  <c r="T33" i="23"/>
  <c r="O33" i="23"/>
  <c r="J33" i="23"/>
  <c r="E33" i="23"/>
  <c r="AD32" i="23"/>
  <c r="Y32" i="23"/>
  <c r="T32" i="23"/>
  <c r="O32" i="23"/>
  <c r="J32" i="23"/>
  <c r="E32" i="23"/>
  <c r="AD31" i="23"/>
  <c r="Y31" i="23"/>
  <c r="T31" i="23"/>
  <c r="O31" i="23"/>
  <c r="J31" i="23"/>
  <c r="E31" i="23"/>
  <c r="AD30" i="23"/>
  <c r="Y30" i="23"/>
  <c r="T30" i="23"/>
  <c r="O30" i="23"/>
  <c r="J30" i="23"/>
  <c r="E30" i="23"/>
  <c r="AD29" i="23"/>
  <c r="Y29" i="23"/>
  <c r="T29" i="23"/>
  <c r="O29" i="23"/>
  <c r="J29" i="23"/>
  <c r="E29" i="23"/>
  <c r="AD28" i="23"/>
  <c r="Y28" i="23"/>
  <c r="T28" i="23"/>
  <c r="O28" i="23"/>
  <c r="J28" i="23"/>
  <c r="E28" i="23"/>
  <c r="AD27" i="23"/>
  <c r="Y27" i="23"/>
  <c r="T27" i="23"/>
  <c r="O27" i="23"/>
  <c r="J27" i="23"/>
  <c r="E27" i="23"/>
  <c r="AD26" i="23"/>
  <c r="Y26" i="23"/>
  <c r="T26" i="23"/>
  <c r="O26" i="23"/>
  <c r="J26" i="23"/>
  <c r="E26" i="23"/>
  <c r="AD25" i="23"/>
  <c r="Y25" i="23"/>
  <c r="T25" i="23"/>
  <c r="O25" i="23"/>
  <c r="J25" i="23"/>
  <c r="E25" i="23"/>
  <c r="AD24" i="23"/>
  <c r="Y24" i="23"/>
  <c r="T24" i="23"/>
  <c r="O24" i="23"/>
  <c r="J24" i="23"/>
  <c r="E24" i="23"/>
  <c r="AD23" i="23"/>
  <c r="Y23" i="23"/>
  <c r="T23" i="23"/>
  <c r="O23" i="23"/>
  <c r="J23" i="23"/>
  <c r="E23" i="23"/>
  <c r="AD22" i="23"/>
  <c r="Y22" i="23"/>
  <c r="T22" i="23"/>
  <c r="O22" i="23"/>
  <c r="J22" i="23"/>
  <c r="E22" i="23"/>
  <c r="AD21" i="23"/>
  <c r="Y21" i="23"/>
  <c r="T21" i="23"/>
  <c r="O21" i="23"/>
  <c r="J21" i="23"/>
  <c r="E21" i="23"/>
  <c r="AD20" i="23"/>
  <c r="Y20" i="23"/>
  <c r="T20" i="23"/>
  <c r="O20" i="23"/>
  <c r="J20" i="23"/>
  <c r="E20" i="23"/>
  <c r="AD19" i="23"/>
  <c r="Y19" i="23"/>
  <c r="T19" i="23"/>
  <c r="O19" i="23"/>
  <c r="J19" i="23"/>
  <c r="E19" i="23"/>
  <c r="AD18" i="23"/>
  <c r="Y18" i="23"/>
  <c r="T18" i="23"/>
  <c r="O18" i="23"/>
  <c r="J18" i="23"/>
  <c r="E18" i="23"/>
  <c r="AD17" i="23"/>
  <c r="Y17" i="23"/>
  <c r="T17" i="23"/>
  <c r="O17" i="23"/>
  <c r="J17" i="23"/>
  <c r="E17" i="23"/>
  <c r="AD16" i="23"/>
  <c r="Y16" i="23"/>
  <c r="T16" i="23"/>
  <c r="O16" i="23"/>
  <c r="J16" i="23"/>
  <c r="E16" i="23"/>
  <c r="AD15" i="23"/>
  <c r="Y15" i="23"/>
  <c r="T15" i="23"/>
  <c r="O15" i="23"/>
  <c r="J15" i="23"/>
  <c r="E15" i="23"/>
  <c r="AD14" i="23"/>
  <c r="Y14" i="23"/>
  <c r="T14" i="23"/>
  <c r="O14" i="23"/>
  <c r="J14" i="23"/>
  <c r="E14" i="23"/>
  <c r="AD13" i="23"/>
  <c r="Y13" i="23"/>
  <c r="T13" i="23"/>
  <c r="O13" i="23"/>
  <c r="J13" i="23"/>
  <c r="E13" i="23"/>
  <c r="AD12" i="23"/>
  <c r="Y12" i="23"/>
  <c r="T12" i="23"/>
  <c r="O12" i="23"/>
  <c r="J12" i="23"/>
  <c r="E12" i="23"/>
  <c r="AD11" i="23"/>
  <c r="Y11" i="23"/>
  <c r="T11" i="23"/>
  <c r="O11" i="23"/>
  <c r="J11" i="23"/>
  <c r="E11" i="23"/>
  <c r="AD10" i="23"/>
  <c r="Y10" i="23"/>
  <c r="T10" i="23"/>
  <c r="O10" i="23"/>
  <c r="J10" i="23"/>
  <c r="E10" i="23"/>
  <c r="AD9" i="23"/>
  <c r="Y9" i="23"/>
  <c r="T9" i="23"/>
  <c r="O9" i="23"/>
  <c r="J9" i="23"/>
  <c r="E9" i="23"/>
  <c r="AC7" i="23"/>
  <c r="AB7" i="23"/>
  <c r="AA7" i="23"/>
  <c r="AD7" i="23" s="1"/>
  <c r="X7" i="23"/>
  <c r="W7" i="23"/>
  <c r="V7" i="23"/>
  <c r="Y7" i="23" s="1"/>
  <c r="S7" i="23"/>
  <c r="R7" i="23"/>
  <c r="Q7" i="23"/>
  <c r="T7" i="23" s="1"/>
  <c r="N7" i="23"/>
  <c r="M7" i="23"/>
  <c r="L7" i="23"/>
  <c r="O7" i="23" s="1"/>
  <c r="I7" i="23"/>
  <c r="H7" i="23"/>
  <c r="G7" i="23"/>
  <c r="J7" i="23" s="1"/>
  <c r="D7" i="23"/>
  <c r="C7" i="23"/>
  <c r="B7" i="23"/>
  <c r="E7" i="23" s="1"/>
  <c r="H7" i="22"/>
  <c r="G7" i="22"/>
  <c r="F7" i="22"/>
  <c r="E7" i="22"/>
  <c r="D7" i="22"/>
  <c r="C7" i="22"/>
  <c r="B7" i="22"/>
  <c r="E7" i="21"/>
  <c r="D7" i="21"/>
  <c r="C7" i="21"/>
  <c r="B7" i="21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N7" i="20"/>
  <c r="M7" i="20"/>
  <c r="L7" i="20"/>
  <c r="K7" i="20"/>
  <c r="J7" i="20"/>
  <c r="I7" i="20"/>
  <c r="H7" i="20"/>
  <c r="G7" i="20"/>
  <c r="D7" i="20"/>
  <c r="C7" i="20"/>
  <c r="B7" i="20"/>
  <c r="E7" i="20" s="1"/>
  <c r="I35" i="19"/>
  <c r="F35" i="19"/>
  <c r="B35" i="19"/>
  <c r="G35" i="19" s="1"/>
  <c r="I34" i="19"/>
  <c r="B34" i="19"/>
  <c r="G34" i="19" s="1"/>
  <c r="I33" i="19"/>
  <c r="F33" i="19"/>
  <c r="B33" i="19"/>
  <c r="G33" i="19" s="1"/>
  <c r="I32" i="19"/>
  <c r="B32" i="19"/>
  <c r="F32" i="19" s="1"/>
  <c r="I31" i="19"/>
  <c r="F31" i="19"/>
  <c r="B31" i="19"/>
  <c r="G31" i="19" s="1"/>
  <c r="I30" i="19"/>
  <c r="B30" i="19"/>
  <c r="F30" i="19" s="1"/>
  <c r="I29" i="19"/>
  <c r="F29" i="19"/>
  <c r="B29" i="19"/>
  <c r="G29" i="19" s="1"/>
  <c r="I28" i="19"/>
  <c r="B28" i="19"/>
  <c r="G28" i="19" s="1"/>
  <c r="I27" i="19"/>
  <c r="F27" i="19"/>
  <c r="B27" i="19"/>
  <c r="G27" i="19" s="1"/>
  <c r="I26" i="19"/>
  <c r="B26" i="19"/>
  <c r="F26" i="19" s="1"/>
  <c r="I25" i="19"/>
  <c r="F25" i="19"/>
  <c r="B25" i="19"/>
  <c r="G25" i="19" s="1"/>
  <c r="I24" i="19"/>
  <c r="B24" i="19"/>
  <c r="F24" i="19" s="1"/>
  <c r="I23" i="19"/>
  <c r="F23" i="19"/>
  <c r="B23" i="19"/>
  <c r="G23" i="19" s="1"/>
  <c r="I22" i="19"/>
  <c r="B22" i="19"/>
  <c r="F22" i="19" s="1"/>
  <c r="I21" i="19"/>
  <c r="F21" i="19"/>
  <c r="B21" i="19"/>
  <c r="G21" i="19" s="1"/>
  <c r="I20" i="19"/>
  <c r="B20" i="19"/>
  <c r="F20" i="19" s="1"/>
  <c r="I19" i="19"/>
  <c r="F19" i="19"/>
  <c r="B19" i="19"/>
  <c r="G19" i="19" s="1"/>
  <c r="I18" i="19"/>
  <c r="B18" i="19"/>
  <c r="G18" i="19" s="1"/>
  <c r="I17" i="19"/>
  <c r="F17" i="19"/>
  <c r="B17" i="19"/>
  <c r="G17" i="19" s="1"/>
  <c r="I16" i="19"/>
  <c r="B16" i="19"/>
  <c r="F16" i="19" s="1"/>
  <c r="I15" i="19"/>
  <c r="F15" i="19"/>
  <c r="B15" i="19"/>
  <c r="G15" i="19" s="1"/>
  <c r="I14" i="19"/>
  <c r="B14" i="19"/>
  <c r="G14" i="19" s="1"/>
  <c r="I13" i="19"/>
  <c r="F13" i="19"/>
  <c r="B13" i="19"/>
  <c r="G13" i="19" s="1"/>
  <c r="I12" i="19"/>
  <c r="B12" i="19"/>
  <c r="F12" i="19" s="1"/>
  <c r="I11" i="19"/>
  <c r="F11" i="19"/>
  <c r="B11" i="19"/>
  <c r="G11" i="19" s="1"/>
  <c r="I10" i="19"/>
  <c r="B10" i="19"/>
  <c r="B7" i="19" s="1"/>
  <c r="I9" i="19"/>
  <c r="F9" i="19"/>
  <c r="B9" i="19"/>
  <c r="G9" i="19" s="1"/>
  <c r="L7" i="19"/>
  <c r="K7" i="19"/>
  <c r="J7" i="19"/>
  <c r="I7" i="19"/>
  <c r="D7" i="19"/>
  <c r="G7" i="19" s="1"/>
  <c r="C7" i="19"/>
  <c r="T35" i="18"/>
  <c r="P35" i="18"/>
  <c r="L35" i="18"/>
  <c r="H35" i="18"/>
  <c r="D35" i="18"/>
  <c r="X34" i="18"/>
  <c r="T34" i="18"/>
  <c r="P34" i="18"/>
  <c r="L34" i="18"/>
  <c r="H34" i="18"/>
  <c r="D34" i="18"/>
  <c r="X33" i="18"/>
  <c r="T33" i="18"/>
  <c r="P33" i="18"/>
  <c r="L33" i="18"/>
  <c r="H33" i="18"/>
  <c r="D33" i="18"/>
  <c r="X32" i="18"/>
  <c r="T32" i="18"/>
  <c r="P32" i="18"/>
  <c r="L32" i="18"/>
  <c r="H32" i="18"/>
  <c r="D32" i="18"/>
  <c r="X31" i="18"/>
  <c r="T31" i="18"/>
  <c r="P31" i="18"/>
  <c r="L31" i="18"/>
  <c r="H31" i="18"/>
  <c r="D31" i="18"/>
  <c r="X30" i="18"/>
  <c r="T30" i="18"/>
  <c r="P30" i="18"/>
  <c r="L30" i="18"/>
  <c r="H30" i="18"/>
  <c r="D30" i="18"/>
  <c r="X29" i="18"/>
  <c r="T29" i="18"/>
  <c r="P29" i="18"/>
  <c r="L29" i="18"/>
  <c r="H29" i="18"/>
  <c r="D29" i="18"/>
  <c r="X28" i="18"/>
  <c r="T28" i="18"/>
  <c r="P28" i="18"/>
  <c r="L28" i="18"/>
  <c r="H28" i="18"/>
  <c r="D28" i="18"/>
  <c r="X27" i="18"/>
  <c r="T27" i="18"/>
  <c r="P27" i="18"/>
  <c r="L27" i="18"/>
  <c r="H27" i="18"/>
  <c r="D27" i="18"/>
  <c r="X26" i="18"/>
  <c r="T26" i="18"/>
  <c r="P26" i="18"/>
  <c r="L26" i="18"/>
  <c r="H26" i="18"/>
  <c r="D26" i="18"/>
  <c r="X25" i="18"/>
  <c r="T25" i="18"/>
  <c r="P25" i="18"/>
  <c r="L25" i="18"/>
  <c r="H25" i="18"/>
  <c r="D25" i="18"/>
  <c r="X24" i="18"/>
  <c r="T24" i="18"/>
  <c r="P24" i="18"/>
  <c r="L24" i="18"/>
  <c r="H24" i="18"/>
  <c r="D24" i="18"/>
  <c r="X23" i="18"/>
  <c r="T23" i="18"/>
  <c r="P23" i="18"/>
  <c r="L23" i="18"/>
  <c r="H23" i="18"/>
  <c r="D23" i="18"/>
  <c r="X22" i="18"/>
  <c r="T22" i="18"/>
  <c r="P22" i="18"/>
  <c r="L22" i="18"/>
  <c r="H22" i="18"/>
  <c r="D22" i="18"/>
  <c r="X21" i="18"/>
  <c r="T21" i="18"/>
  <c r="P21" i="18"/>
  <c r="L21" i="18"/>
  <c r="H21" i="18"/>
  <c r="D21" i="18"/>
  <c r="X20" i="18"/>
  <c r="T20" i="18"/>
  <c r="P20" i="18"/>
  <c r="L20" i="18"/>
  <c r="H20" i="18"/>
  <c r="D20" i="18"/>
  <c r="X19" i="18"/>
  <c r="T19" i="18"/>
  <c r="P19" i="18"/>
  <c r="L19" i="18"/>
  <c r="H19" i="18"/>
  <c r="D19" i="18"/>
  <c r="X18" i="18"/>
  <c r="T18" i="18"/>
  <c r="P18" i="18"/>
  <c r="L18" i="18"/>
  <c r="H18" i="18"/>
  <c r="D18" i="18"/>
  <c r="X17" i="18"/>
  <c r="T17" i="18"/>
  <c r="P17" i="18"/>
  <c r="L17" i="18"/>
  <c r="H17" i="18"/>
  <c r="D17" i="18"/>
  <c r="X16" i="18"/>
  <c r="T16" i="18"/>
  <c r="P16" i="18"/>
  <c r="L16" i="18"/>
  <c r="H16" i="18"/>
  <c r="D16" i="18"/>
  <c r="X15" i="18"/>
  <c r="T15" i="18"/>
  <c r="P15" i="18"/>
  <c r="L15" i="18"/>
  <c r="H15" i="18"/>
  <c r="D15" i="18"/>
  <c r="X14" i="18"/>
  <c r="T14" i="18"/>
  <c r="P14" i="18"/>
  <c r="L14" i="18"/>
  <c r="H14" i="18"/>
  <c r="D14" i="18"/>
  <c r="X13" i="18"/>
  <c r="T13" i="18"/>
  <c r="P13" i="18"/>
  <c r="L13" i="18"/>
  <c r="H13" i="18"/>
  <c r="D13" i="18"/>
  <c r="X12" i="18"/>
  <c r="T12" i="18"/>
  <c r="P12" i="18"/>
  <c r="L12" i="18"/>
  <c r="H12" i="18"/>
  <c r="D12" i="18"/>
  <c r="X11" i="18"/>
  <c r="T11" i="18"/>
  <c r="P11" i="18"/>
  <c r="L11" i="18"/>
  <c r="H11" i="18"/>
  <c r="D11" i="18"/>
  <c r="X10" i="18"/>
  <c r="T10" i="18"/>
  <c r="P10" i="18"/>
  <c r="L10" i="18"/>
  <c r="H10" i="18"/>
  <c r="D10" i="18"/>
  <c r="X9" i="18"/>
  <c r="T9" i="18"/>
  <c r="P9" i="18"/>
  <c r="L9" i="18"/>
  <c r="H9" i="18"/>
  <c r="D9" i="18"/>
  <c r="W7" i="18"/>
  <c r="X7" i="18" s="1"/>
  <c r="V7" i="18"/>
  <c r="S7" i="18"/>
  <c r="T7" i="18" s="1"/>
  <c r="R7" i="18"/>
  <c r="O7" i="18"/>
  <c r="P7" i="18" s="1"/>
  <c r="N7" i="18"/>
  <c r="K7" i="18"/>
  <c r="L7" i="18" s="1"/>
  <c r="J7" i="18"/>
  <c r="G7" i="18"/>
  <c r="H7" i="18" s="1"/>
  <c r="F7" i="18"/>
  <c r="C7" i="18"/>
  <c r="D7" i="18" s="1"/>
  <c r="B7" i="18"/>
  <c r="AB35" i="17"/>
  <c r="X35" i="17"/>
  <c r="P35" i="17"/>
  <c r="L35" i="17"/>
  <c r="H35" i="17"/>
  <c r="D35" i="17"/>
  <c r="AB34" i="17"/>
  <c r="X34" i="17"/>
  <c r="T34" i="17"/>
  <c r="P34" i="17"/>
  <c r="L34" i="17"/>
  <c r="H34" i="17"/>
  <c r="D34" i="17"/>
  <c r="AB33" i="17"/>
  <c r="X33" i="17"/>
  <c r="T33" i="17"/>
  <c r="P33" i="17"/>
  <c r="L33" i="17"/>
  <c r="H33" i="17"/>
  <c r="D33" i="17"/>
  <c r="AB32" i="17"/>
  <c r="X32" i="17"/>
  <c r="P32" i="17"/>
  <c r="L32" i="17"/>
  <c r="D32" i="17"/>
  <c r="AB31" i="17"/>
  <c r="X31" i="17"/>
  <c r="T31" i="17"/>
  <c r="P31" i="17"/>
  <c r="L31" i="17"/>
  <c r="H31" i="17"/>
  <c r="D31" i="17"/>
  <c r="AB30" i="17"/>
  <c r="X30" i="17"/>
  <c r="T30" i="17"/>
  <c r="P30" i="17"/>
  <c r="L30" i="17"/>
  <c r="H30" i="17"/>
  <c r="D30" i="17"/>
  <c r="AB29" i="17"/>
  <c r="X29" i="17"/>
  <c r="T29" i="17"/>
  <c r="P29" i="17"/>
  <c r="L29" i="17"/>
  <c r="H29" i="17"/>
  <c r="D29" i="17"/>
  <c r="AB28" i="17"/>
  <c r="X28" i="17"/>
  <c r="T28" i="17"/>
  <c r="P28" i="17"/>
  <c r="L28" i="17"/>
  <c r="H28" i="17"/>
  <c r="D28" i="17"/>
  <c r="AB27" i="17"/>
  <c r="X27" i="17"/>
  <c r="T27" i="17"/>
  <c r="P27" i="17"/>
  <c r="L27" i="17"/>
  <c r="H27" i="17"/>
  <c r="D27" i="17"/>
  <c r="AB26" i="17"/>
  <c r="X26" i="17"/>
  <c r="P26" i="17"/>
  <c r="L26" i="17"/>
  <c r="H26" i="17"/>
  <c r="D26" i="17"/>
  <c r="AB25" i="17"/>
  <c r="X25" i="17"/>
  <c r="T25" i="17"/>
  <c r="P25" i="17"/>
  <c r="L25" i="17"/>
  <c r="H25" i="17"/>
  <c r="D25" i="17"/>
  <c r="AB24" i="17"/>
  <c r="X24" i="17"/>
  <c r="T24" i="17"/>
  <c r="P24" i="17"/>
  <c r="L24" i="17"/>
  <c r="H24" i="17"/>
  <c r="D24" i="17"/>
  <c r="AB23" i="17"/>
  <c r="X23" i="17"/>
  <c r="P23" i="17"/>
  <c r="L23" i="17"/>
  <c r="D23" i="17"/>
  <c r="AB22" i="17"/>
  <c r="X22" i="17"/>
  <c r="T22" i="17"/>
  <c r="P22" i="17"/>
  <c r="L22" i="17"/>
  <c r="H22" i="17"/>
  <c r="D22" i="17"/>
  <c r="AB21" i="17"/>
  <c r="X21" i="17"/>
  <c r="T21" i="17"/>
  <c r="P21" i="17"/>
  <c r="L21" i="17"/>
  <c r="H21" i="17"/>
  <c r="D21" i="17"/>
  <c r="AB20" i="17"/>
  <c r="X20" i="17"/>
  <c r="T20" i="17"/>
  <c r="P20" i="17"/>
  <c r="L20" i="17"/>
  <c r="H20" i="17"/>
  <c r="D20" i="17"/>
  <c r="AB19" i="17"/>
  <c r="X19" i="17"/>
  <c r="T19" i="17"/>
  <c r="P19" i="17"/>
  <c r="L19" i="17"/>
  <c r="H19" i="17"/>
  <c r="D19" i="17"/>
  <c r="AB18" i="17"/>
  <c r="X18" i="17"/>
  <c r="T18" i="17"/>
  <c r="P18" i="17"/>
  <c r="L18" i="17"/>
  <c r="H18" i="17"/>
  <c r="D18" i="17"/>
  <c r="AB17" i="17"/>
  <c r="X17" i="17"/>
  <c r="T17" i="17"/>
  <c r="P17" i="17"/>
  <c r="L17" i="17"/>
  <c r="H17" i="17"/>
  <c r="D17" i="17"/>
  <c r="AB16" i="17"/>
  <c r="X16" i="17"/>
  <c r="T16" i="17"/>
  <c r="P16" i="17"/>
  <c r="L16" i="17"/>
  <c r="H16" i="17"/>
  <c r="D16" i="17"/>
  <c r="AB15" i="17"/>
  <c r="X15" i="17"/>
  <c r="T15" i="17"/>
  <c r="P15" i="17"/>
  <c r="L15" i="17"/>
  <c r="H15" i="17"/>
  <c r="D15" i="17"/>
  <c r="AB14" i="17"/>
  <c r="X14" i="17"/>
  <c r="T14" i="17"/>
  <c r="P14" i="17"/>
  <c r="L14" i="17"/>
  <c r="H14" i="17"/>
  <c r="D14" i="17"/>
  <c r="AB13" i="17"/>
  <c r="X13" i="17"/>
  <c r="T13" i="17"/>
  <c r="P13" i="17"/>
  <c r="L13" i="17"/>
  <c r="H13" i="17"/>
  <c r="D13" i="17"/>
  <c r="AB12" i="17"/>
  <c r="X12" i="17"/>
  <c r="P12" i="17"/>
  <c r="L12" i="17"/>
  <c r="H12" i="17"/>
  <c r="D12" i="17"/>
  <c r="AB11" i="17"/>
  <c r="X11" i="17"/>
  <c r="T11" i="17"/>
  <c r="P11" i="17"/>
  <c r="L11" i="17"/>
  <c r="H11" i="17"/>
  <c r="D11" i="17"/>
  <c r="AB10" i="17"/>
  <c r="X10" i="17"/>
  <c r="T10" i="17"/>
  <c r="P10" i="17"/>
  <c r="L10" i="17"/>
  <c r="H10" i="17"/>
  <c r="D10" i="17"/>
  <c r="AB9" i="17"/>
  <c r="X9" i="17"/>
  <c r="T9" i="17"/>
  <c r="P9" i="17"/>
  <c r="L9" i="17"/>
  <c r="H9" i="17"/>
  <c r="D9" i="17"/>
  <c r="AA7" i="17"/>
  <c r="AB7" i="17" s="1"/>
  <c r="Z7" i="17"/>
  <c r="X7" i="17"/>
  <c r="W7" i="17"/>
  <c r="V7" i="17"/>
  <c r="T7" i="17"/>
  <c r="S7" i="17"/>
  <c r="R7" i="17"/>
  <c r="P7" i="17"/>
  <c r="O7" i="17"/>
  <c r="N7" i="17"/>
  <c r="K7" i="17"/>
  <c r="J7" i="17"/>
  <c r="L7" i="17" s="1"/>
  <c r="G7" i="17"/>
  <c r="H7" i="17" s="1"/>
  <c r="F7" i="17"/>
  <c r="C7" i="17"/>
  <c r="D7" i="17" s="1"/>
  <c r="B7" i="17"/>
  <c r="X35" i="16"/>
  <c r="T35" i="16"/>
  <c r="P35" i="16"/>
  <c r="H35" i="16"/>
  <c r="D35" i="16"/>
  <c r="X34" i="16"/>
  <c r="T34" i="16"/>
  <c r="P34" i="16"/>
  <c r="L34" i="16"/>
  <c r="H34" i="16"/>
  <c r="D34" i="16"/>
  <c r="X33" i="16"/>
  <c r="T33" i="16"/>
  <c r="P33" i="16"/>
  <c r="L33" i="16"/>
  <c r="H33" i="16"/>
  <c r="D33" i="16"/>
  <c r="X32" i="16"/>
  <c r="T32" i="16"/>
  <c r="D32" i="16"/>
  <c r="X31" i="16"/>
  <c r="T31" i="16"/>
  <c r="P31" i="16"/>
  <c r="L31" i="16"/>
  <c r="H31" i="16"/>
  <c r="D31" i="16"/>
  <c r="X30" i="16"/>
  <c r="T30" i="16"/>
  <c r="P30" i="16"/>
  <c r="L30" i="16"/>
  <c r="H30" i="16"/>
  <c r="D30" i="16"/>
  <c r="X29" i="16"/>
  <c r="T29" i="16"/>
  <c r="P29" i="16"/>
  <c r="L29" i="16"/>
  <c r="H29" i="16"/>
  <c r="D29" i="16"/>
  <c r="X28" i="16"/>
  <c r="T28" i="16"/>
  <c r="L28" i="16"/>
  <c r="H28" i="16"/>
  <c r="D28" i="16"/>
  <c r="X27" i="16"/>
  <c r="T27" i="16"/>
  <c r="L27" i="16"/>
  <c r="H27" i="16"/>
  <c r="D27" i="16"/>
  <c r="X26" i="16"/>
  <c r="T26" i="16"/>
  <c r="L26" i="16"/>
  <c r="H26" i="16"/>
  <c r="D26" i="16"/>
  <c r="X25" i="16"/>
  <c r="T25" i="16"/>
  <c r="P25" i="16"/>
  <c r="L25" i="16"/>
  <c r="H25" i="16"/>
  <c r="D25" i="16"/>
  <c r="X24" i="16"/>
  <c r="T24" i="16"/>
  <c r="P24" i="16"/>
  <c r="L24" i="16"/>
  <c r="H24" i="16"/>
  <c r="D24" i="16"/>
  <c r="X23" i="16"/>
  <c r="T23" i="16"/>
  <c r="P23" i="16"/>
  <c r="L23" i="16"/>
  <c r="H23" i="16"/>
  <c r="D23" i="16"/>
  <c r="X22" i="16"/>
  <c r="T22" i="16"/>
  <c r="P22" i="16"/>
  <c r="L22" i="16"/>
  <c r="H22" i="16"/>
  <c r="D22" i="16"/>
  <c r="X21" i="16"/>
  <c r="T21" i="16"/>
  <c r="P21" i="16"/>
  <c r="L21" i="16"/>
  <c r="H21" i="16"/>
  <c r="D21" i="16"/>
  <c r="X20" i="16"/>
  <c r="T20" i="16"/>
  <c r="P20" i="16"/>
  <c r="L20" i="16"/>
  <c r="H20" i="16"/>
  <c r="D20" i="16"/>
  <c r="X19" i="16"/>
  <c r="T19" i="16"/>
  <c r="P19" i="16"/>
  <c r="H19" i="16"/>
  <c r="D19" i="16"/>
  <c r="X18" i="16"/>
  <c r="T18" i="16"/>
  <c r="P18" i="16"/>
  <c r="L18" i="16"/>
  <c r="H18" i="16"/>
  <c r="D18" i="16"/>
  <c r="X17" i="16"/>
  <c r="T17" i="16"/>
  <c r="P17" i="16"/>
  <c r="L17" i="16"/>
  <c r="H17" i="16"/>
  <c r="D17" i="16"/>
  <c r="X16" i="16"/>
  <c r="T16" i="16"/>
  <c r="P16" i="16"/>
  <c r="L16" i="16"/>
  <c r="H16" i="16"/>
  <c r="D16" i="16"/>
  <c r="X15" i="16"/>
  <c r="T15" i="16"/>
  <c r="L15" i="16"/>
  <c r="H15" i="16"/>
  <c r="D15" i="16"/>
  <c r="X14" i="16"/>
  <c r="T14" i="16"/>
  <c r="P14" i="16"/>
  <c r="L14" i="16"/>
  <c r="H14" i="16"/>
  <c r="D14" i="16"/>
  <c r="X13" i="16"/>
  <c r="T13" i="16"/>
  <c r="P13" i="16"/>
  <c r="L13" i="16"/>
  <c r="H13" i="16"/>
  <c r="D13" i="16"/>
  <c r="X12" i="16"/>
  <c r="T12" i="16"/>
  <c r="P12" i="16"/>
  <c r="L12" i="16"/>
  <c r="H12" i="16"/>
  <c r="D12" i="16"/>
  <c r="X11" i="16"/>
  <c r="T11" i="16"/>
  <c r="P11" i="16"/>
  <c r="L11" i="16"/>
  <c r="H11" i="16"/>
  <c r="D11" i="16"/>
  <c r="X10" i="16"/>
  <c r="T10" i="16"/>
  <c r="P10" i="16"/>
  <c r="L10" i="16"/>
  <c r="H10" i="16"/>
  <c r="D10" i="16"/>
  <c r="X9" i="16"/>
  <c r="T9" i="16"/>
  <c r="P9" i="16"/>
  <c r="L9" i="16"/>
  <c r="H9" i="16"/>
  <c r="D9" i="16"/>
  <c r="W7" i="16"/>
  <c r="X7" i="16" s="1"/>
  <c r="V7" i="16"/>
  <c r="S7" i="16"/>
  <c r="R7" i="16"/>
  <c r="T7" i="16" s="1"/>
  <c r="P7" i="16"/>
  <c r="O7" i="16"/>
  <c r="N7" i="16"/>
  <c r="K7" i="16"/>
  <c r="L7" i="16" s="1"/>
  <c r="J7" i="16"/>
  <c r="G7" i="16"/>
  <c r="H7" i="16" s="1"/>
  <c r="F7" i="16"/>
  <c r="C7" i="16"/>
  <c r="D7" i="16" s="1"/>
  <c r="B7" i="16"/>
  <c r="F7" i="19" l="1"/>
  <c r="F14" i="19"/>
  <c r="F18" i="19"/>
  <c r="F28" i="19"/>
  <c r="F34" i="19"/>
  <c r="G10" i="19"/>
  <c r="G12" i="19"/>
  <c r="G16" i="19"/>
  <c r="G20" i="19"/>
  <c r="G22" i="19"/>
  <c r="G24" i="19"/>
  <c r="G26" i="19"/>
  <c r="G30" i="19"/>
  <c r="G32" i="19"/>
  <c r="F10" i="19"/>
  <c r="X35" i="12" l="1"/>
  <c r="T35" i="12"/>
  <c r="P35" i="12"/>
  <c r="D35" i="12"/>
  <c r="X34" i="12"/>
  <c r="T34" i="12"/>
  <c r="L34" i="12"/>
  <c r="H34" i="12"/>
  <c r="D34" i="12"/>
  <c r="X33" i="12"/>
  <c r="T33" i="12"/>
  <c r="L33" i="12"/>
  <c r="H33" i="12"/>
  <c r="D33" i="12"/>
  <c r="X32" i="12"/>
  <c r="T32" i="12"/>
  <c r="D32" i="12"/>
  <c r="X31" i="12"/>
  <c r="T31" i="12"/>
  <c r="L31" i="12"/>
  <c r="H31" i="12"/>
  <c r="D31" i="12"/>
  <c r="X30" i="12"/>
  <c r="T30" i="12"/>
  <c r="H30" i="12"/>
  <c r="D30" i="12"/>
  <c r="X29" i="12"/>
  <c r="T29" i="12"/>
  <c r="P29" i="12"/>
  <c r="H29" i="12"/>
  <c r="D29" i="12"/>
  <c r="X28" i="12"/>
  <c r="T28" i="12"/>
  <c r="P28" i="12"/>
  <c r="L28" i="12"/>
  <c r="H28" i="12"/>
  <c r="D28" i="12"/>
  <c r="X27" i="12"/>
  <c r="T27" i="12"/>
  <c r="H27" i="12"/>
  <c r="D27" i="12"/>
  <c r="X26" i="12"/>
  <c r="T26" i="12"/>
  <c r="P26" i="12"/>
  <c r="H26" i="12"/>
  <c r="D26" i="12"/>
  <c r="X25" i="12"/>
  <c r="T25" i="12"/>
  <c r="H25" i="12"/>
  <c r="D25" i="12"/>
  <c r="X24" i="12"/>
  <c r="T24" i="12"/>
  <c r="L24" i="12"/>
  <c r="H24" i="12"/>
  <c r="D24" i="12"/>
  <c r="X23" i="12"/>
  <c r="T23" i="12"/>
  <c r="H23" i="12"/>
  <c r="D23" i="12"/>
  <c r="X22" i="12"/>
  <c r="T22" i="12"/>
  <c r="P22" i="12"/>
  <c r="L22" i="12"/>
  <c r="H22" i="12"/>
  <c r="D22" i="12"/>
  <c r="X21" i="12"/>
  <c r="T21" i="12"/>
  <c r="P21" i="12"/>
  <c r="L21" i="12"/>
  <c r="H21" i="12"/>
  <c r="D21" i="12"/>
  <c r="X20" i="12"/>
  <c r="T20" i="12"/>
  <c r="P20" i="12"/>
  <c r="L20" i="12"/>
  <c r="H20" i="12"/>
  <c r="D20" i="12"/>
  <c r="X19" i="12"/>
  <c r="T19" i="12"/>
  <c r="H19" i="12"/>
  <c r="X18" i="12"/>
  <c r="T18" i="12"/>
  <c r="L18" i="12"/>
  <c r="H18" i="12"/>
  <c r="D18" i="12"/>
  <c r="X17" i="12"/>
  <c r="T17" i="12"/>
  <c r="L17" i="12"/>
  <c r="H17" i="12"/>
  <c r="D17" i="12"/>
  <c r="X16" i="12"/>
  <c r="T16" i="12"/>
  <c r="P16" i="12"/>
  <c r="L16" i="12"/>
  <c r="H16" i="12"/>
  <c r="D16" i="12"/>
  <c r="X15" i="12"/>
  <c r="T15" i="12"/>
  <c r="H15" i="12"/>
  <c r="D15" i="12"/>
  <c r="X14" i="12"/>
  <c r="T14" i="12"/>
  <c r="P14" i="12"/>
  <c r="L14" i="12"/>
  <c r="H14" i="12"/>
  <c r="D14" i="12"/>
  <c r="X13" i="12"/>
  <c r="P13" i="12"/>
  <c r="L13" i="12"/>
  <c r="H13" i="12"/>
  <c r="D13" i="12"/>
  <c r="X12" i="12"/>
  <c r="T12" i="12"/>
  <c r="P12" i="12"/>
  <c r="H12" i="12"/>
  <c r="D12" i="12"/>
  <c r="X11" i="12"/>
  <c r="T11" i="12"/>
  <c r="P11" i="12"/>
  <c r="L11" i="12"/>
  <c r="H11" i="12"/>
  <c r="D11" i="12"/>
  <c r="X10" i="12"/>
  <c r="T10" i="12"/>
  <c r="L10" i="12"/>
  <c r="H10" i="12"/>
  <c r="D10" i="12"/>
  <c r="X9" i="12"/>
  <c r="T9" i="12"/>
  <c r="L9" i="12"/>
  <c r="H9" i="12"/>
  <c r="D9" i="12"/>
  <c r="W7" i="12"/>
  <c r="X7" i="12" s="1"/>
  <c r="V7" i="12"/>
  <c r="T7" i="12"/>
  <c r="S7" i="12"/>
  <c r="R7" i="12"/>
  <c r="O7" i="12"/>
  <c r="N7" i="12"/>
  <c r="K7" i="12"/>
  <c r="J7" i="12"/>
  <c r="L7" i="12" s="1"/>
  <c r="G7" i="12"/>
  <c r="F7" i="12"/>
  <c r="C7" i="12"/>
  <c r="B7" i="12"/>
  <c r="H7" i="11"/>
  <c r="G7" i="11"/>
  <c r="F7" i="11"/>
  <c r="E7" i="11"/>
  <c r="D7" i="11"/>
  <c r="C7" i="11"/>
  <c r="B7" i="11"/>
  <c r="G7" i="10"/>
  <c r="F7" i="10"/>
  <c r="E7" i="10"/>
  <c r="D7" i="10"/>
  <c r="C7" i="10"/>
  <c r="B7" i="10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O7" i="9"/>
  <c r="N7" i="9"/>
  <c r="M7" i="9"/>
  <c r="L7" i="9"/>
  <c r="K7" i="9"/>
  <c r="J7" i="9"/>
  <c r="I7" i="9"/>
  <c r="H7" i="9"/>
  <c r="G7" i="9"/>
  <c r="D7" i="9"/>
  <c r="C7" i="9"/>
  <c r="B7" i="9"/>
  <c r="X35" i="8"/>
  <c r="T35" i="8"/>
  <c r="P35" i="8"/>
  <c r="L35" i="8"/>
  <c r="H35" i="8"/>
  <c r="D35" i="8"/>
  <c r="X34" i="8"/>
  <c r="T34" i="8"/>
  <c r="P34" i="8"/>
  <c r="L34" i="8"/>
  <c r="H34" i="8"/>
  <c r="D34" i="8"/>
  <c r="X33" i="8"/>
  <c r="T33" i="8"/>
  <c r="P33" i="8"/>
  <c r="L33" i="8"/>
  <c r="H33" i="8"/>
  <c r="D33" i="8"/>
  <c r="X32" i="8"/>
  <c r="T32" i="8"/>
  <c r="P32" i="8"/>
  <c r="L32" i="8"/>
  <c r="H32" i="8"/>
  <c r="D32" i="8"/>
  <c r="X31" i="8"/>
  <c r="T31" i="8"/>
  <c r="P31" i="8"/>
  <c r="L31" i="8"/>
  <c r="H31" i="8"/>
  <c r="D31" i="8"/>
  <c r="X30" i="8"/>
  <c r="T30" i="8"/>
  <c r="P30" i="8"/>
  <c r="L30" i="8"/>
  <c r="H30" i="8"/>
  <c r="D30" i="8"/>
  <c r="X29" i="8"/>
  <c r="T29" i="8"/>
  <c r="P29" i="8"/>
  <c r="L29" i="8"/>
  <c r="H29" i="8"/>
  <c r="D29" i="8"/>
  <c r="X28" i="8"/>
  <c r="T28" i="8"/>
  <c r="P28" i="8"/>
  <c r="L28" i="8"/>
  <c r="H28" i="8"/>
  <c r="D28" i="8"/>
  <c r="X27" i="8"/>
  <c r="T27" i="8"/>
  <c r="P27" i="8"/>
  <c r="L27" i="8"/>
  <c r="H27" i="8"/>
  <c r="D27" i="8"/>
  <c r="X26" i="8"/>
  <c r="T26" i="8"/>
  <c r="P26" i="8"/>
  <c r="L26" i="8"/>
  <c r="H26" i="8"/>
  <c r="D26" i="8"/>
  <c r="X25" i="8"/>
  <c r="T25" i="8"/>
  <c r="P25" i="8"/>
  <c r="L25" i="8"/>
  <c r="H25" i="8"/>
  <c r="D25" i="8"/>
  <c r="X24" i="8"/>
  <c r="T24" i="8"/>
  <c r="P24" i="8"/>
  <c r="L24" i="8"/>
  <c r="H24" i="8"/>
  <c r="D24" i="8"/>
  <c r="X23" i="8"/>
  <c r="T23" i="8"/>
  <c r="P23" i="8"/>
  <c r="L23" i="8"/>
  <c r="H23" i="8"/>
  <c r="D23" i="8"/>
  <c r="X22" i="8"/>
  <c r="T22" i="8"/>
  <c r="P22" i="8"/>
  <c r="L22" i="8"/>
  <c r="H22" i="8"/>
  <c r="D22" i="8"/>
  <c r="X21" i="8"/>
  <c r="T21" i="8"/>
  <c r="P21" i="8"/>
  <c r="L21" i="8"/>
  <c r="H21" i="8"/>
  <c r="D21" i="8"/>
  <c r="X20" i="8"/>
  <c r="T20" i="8"/>
  <c r="P20" i="8"/>
  <c r="L20" i="8"/>
  <c r="H20" i="8"/>
  <c r="D20" i="8"/>
  <c r="X19" i="8"/>
  <c r="T19" i="8"/>
  <c r="P19" i="8"/>
  <c r="L19" i="8"/>
  <c r="H19" i="8"/>
  <c r="D19" i="8"/>
  <c r="X18" i="8"/>
  <c r="T18" i="8"/>
  <c r="P18" i="8"/>
  <c r="L18" i="8"/>
  <c r="H18" i="8"/>
  <c r="D18" i="8"/>
  <c r="X17" i="8"/>
  <c r="T17" i="8"/>
  <c r="P17" i="8"/>
  <c r="L17" i="8"/>
  <c r="H17" i="8"/>
  <c r="D17" i="8"/>
  <c r="X16" i="8"/>
  <c r="T16" i="8"/>
  <c r="P16" i="8"/>
  <c r="L16" i="8"/>
  <c r="H16" i="8"/>
  <c r="D16" i="8"/>
  <c r="X15" i="8"/>
  <c r="T15" i="8"/>
  <c r="P15" i="8"/>
  <c r="L15" i="8"/>
  <c r="H15" i="8"/>
  <c r="D15" i="8"/>
  <c r="X14" i="8"/>
  <c r="T14" i="8"/>
  <c r="P14" i="8"/>
  <c r="L14" i="8"/>
  <c r="H14" i="8"/>
  <c r="D14" i="8"/>
  <c r="X13" i="8"/>
  <c r="T13" i="8"/>
  <c r="P13" i="8"/>
  <c r="L13" i="8"/>
  <c r="H13" i="8"/>
  <c r="D13" i="8"/>
  <c r="X12" i="8"/>
  <c r="T12" i="8"/>
  <c r="P12" i="8"/>
  <c r="L12" i="8"/>
  <c r="H12" i="8"/>
  <c r="D12" i="8"/>
  <c r="X11" i="8"/>
  <c r="T11" i="8"/>
  <c r="P11" i="8"/>
  <c r="L11" i="8"/>
  <c r="H11" i="8"/>
  <c r="D11" i="8"/>
  <c r="X10" i="8"/>
  <c r="T10" i="8"/>
  <c r="P10" i="8"/>
  <c r="L10" i="8"/>
  <c r="H10" i="8"/>
  <c r="D10" i="8"/>
  <c r="X9" i="8"/>
  <c r="T9" i="8"/>
  <c r="P9" i="8"/>
  <c r="L9" i="8"/>
  <c r="H9" i="8"/>
  <c r="D9" i="8"/>
  <c r="W7" i="8"/>
  <c r="X7" i="8" s="1"/>
  <c r="V7" i="8"/>
  <c r="S7" i="8"/>
  <c r="T7" i="8" s="1"/>
  <c r="R7" i="8"/>
  <c r="O7" i="8"/>
  <c r="P7" i="8" s="1"/>
  <c r="N7" i="8"/>
  <c r="K7" i="8"/>
  <c r="L7" i="8" s="1"/>
  <c r="J7" i="8"/>
  <c r="G7" i="8"/>
  <c r="H7" i="8" s="1"/>
  <c r="F7" i="8"/>
  <c r="C7" i="8"/>
  <c r="D7" i="8" s="1"/>
  <c r="B7" i="8"/>
  <c r="I35" i="7"/>
  <c r="G35" i="7"/>
  <c r="B35" i="7"/>
  <c r="F35" i="7" s="1"/>
  <c r="I34" i="7"/>
  <c r="B34" i="7"/>
  <c r="F34" i="7" s="1"/>
  <c r="I33" i="7"/>
  <c r="G33" i="7"/>
  <c r="F33" i="7"/>
  <c r="B33" i="7"/>
  <c r="I32" i="7"/>
  <c r="B32" i="7"/>
  <c r="G32" i="7" s="1"/>
  <c r="I31" i="7"/>
  <c r="G31" i="7"/>
  <c r="F31" i="7"/>
  <c r="B31" i="7"/>
  <c r="I30" i="7"/>
  <c r="B30" i="7"/>
  <c r="F30" i="7" s="1"/>
  <c r="I29" i="7"/>
  <c r="G29" i="7"/>
  <c r="F29" i="7"/>
  <c r="B29" i="7"/>
  <c r="I28" i="7"/>
  <c r="B28" i="7"/>
  <c r="G28" i="7" s="1"/>
  <c r="I27" i="7"/>
  <c r="G27" i="7"/>
  <c r="F27" i="7"/>
  <c r="B27" i="7"/>
  <c r="I26" i="7"/>
  <c r="B26" i="7"/>
  <c r="G26" i="7" s="1"/>
  <c r="I25" i="7"/>
  <c r="G25" i="7"/>
  <c r="F25" i="7"/>
  <c r="B25" i="7"/>
  <c r="I24" i="7"/>
  <c r="B24" i="7"/>
  <c r="F24" i="7" s="1"/>
  <c r="I23" i="7"/>
  <c r="G23" i="7"/>
  <c r="F23" i="7"/>
  <c r="B23" i="7"/>
  <c r="I22" i="7"/>
  <c r="B22" i="7"/>
  <c r="G22" i="7" s="1"/>
  <c r="I21" i="7"/>
  <c r="G21" i="7"/>
  <c r="F21" i="7"/>
  <c r="B21" i="7"/>
  <c r="I20" i="7"/>
  <c r="B20" i="7"/>
  <c r="G20" i="7" s="1"/>
  <c r="I19" i="7"/>
  <c r="G19" i="7"/>
  <c r="F19" i="7"/>
  <c r="B19" i="7"/>
  <c r="I18" i="7"/>
  <c r="B18" i="7"/>
  <c r="G18" i="7" s="1"/>
  <c r="I17" i="7"/>
  <c r="G17" i="7"/>
  <c r="F17" i="7"/>
  <c r="B17" i="7"/>
  <c r="I16" i="7"/>
  <c r="B16" i="7"/>
  <c r="F16" i="7" s="1"/>
  <c r="I15" i="7"/>
  <c r="G15" i="7"/>
  <c r="F15" i="7"/>
  <c r="B15" i="7"/>
  <c r="I14" i="7"/>
  <c r="B14" i="7"/>
  <c r="G14" i="7" s="1"/>
  <c r="I13" i="7"/>
  <c r="G13" i="7"/>
  <c r="F13" i="7"/>
  <c r="B13" i="7"/>
  <c r="I12" i="7"/>
  <c r="B12" i="7"/>
  <c r="G12" i="7" s="1"/>
  <c r="I11" i="7"/>
  <c r="G11" i="7"/>
  <c r="F11" i="7"/>
  <c r="B11" i="7"/>
  <c r="I10" i="7"/>
  <c r="B10" i="7"/>
  <c r="G10" i="7" s="1"/>
  <c r="I9" i="7"/>
  <c r="G9" i="7"/>
  <c r="F9" i="7"/>
  <c r="B9" i="7"/>
  <c r="L7" i="7"/>
  <c r="K7" i="7"/>
  <c r="J7" i="7"/>
  <c r="I7" i="7"/>
  <c r="D7" i="7"/>
  <c r="C7" i="7"/>
  <c r="D7" i="12" l="1"/>
  <c r="H7" i="12"/>
  <c r="P7" i="12"/>
  <c r="E7" i="9"/>
  <c r="F12" i="7"/>
  <c r="F20" i="7"/>
  <c r="F26" i="7"/>
  <c r="F32" i="7"/>
  <c r="G24" i="7"/>
  <c r="G30" i="7"/>
  <c r="B7" i="7"/>
  <c r="F7" i="7" s="1"/>
  <c r="F14" i="7"/>
  <c r="F22" i="7"/>
  <c r="G16" i="7"/>
  <c r="G34" i="7"/>
  <c r="F10" i="7"/>
  <c r="F18" i="7"/>
  <c r="F28" i="7"/>
  <c r="G7" i="7" l="1"/>
  <c r="AB35" i="6" l="1"/>
  <c r="X35" i="6"/>
  <c r="T35" i="6"/>
  <c r="H35" i="6"/>
  <c r="D35" i="6"/>
  <c r="AB34" i="6"/>
  <c r="X34" i="6"/>
  <c r="T34" i="6"/>
  <c r="P34" i="6"/>
  <c r="L34" i="6"/>
  <c r="H34" i="6"/>
  <c r="D34" i="6"/>
  <c r="AB33" i="6"/>
  <c r="X33" i="6"/>
  <c r="T33" i="6"/>
  <c r="P33" i="6"/>
  <c r="L33" i="6"/>
  <c r="H33" i="6"/>
  <c r="D33" i="6"/>
  <c r="AB32" i="6"/>
  <c r="X32" i="6"/>
  <c r="T32" i="6"/>
  <c r="H32" i="6"/>
  <c r="D32" i="6"/>
  <c r="AB31" i="6"/>
  <c r="X31" i="6"/>
  <c r="T31" i="6"/>
  <c r="P31" i="6"/>
  <c r="L31" i="6"/>
  <c r="H31" i="6"/>
  <c r="D31" i="6"/>
  <c r="AB30" i="6"/>
  <c r="X30" i="6"/>
  <c r="T30" i="6"/>
  <c r="L30" i="6"/>
  <c r="H30" i="6"/>
  <c r="D30" i="6"/>
  <c r="AB29" i="6"/>
  <c r="X29" i="6"/>
  <c r="T29" i="6"/>
  <c r="P29" i="6"/>
  <c r="L29" i="6"/>
  <c r="H29" i="6"/>
  <c r="D29" i="6"/>
  <c r="AB28" i="6"/>
  <c r="X28" i="6"/>
  <c r="T28" i="6"/>
  <c r="P28" i="6"/>
  <c r="L28" i="6"/>
  <c r="H28" i="6"/>
  <c r="D28" i="6"/>
  <c r="AB27" i="6"/>
  <c r="X27" i="6"/>
  <c r="T27" i="6"/>
  <c r="P27" i="6"/>
  <c r="H27" i="6"/>
  <c r="D27" i="6"/>
  <c r="AB26" i="6"/>
  <c r="X26" i="6"/>
  <c r="T26" i="6"/>
  <c r="L26" i="6"/>
  <c r="H26" i="6"/>
  <c r="D26" i="6"/>
  <c r="AB25" i="6"/>
  <c r="X25" i="6"/>
  <c r="T25" i="6"/>
  <c r="P25" i="6"/>
  <c r="H25" i="6"/>
  <c r="D25" i="6"/>
  <c r="AB24" i="6"/>
  <c r="X24" i="6"/>
  <c r="T24" i="6"/>
  <c r="P24" i="6"/>
  <c r="L24" i="6"/>
  <c r="H24" i="6"/>
  <c r="D24" i="6"/>
  <c r="AB23" i="6"/>
  <c r="X23" i="6"/>
  <c r="T23" i="6"/>
  <c r="P23" i="6"/>
  <c r="L23" i="6"/>
  <c r="H23" i="6"/>
  <c r="D23" i="6"/>
  <c r="AB22" i="6"/>
  <c r="X22" i="6"/>
  <c r="T22" i="6"/>
  <c r="P22" i="6"/>
  <c r="L22" i="6"/>
  <c r="H22" i="6"/>
  <c r="D22" i="6"/>
  <c r="AB21" i="6"/>
  <c r="X21" i="6"/>
  <c r="T21" i="6"/>
  <c r="P21" i="6"/>
  <c r="H21" i="6"/>
  <c r="D21" i="6"/>
  <c r="AB20" i="6"/>
  <c r="X20" i="6"/>
  <c r="T20" i="6"/>
  <c r="P20" i="6"/>
  <c r="L20" i="6"/>
  <c r="H20" i="6"/>
  <c r="D20" i="6"/>
  <c r="AB19" i="6"/>
  <c r="X19" i="6"/>
  <c r="T19" i="6"/>
  <c r="L19" i="6"/>
  <c r="H19" i="6"/>
  <c r="D19" i="6"/>
  <c r="AB18" i="6"/>
  <c r="X18" i="6"/>
  <c r="T18" i="6"/>
  <c r="P18" i="6"/>
  <c r="L18" i="6"/>
  <c r="H18" i="6"/>
  <c r="D18" i="6"/>
  <c r="AB17" i="6"/>
  <c r="X17" i="6"/>
  <c r="T17" i="6"/>
  <c r="P17" i="6"/>
  <c r="L17" i="6"/>
  <c r="H17" i="6"/>
  <c r="D17" i="6"/>
  <c r="AB16" i="6"/>
  <c r="X16" i="6"/>
  <c r="T16" i="6"/>
  <c r="P16" i="6"/>
  <c r="L16" i="6"/>
  <c r="H16" i="6"/>
  <c r="D16" i="6"/>
  <c r="AB15" i="6"/>
  <c r="X15" i="6"/>
  <c r="T15" i="6"/>
  <c r="L15" i="6"/>
  <c r="H15" i="6"/>
  <c r="D15" i="6"/>
  <c r="AB14" i="6"/>
  <c r="X14" i="6"/>
  <c r="T14" i="6"/>
  <c r="P14" i="6"/>
  <c r="L14" i="6"/>
  <c r="H14" i="6"/>
  <c r="D14" i="6"/>
  <c r="AB13" i="6"/>
  <c r="X13" i="6"/>
  <c r="T13" i="6"/>
  <c r="H13" i="6"/>
  <c r="D13" i="6"/>
  <c r="AB12" i="6"/>
  <c r="X12" i="6"/>
  <c r="T12" i="6"/>
  <c r="P12" i="6"/>
  <c r="L12" i="6"/>
  <c r="H12" i="6"/>
  <c r="D12" i="6"/>
  <c r="AB11" i="6"/>
  <c r="X11" i="6"/>
  <c r="T11" i="6"/>
  <c r="P11" i="6"/>
  <c r="L11" i="6"/>
  <c r="H11" i="6"/>
  <c r="D11" i="6"/>
  <c r="AB10" i="6"/>
  <c r="X10" i="6"/>
  <c r="T10" i="6"/>
  <c r="P10" i="6"/>
  <c r="L10" i="6"/>
  <c r="H10" i="6"/>
  <c r="D10" i="6"/>
  <c r="AB9" i="6"/>
  <c r="X9" i="6"/>
  <c r="T9" i="6"/>
  <c r="P9" i="6"/>
  <c r="L9" i="6"/>
  <c r="H9" i="6"/>
  <c r="D9" i="6"/>
  <c r="AA7" i="6"/>
  <c r="Z7" i="6"/>
  <c r="AB7" i="6" s="1"/>
  <c r="W7" i="6"/>
  <c r="V7" i="6"/>
  <c r="X7" i="6" s="1"/>
  <c r="S7" i="6"/>
  <c r="T7" i="6" s="1"/>
  <c r="R7" i="6"/>
  <c r="O7" i="6"/>
  <c r="P7" i="6" s="1"/>
  <c r="N7" i="6"/>
  <c r="K7" i="6"/>
  <c r="L7" i="6" s="1"/>
  <c r="J7" i="6"/>
  <c r="H7" i="6"/>
  <c r="G7" i="6"/>
  <c r="F7" i="6"/>
  <c r="C7" i="6"/>
  <c r="D7" i="6" s="1"/>
  <c r="B7" i="6"/>
  <c r="V35" i="5"/>
  <c r="R35" i="5"/>
  <c r="AD34" i="5"/>
  <c r="Z34" i="5"/>
  <c r="V34" i="5"/>
  <c r="R34" i="5"/>
  <c r="AD33" i="5"/>
  <c r="Z33" i="5"/>
  <c r="V33" i="5"/>
  <c r="R33" i="5"/>
  <c r="Z32" i="5"/>
  <c r="V32" i="5"/>
  <c r="R32" i="5"/>
  <c r="AD31" i="5"/>
  <c r="Z31" i="5"/>
  <c r="V31" i="5"/>
  <c r="R31" i="5"/>
  <c r="AD30" i="5"/>
  <c r="Z30" i="5"/>
  <c r="V30" i="5"/>
  <c r="R30" i="5"/>
  <c r="AD29" i="5"/>
  <c r="Z29" i="5"/>
  <c r="V29" i="5"/>
  <c r="R29" i="5"/>
  <c r="AD28" i="5"/>
  <c r="Z28" i="5"/>
  <c r="V28" i="5"/>
  <c r="R28" i="5"/>
  <c r="AD27" i="5"/>
  <c r="Z27" i="5"/>
  <c r="V27" i="5"/>
  <c r="R27" i="5"/>
  <c r="AD26" i="5"/>
  <c r="Z26" i="5"/>
  <c r="V26" i="5"/>
  <c r="R26" i="5"/>
  <c r="AD25" i="5"/>
  <c r="Z25" i="5"/>
  <c r="V25" i="5"/>
  <c r="R25" i="5"/>
  <c r="AD24" i="5"/>
  <c r="Z24" i="5"/>
  <c r="V24" i="5"/>
  <c r="R24" i="5"/>
  <c r="AD23" i="5"/>
  <c r="Z23" i="5"/>
  <c r="V23" i="5"/>
  <c r="R23" i="5"/>
  <c r="AD22" i="5"/>
  <c r="Z22" i="5"/>
  <c r="V22" i="5"/>
  <c r="R22" i="5"/>
  <c r="AD21" i="5"/>
  <c r="Z21" i="5"/>
  <c r="V21" i="5"/>
  <c r="R21" i="5"/>
  <c r="AD20" i="5"/>
  <c r="Z20" i="5"/>
  <c r="V20" i="5"/>
  <c r="R20" i="5"/>
  <c r="AD19" i="5"/>
  <c r="Z19" i="5"/>
  <c r="V19" i="5"/>
  <c r="R19" i="5"/>
  <c r="AD18" i="5"/>
  <c r="Z18" i="5"/>
  <c r="V18" i="5"/>
  <c r="R18" i="5"/>
  <c r="AD17" i="5"/>
  <c r="Z17" i="5"/>
  <c r="V17" i="5"/>
  <c r="R17" i="5"/>
  <c r="AD16" i="5"/>
  <c r="Z16" i="5"/>
  <c r="V16" i="5"/>
  <c r="R16" i="5"/>
  <c r="Z15" i="5"/>
  <c r="V15" i="5"/>
  <c r="R15" i="5"/>
  <c r="Z14" i="5"/>
  <c r="V14" i="5"/>
  <c r="R14" i="5"/>
  <c r="Z13" i="5"/>
  <c r="V13" i="5"/>
  <c r="R13" i="5"/>
  <c r="AD12" i="5"/>
  <c r="Z12" i="5"/>
  <c r="V12" i="5"/>
  <c r="R12" i="5"/>
  <c r="AD11" i="5"/>
  <c r="Z11" i="5"/>
  <c r="V11" i="5"/>
  <c r="R11" i="5"/>
  <c r="AD10" i="5"/>
  <c r="Z10" i="5"/>
  <c r="V10" i="5"/>
  <c r="R10" i="5"/>
  <c r="AD9" i="5"/>
  <c r="Z9" i="5"/>
  <c r="V9" i="5"/>
  <c r="R9" i="5"/>
  <c r="AC7" i="5"/>
  <c r="AD7" i="5" s="1"/>
  <c r="AB7" i="5"/>
  <c r="Z7" i="5"/>
  <c r="Y7" i="5"/>
  <c r="X7" i="5"/>
  <c r="U7" i="5"/>
  <c r="V7" i="5" s="1"/>
  <c r="T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X33" i="4"/>
  <c r="X32" i="4"/>
  <c r="W32" i="4"/>
  <c r="V32" i="4"/>
  <c r="X31" i="4"/>
  <c r="W31" i="4"/>
  <c r="V31" i="4"/>
  <c r="X30" i="4"/>
  <c r="W30" i="4"/>
  <c r="V30" i="4"/>
  <c r="X29" i="4"/>
  <c r="W29" i="4"/>
  <c r="V29" i="4"/>
  <c r="X28" i="4"/>
  <c r="W28" i="4"/>
  <c r="V28" i="4"/>
  <c r="X24" i="4"/>
  <c r="X23" i="4"/>
  <c r="W23" i="4"/>
  <c r="V23" i="4"/>
  <c r="X22" i="4"/>
  <c r="W22" i="4"/>
  <c r="V22" i="4"/>
  <c r="X21" i="4"/>
  <c r="W21" i="4"/>
  <c r="V21" i="4"/>
  <c r="X20" i="4"/>
  <c r="W20" i="4"/>
  <c r="V20" i="4"/>
  <c r="X19" i="4"/>
  <c r="W19" i="4"/>
  <c r="V19" i="4"/>
  <c r="X15" i="4"/>
  <c r="X14" i="4"/>
  <c r="W14" i="4"/>
  <c r="V14" i="4"/>
  <c r="X13" i="4"/>
  <c r="W13" i="4"/>
  <c r="V13" i="4"/>
  <c r="X12" i="4"/>
  <c r="W12" i="4"/>
  <c r="V12" i="4"/>
  <c r="X11" i="4"/>
  <c r="W11" i="4"/>
  <c r="V11" i="4"/>
  <c r="X10" i="4"/>
  <c r="W10" i="4"/>
  <c r="V10" i="4"/>
</calcChain>
</file>

<file path=xl/sharedStrings.xml><?xml version="1.0" encoding="utf-8"?>
<sst xmlns="http://schemas.openxmlformats.org/spreadsheetml/2006/main" count="1476" uniqueCount="245">
  <si>
    <t xml:space="preserve">          CUADRO Nº 1</t>
  </si>
  <si>
    <t>TOTAL</t>
  </si>
  <si>
    <t xml:space="preserve">    Pública</t>
  </si>
  <si>
    <t xml:space="preserve">    Privada</t>
  </si>
  <si>
    <t xml:space="preserve">    Privada subvencionada</t>
  </si>
  <si>
    <t>Nivel y dependencia</t>
  </si>
  <si>
    <t>DEPENDENCIA: PÚBLICA, PRIVADA Y PRIVADA SUBVENCIONADA</t>
  </si>
  <si>
    <t>Educación Preescolar</t>
  </si>
  <si>
    <t>…</t>
  </si>
  <si>
    <t>… Dato no disponible</t>
  </si>
  <si>
    <t xml:space="preserve">          TOTAL DE AULAS UTILIZADAS PARA IMPARTIR LECCIONES EN EDUCACIÓN REGULAR</t>
  </si>
  <si>
    <t>Educación Primaria 1/</t>
  </si>
  <si>
    <t xml:space="preserve">1/ Incluye aulas  utilizadas en I-II ciclos, Aula Edad y Aula Integrada. </t>
  </si>
  <si>
    <t xml:space="preserve">          PERÍODO:  2000 - 2017</t>
  </si>
  <si>
    <t>3/ Incluye solo aulas en Centros de Enseñanza Especial y  CAIPAD</t>
  </si>
  <si>
    <t>Enseñanza Especial 3/</t>
  </si>
  <si>
    <t>III Ciclo y Educ. Diversificada 2/</t>
  </si>
  <si>
    <t xml:space="preserve">2/ Incluye aulas  utilizadas en III ciclo y Educación Diversificada y Plan Nacional. </t>
  </si>
  <si>
    <t xml:space="preserve">          CUADRO Nº 2</t>
  </si>
  <si>
    <t>SERVICIOS Y OTROS DATOS DE LAS INSTITUCIONES</t>
  </si>
  <si>
    <t>DE EDUCACION TRADICIONAL</t>
  </si>
  <si>
    <t xml:space="preserve">          DEPENDENCIA PUBLICA</t>
  </si>
  <si>
    <t xml:space="preserve">      PERIODO 2007-2017</t>
  </si>
  <si>
    <t>Cifras Absolutas</t>
  </si>
  <si>
    <t>Cifras Relativas</t>
  </si>
  <si>
    <t>Servicio</t>
  </si>
  <si>
    <t>Preescolar 1/</t>
  </si>
  <si>
    <t>Servicio de Biblioteca</t>
  </si>
  <si>
    <t>Servicio de Salud</t>
  </si>
  <si>
    <t>Servicio de Internet</t>
  </si>
  <si>
    <t>Planes de Emergencia</t>
  </si>
  <si>
    <t>Equipos de Primeros Auxilios</t>
  </si>
  <si>
    <t>Página WEB</t>
  </si>
  <si>
    <t>.</t>
  </si>
  <si>
    <t>I y II ciclos</t>
  </si>
  <si>
    <t>Colegios</t>
  </si>
  <si>
    <t>1/ Instituciones independientes</t>
  </si>
  <si>
    <t>CUADRO Nº 3</t>
  </si>
  <si>
    <t xml:space="preserve">AULAS Y ESPACIOS FÍSICOS EN I Y II CICLOS </t>
  </si>
  <si>
    <t>DEPENDENCIA PÚBLICA</t>
  </si>
  <si>
    <t>AÑO 2017</t>
  </si>
  <si>
    <t>Dirección Regional</t>
  </si>
  <si>
    <t>Otros espacios donde se imparten lecciones</t>
  </si>
  <si>
    <t>Aulas I y II ciclos</t>
  </si>
  <si>
    <t>Aulas Educación Presscolar , dependiente</t>
  </si>
  <si>
    <t>Aulas Educación Especial</t>
  </si>
  <si>
    <t>Aulas Aula Edad</t>
  </si>
  <si>
    <t>Biblioteca</t>
  </si>
  <si>
    <t>Bodega</t>
  </si>
  <si>
    <t>Cabina</t>
  </si>
  <si>
    <t>Casa</t>
  </si>
  <si>
    <t>Comedor</t>
  </si>
  <si>
    <t>Estadio</t>
  </si>
  <si>
    <t>Galerón</t>
  </si>
  <si>
    <t>Gimnasio</t>
  </si>
  <si>
    <t>Iglesia</t>
  </si>
  <si>
    <t>Local</t>
  </si>
  <si>
    <t>Rancho</t>
  </si>
  <si>
    <t>Salón de Actos</t>
  </si>
  <si>
    <t>Salón Comunal</t>
  </si>
  <si>
    <t>Toldo</t>
  </si>
  <si>
    <t>Total</t>
  </si>
  <si>
    <t>Buenas</t>
  </si>
  <si>
    <t>%</t>
  </si>
  <si>
    <t>Costa Rica</t>
  </si>
  <si>
    <t>San José Central</t>
  </si>
  <si>
    <t>San José Norte</t>
  </si>
  <si>
    <t>San José Oeste</t>
  </si>
  <si>
    <t>Desamparados</t>
  </si>
  <si>
    <t>Puriscal</t>
  </si>
  <si>
    <t>-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</si>
  <si>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</si>
  <si>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</si>
  <si>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</si>
  <si>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</si>
  <si>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</si>
  <si>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</si>
  <si>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</si>
  <si>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</si>
  <si>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</si>
  <si>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</si>
  <si>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</si>
  <si>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</si>
  <si>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</si>
  <si>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</si>
  <si>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</si>
  <si>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</si>
  <si>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</si>
  <si>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</si>
  <si>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</si>
  <si>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</si>
  <si>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</si>
  <si>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</si>
  <si>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>CUADRO Nº 4</t>
  </si>
  <si>
    <t xml:space="preserve">ESPACIOS FÍSICOS EN I Y II CICLOS </t>
  </si>
  <si>
    <t>Aulas no utilizadas en lecciones</t>
  </si>
  <si>
    <t>Laboratorio de Informática</t>
  </si>
  <si>
    <t>Otros laboratorios</t>
  </si>
  <si>
    <t>Sala de robotica</t>
  </si>
  <si>
    <t>Sala de Profesores</t>
  </si>
  <si>
    <t>Buenos</t>
  </si>
  <si>
    <t>CUADRO Nº 7</t>
  </si>
  <si>
    <t xml:space="preserve">NÚMERO DE COMPUTADORAS Y SUS USOS EN I Y II CICLOS </t>
  </si>
  <si>
    <t>Computadoras e internet</t>
  </si>
  <si>
    <t xml:space="preserve"> %  de computadoras e internet</t>
  </si>
  <si>
    <t>Usos de las computadoras</t>
  </si>
  <si>
    <t>Con internet</t>
  </si>
  <si>
    <t>Sin internet</t>
  </si>
  <si>
    <t>De uso pedagógico</t>
  </si>
  <si>
    <t>De uso pedagógico y administrativo</t>
  </si>
  <si>
    <t>De uso administrativo</t>
  </si>
  <si>
    <t>Alumnos por computadora</t>
  </si>
  <si>
    <t>CUADRO Nº 6</t>
  </si>
  <si>
    <t xml:space="preserve">OTROS ESPACIOS FÍSICOS Y EQUIPOS EN I Y II CICLOS </t>
  </si>
  <si>
    <t>Inodoros</t>
  </si>
  <si>
    <t>Lavatorios</t>
  </si>
  <si>
    <t>Servicio sanitario Ley 7600</t>
  </si>
  <si>
    <t>T.V. o pantalla</t>
  </si>
  <si>
    <t>Video Beam</t>
  </si>
  <si>
    <t>DVD</t>
  </si>
  <si>
    <t>CUADRO Nº 8</t>
  </si>
  <si>
    <t xml:space="preserve">ADAPTACIONES DE ACCESIBILIDAD Y AGUA EN I Y II CICLOS </t>
  </si>
  <si>
    <t xml:space="preserve">Adaptaciones  para la accesibilidad física </t>
  </si>
  <si>
    <t>Absoluto</t>
  </si>
  <si>
    <t>Relativo</t>
  </si>
  <si>
    <t>Sí</t>
  </si>
  <si>
    <t>No</t>
  </si>
  <si>
    <t>N.R.</t>
  </si>
  <si>
    <t>% de Sí</t>
  </si>
  <si>
    <t>Acueducto rural</t>
  </si>
  <si>
    <t>Acueducto Municipal</t>
  </si>
  <si>
    <t>A y A</t>
  </si>
  <si>
    <t>Empresa o Cooperativa</t>
  </si>
  <si>
    <t>Pozo</t>
  </si>
  <si>
    <t>Rio</t>
  </si>
  <si>
    <t>Otra fuente</t>
  </si>
  <si>
    <t>No tiene</t>
  </si>
  <si>
    <t>CUADRO Nº 9</t>
  </si>
  <si>
    <t xml:space="preserve">SERVICIOS SANITARIOS EN I Y II CICLOS </t>
  </si>
  <si>
    <t>Alcantarillado Sanitario</t>
  </si>
  <si>
    <t>Tanque Séptico</t>
  </si>
  <si>
    <t>Otra salida</t>
  </si>
  <si>
    <t>Pozo negro</t>
  </si>
  <si>
    <t>CUADRO Nº 10</t>
  </si>
  <si>
    <t xml:space="preserve">LUZ ELÉCTRICA EN I Y II CICLOS </t>
  </si>
  <si>
    <t>Porcentaje</t>
  </si>
  <si>
    <t>ICE o CNFL</t>
  </si>
  <si>
    <t>ESPH o JASEC</t>
  </si>
  <si>
    <t>Cooperativa</t>
  </si>
  <si>
    <t>Panel Solar</t>
  </si>
  <si>
    <t>Otra Fuente</t>
  </si>
  <si>
    <t>CUADRO Nº 5</t>
  </si>
  <si>
    <t>Cubiculos</t>
  </si>
  <si>
    <t>Taller Artes Industriales</t>
  </si>
  <si>
    <t>Otros Talleres</t>
  </si>
  <si>
    <t>Soda</t>
  </si>
  <si>
    <t>Pupitres</t>
  </si>
  <si>
    <t>CUADRO Nº 14</t>
  </si>
  <si>
    <t xml:space="preserve">ESPACIOS FÍSICOS EN III CICLO Y EDUCACIÓN DIVERSIFICADA, DIURNA Y NOCTURNA </t>
  </si>
  <si>
    <t>Taller Artes industriales</t>
  </si>
  <si>
    <t>Cúbiculos</t>
  </si>
  <si>
    <t>CUADRO Nº 13</t>
  </si>
  <si>
    <t>Laboratorio de Química</t>
  </si>
  <si>
    <t>Sala de robótica</t>
  </si>
  <si>
    <t>CUADRO Nº 15</t>
  </si>
  <si>
    <t xml:space="preserve">OTROS ESPACIOS FÍSICOS Y EQUIPOS EN III CICLO Y EDUCACIÓN DIVERSIFICADA, DIURNA Y NOCTURNA </t>
  </si>
  <si>
    <t>Servicio Sanitario Accesible (Ley 7600)</t>
  </si>
  <si>
    <t>Televisor o Pantalla</t>
  </si>
  <si>
    <t>D.V.D.</t>
  </si>
  <si>
    <t>CUADRO Nº 16</t>
  </si>
  <si>
    <t>NÚMERO DE COMPUTADORAS Y SUS USOS EN III CICLO Y EDUCACIÓN DIVERSIFICADA, DIURNA Y NOCTURNA</t>
  </si>
  <si>
    <t>CUADRO Nº 17</t>
  </si>
  <si>
    <t xml:space="preserve">ADAPTACIONES DE ACCESIBILIDAD Y AGUA EN III CICLO Y EDUCACIÓN DIVERSIFICADA, DIURNA Y NOCTURNA </t>
  </si>
  <si>
    <t>Acueducto Rural</t>
  </si>
  <si>
    <t>CUADRO Nº 18</t>
  </si>
  <si>
    <t xml:space="preserve">SERVICIOS SANITARIOS EN III CICLO Y EDUCACIÓN DIVERSIFICADA, DIURNA Y NOCTURNA </t>
  </si>
  <si>
    <t>CUADRO Nº 19</t>
  </si>
  <si>
    <t xml:space="preserve">LUZ ELÉCTRICA EN III CICLO Y EDUCACIÓN DIVERSIFICADA, DIURNA Y NOCTURNA </t>
  </si>
  <si>
    <t>CUADRO Nº 20</t>
  </si>
  <si>
    <t>OTROS SERVICIOS EN III CICLO Y EDUCACIÓN DIVERSIFICADA, DIURNA Y NOCTURNA</t>
  </si>
  <si>
    <t>Servicios de biblioteca</t>
  </si>
  <si>
    <t>Servicios de salud</t>
  </si>
  <si>
    <t>Planes de emergencia</t>
  </si>
  <si>
    <t>Primeros Auxilios</t>
  </si>
  <si>
    <t>CUADRO Nº 11</t>
  </si>
  <si>
    <t xml:space="preserve">OTROS SERVICIOS EN I Y II CILOS </t>
  </si>
  <si>
    <t>Dirección</t>
  </si>
  <si>
    <t>Regional</t>
  </si>
  <si>
    <t>CUADRO Nº 12</t>
  </si>
  <si>
    <t>AULAS Y ESPACIOS FÍSICOS EN III CICLO Y EDUCACIÓN DIVERSIFICADA, DIURNA Y NOCTURNA</t>
  </si>
  <si>
    <t>Aulas para impartir lecciones</t>
  </si>
  <si>
    <t>Aulas Plan Nacional</t>
  </si>
  <si>
    <t>Universidad</t>
  </si>
  <si>
    <t>CONTENIDO</t>
  </si>
  <si>
    <t>INDICE</t>
  </si>
  <si>
    <t>Portada</t>
  </si>
  <si>
    <t>Para ir al cuadro dar clik en la celda</t>
  </si>
  <si>
    <t>Funcionarios que participaron en la publicación</t>
  </si>
  <si>
    <t>PORTADA</t>
  </si>
  <si>
    <t>Cuadros Estadísticos:</t>
  </si>
  <si>
    <t>FUNCIONARIOS QUE PARTICIPARON EN LA PUBLICACIÓN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</si>
  <si>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</si>
  <si>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</si>
  <si>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</si>
  <si>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</si>
  <si>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</si>
  <si>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</si>
  <si>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</si>
  <si>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</si>
  <si>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</si>
  <si>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</si>
  <si>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</si>
  <si>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</si>
  <si>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</si>
  <si>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</si>
  <si>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</si>
  <si>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</si>
  <si>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</si>
  <si>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</si>
  <si>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</si>
  <si>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</si>
  <si>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Comportamiento Histórico del Número de Aulas y Servicios Disponibles</t>
  </si>
  <si>
    <t>Aulas, Espacio Físico, Mobiliario y Servicios Disponibles en I y II Ciclos</t>
  </si>
  <si>
    <t xml:space="preserve">Aulas, Espacio Físico, Mobiliario y Servicios Disponibles en III Ciclo y Educación Diversificada, Diurna y Nocturna </t>
  </si>
  <si>
    <t>c1-c2</t>
  </si>
  <si>
    <t>c14-c11</t>
  </si>
  <si>
    <t>c12-c20</t>
  </si>
  <si>
    <t xml:space="preserve">SERVICIOS Y OTROS DATOS DE LAS INSTITUCIONES DE EDUCACIÓN TRADICIONAL, DEPENDENCIA PÚBLICA, PERIODO 2007-2017 </t>
  </si>
  <si>
    <t>TOTAL DE AULAS UTILIZADAS PARA IMPARTIR LECCIONES EN EDUCACIÓN REGULAR, DEPENDENCIA: PÚBLICA, PRIVADA Y SUBVENCIONADA, PERIODO 2000-2017</t>
  </si>
  <si>
    <t>ESPACIOS FÍSICOS EN I Y II CICLOS,  DEPENDENCIA: PÚBLICA, AÑO 2017</t>
  </si>
  <si>
    <t>OTROS ESPACIOS FÍSICOS Y EQUIPOS EN I Y II CICLOS,  DEPENDENCIA: PÚBLICA, AÑO 2017</t>
  </si>
  <si>
    <t>NÚMERO DE COMPUTADORAS Y SUS USOS EN I Y II CICLOS,  DEPENDENCIA: PÚBLICA, AÑO 2017</t>
  </si>
  <si>
    <t>ADAPTACIONES DE ACCESIBILIDAD Y AGUA EN I Y II CICLOS,  DEPENDENCIA: PÚBLICA, AÑO 2017</t>
  </si>
  <si>
    <t>SERVICIOS SANITARIOS EN I Y II CICLOS,  DEPENDENCIA: PÚBLICA, AÑO 2017</t>
  </si>
  <si>
    <t>LUZ ELÉCTRICA EN I Y II CICLOS,  DEPENDENCIA: PÚBLICA, AÑO 2017</t>
  </si>
  <si>
    <t>OTROS SERVICIOS EN I Y II CICLOS,  DEPENDENCIA: PÚBLICA, AÑO 2017</t>
  </si>
  <si>
    <t>AULAS Y ESPACIOS FÍSICOS EN I Y II CICLOS,  DEPENDENCIA: PÚBLICA, AÑO 2017</t>
  </si>
  <si>
    <t>AULAS Y ESPACIOS FÍSICOS EN III CICLO Y EDUCACIÓN DIVERSIFICADA, DIURNA Y NOCTURNA,  DEPENDENCIA: PÚBLICA, AÑO 2017</t>
  </si>
  <si>
    <t>ESPACIOS FÍSICOS EN III CICLO Y EDUCACIÓN DIVERSIFICADA, DIURNA Y NOCTURNA,  DEPENDENCIA: PÚBLICA, AÑO 2017</t>
  </si>
  <si>
    <t>OTROS ESPACIOS FÍSICOS Y EQUIPOS EN III CICLO Y EDUCACIÓN DIVERSIFICADA, DIURNA Y NOCTURNA,  DEPENDENCIA: PÚBLICA, AÑO 2017</t>
  </si>
  <si>
    <t>NÚMERO DE COMPUTADORAS Y SUS USOS EN III CICLO Y EDUCACIÓN DIVERSIFICADA, DIURNA Y NOCTURNA,  DEPENDENCIA: PÚBLICA, AÑO 2017</t>
  </si>
  <si>
    <t>ADAPTACIONES DE ACCESIBILIDAD Y AGUA EN III CICLO Y EDUCACIÓN DIVERSIFICADA, DIURNA Y NOCTURNA,  DEPENDENCIA: PÚBLICA, AÑO 2017</t>
  </si>
  <si>
    <t>SERVICIOS SANITARIOS EN III CICLO Y EDUCACIÓN DIVERSIFICADA, DIURNA Y NOCTURNA,  DEPENDENCIA: PÚBLICA, AÑO 2017</t>
  </si>
  <si>
    <t>LUS ELÉCTRICA EN III CICLO Y EDUCACIÓN DIVERSIFICADA, DIURNA Y NOCTURNA,  DEPENDENCIA: PÚBLICA, AÑO 2017</t>
  </si>
  <si>
    <t>OTROS SERVICIOS EN III CICLO Y EDUCACIÓN DIVERSIFICADA, DIURNA Y NOCTURNA,  DEPENDENCIA: PÚBLICA,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</si>
</sst>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#.#"/>
    <numFmt numFmtId="167" formatCode="#.0"/>
    <numFmt numFmtId="168" formatCode="General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rgb="FFFF0000"/>
      <name val="Times New Roman"/>
      <family val="1"/>
    </font>
    <font>
      <sz val="10"/>
      <color rgb="FFFF0000"/>
      <name val="Arial"/>
      <family val="2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6"/>
      <color rgb="FF0070C0"/>
      <name val="Times New Roman"/>
      <family val="1"/>
    </font>
    <font>
      <b/>
      <sz val="11"/>
      <color rgb="FF0070C0"/>
      <name val="Times New Roman"/>
      <family val="1"/>
    </font>
    <font>
      <i/>
      <sz val="11"/>
      <name val="Times New Roman"/>
      <family val="1"/>
    </font>
    <font>
      <b/>
      <u/>
      <sz val="11"/>
      <color rgb="FF0070C0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Courier"/>
      <family val="3"/>
    </font>
    <font>
      <sz val="10"/>
      <name val="Book Antiqua"/>
      <family val="1"/>
    </font>
    <font>
      <u/>
      <sz val="11"/>
      <color theme="10"/>
      <name val="Times New Roman"/>
      <family val="1"/>
    </font>
    <font>
      <b/>
      <u/>
      <sz val="18"/>
      <color rgb="FFFFFF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70C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8" fontId="27" fillId="0" borderId="0"/>
    <xf numFmtId="0" fontId="28" fillId="0" borderId="0"/>
  </cellStyleXfs>
  <cellXfs count="193">
    <xf numFmtId="0" fontId="0" fillId="0" borderId="0" xfId="0"/>
    <xf numFmtId="0" fontId="2" fillId="0" borderId="0" xfId="0" applyFont="1" applyAlignment="1" applyProtection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0" borderId="1" xfId="0" applyFont="1" applyBorder="1" applyAlignment="1" applyProtection="1">
      <alignment horizontal="centerContinuous"/>
    </xf>
    <xf numFmtId="0" fontId="2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2" fillId="0" borderId="2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right"/>
    </xf>
    <xf numFmtId="0" fontId="5" fillId="0" borderId="0" xfId="0" applyFont="1"/>
    <xf numFmtId="0" fontId="2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3" fontId="6" fillId="0" borderId="0" xfId="0" applyNumberFormat="1" applyFont="1" applyBorder="1" applyAlignment="1" applyProtection="1">
      <alignment horizontal="right"/>
    </xf>
    <xf numFmtId="3" fontId="7" fillId="0" borderId="0" xfId="0" applyNumberFormat="1" applyFont="1" applyBorder="1" applyAlignment="1" applyProtection="1">
      <alignment horizontal="right"/>
    </xf>
    <xf numFmtId="0" fontId="4" fillId="0" borderId="0" xfId="0" applyFont="1" applyAlignment="1" applyProtection="1">
      <alignment horizontal="left"/>
    </xf>
    <xf numFmtId="3" fontId="6" fillId="0" borderId="0" xfId="0" applyNumberFormat="1" applyFont="1" applyAlignment="1">
      <alignment horizontal="right"/>
    </xf>
    <xf numFmtId="0" fontId="8" fillId="0" borderId="0" xfId="0" applyFont="1" applyAlignment="1" applyProtection="1">
      <alignment horizontal="lef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 applyProtection="1">
      <alignment horizontal="right"/>
    </xf>
    <xf numFmtId="3" fontId="7" fillId="0" borderId="0" xfId="0" applyNumberFormat="1" applyFont="1" applyAlignment="1" applyProtection="1">
      <alignment horizontal="right"/>
    </xf>
    <xf numFmtId="0" fontId="4" fillId="0" borderId="0" xfId="0" applyFont="1"/>
    <xf numFmtId="0" fontId="8" fillId="0" borderId="1" xfId="0" applyFont="1" applyBorder="1" applyAlignment="1" applyProtection="1">
      <alignment horizontal="left"/>
    </xf>
    <xf numFmtId="3" fontId="7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/>
    </xf>
    <xf numFmtId="0" fontId="2" fillId="0" borderId="0" xfId="0" applyFont="1" applyBorder="1" applyAlignment="1" applyProtection="1">
      <alignment horizontal="centerContinuous"/>
    </xf>
    <xf numFmtId="0" fontId="2" fillId="0" borderId="0" xfId="0" applyFont="1" applyBorder="1" applyAlignment="1">
      <alignment horizontal="centerContinuous"/>
    </xf>
    <xf numFmtId="0" fontId="4" fillId="0" borderId="0" xfId="0" applyFont="1" applyBorder="1" applyAlignment="1" applyProtection="1">
      <alignment horizontal="centerContinuous"/>
    </xf>
    <xf numFmtId="0" fontId="6" fillId="0" borderId="3" xfId="0" applyFont="1" applyBorder="1" applyAlignment="1" applyProtection="1">
      <alignment horizontal="centerContinuous"/>
    </xf>
    <xf numFmtId="0" fontId="6" fillId="0" borderId="0" xfId="0" applyFont="1" applyBorder="1" applyAlignment="1"/>
    <xf numFmtId="0" fontId="4" fillId="0" borderId="1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centerContinuous"/>
    </xf>
    <xf numFmtId="0" fontId="4" fillId="0" borderId="0" xfId="0" applyFont="1" applyBorder="1"/>
    <xf numFmtId="164" fontId="7" fillId="0" borderId="0" xfId="0" applyNumberFormat="1" applyFont="1" applyBorder="1" applyAlignment="1">
      <alignment horizontal="right"/>
    </xf>
    <xf numFmtId="3" fontId="5" fillId="0" borderId="0" xfId="0" applyNumberFormat="1" applyFont="1"/>
    <xf numFmtId="3" fontId="7" fillId="0" borderId="0" xfId="0" applyNumberFormat="1" applyFont="1" applyBorder="1" applyAlignment="1">
      <alignment horizontal="centerContinuous"/>
    </xf>
    <xf numFmtId="0" fontId="5" fillId="0" borderId="0" xfId="0" applyFont="1" applyBorder="1"/>
    <xf numFmtId="3" fontId="5" fillId="0" borderId="0" xfId="0" applyNumberFormat="1" applyFont="1" applyBorder="1"/>
    <xf numFmtId="0" fontId="4" fillId="0" borderId="1" xfId="0" applyFont="1" applyBorder="1"/>
    <xf numFmtId="164" fontId="7" fillId="0" borderId="1" xfId="0" applyNumberFormat="1" applyFont="1" applyBorder="1" applyAlignment="1">
      <alignment horizontal="right"/>
    </xf>
    <xf numFmtId="1" fontId="11" fillId="0" borderId="0" xfId="1" applyNumberFormat="1" applyFont="1" applyAlignment="1">
      <alignment horizontal="centerContinuous"/>
    </xf>
    <xf numFmtId="0" fontId="11" fillId="0" borderId="0" xfId="1" applyFont="1"/>
    <xf numFmtId="1" fontId="11" fillId="0" borderId="0" xfId="1" applyNumberFormat="1" applyFont="1" applyBorder="1" applyAlignment="1">
      <alignment horizontal="centerContinuous"/>
    </xf>
    <xf numFmtId="1" fontId="11" fillId="0" borderId="1" xfId="1" applyNumberFormat="1" applyFont="1" applyBorder="1" applyAlignment="1">
      <alignment horizontal="centerContinuous"/>
    </xf>
    <xf numFmtId="1" fontId="12" fillId="0" borderId="0" xfId="1" applyNumberFormat="1" applyFont="1"/>
    <xf numFmtId="0" fontId="12" fillId="0" borderId="0" xfId="1" applyFont="1"/>
    <xf numFmtId="0" fontId="13" fillId="0" borderId="1" xfId="1" applyFont="1" applyBorder="1"/>
    <xf numFmtId="0" fontId="14" fillId="0" borderId="1" xfId="1" applyFont="1" applyBorder="1"/>
    <xf numFmtId="0" fontId="13" fillId="0" borderId="1" xfId="1" applyFont="1" applyBorder="1" applyAlignment="1">
      <alignment wrapText="1"/>
    </xf>
    <xf numFmtId="1" fontId="15" fillId="0" borderId="1" xfId="1" applyNumberFormat="1" applyFont="1" applyBorder="1" applyAlignment="1">
      <alignment horizontal="center"/>
    </xf>
    <xf numFmtId="0" fontId="2" fillId="0" borderId="0" xfId="1" applyFont="1"/>
    <xf numFmtId="0" fontId="14" fillId="0" borderId="0" xfId="1" applyFont="1" applyAlignment="1">
      <alignment horizontal="right"/>
    </xf>
    <xf numFmtId="3" fontId="14" fillId="0" borderId="0" xfId="1" applyNumberFormat="1" applyFont="1"/>
    <xf numFmtId="165" fontId="14" fillId="0" borderId="0" xfId="2" applyNumberFormat="1" applyFont="1"/>
    <xf numFmtId="166" fontId="14" fillId="0" borderId="0" xfId="1" applyNumberFormat="1" applyFont="1"/>
    <xf numFmtId="1" fontId="14" fillId="0" borderId="0" xfId="1" applyNumberFormat="1" applyFont="1"/>
    <xf numFmtId="0" fontId="13" fillId="0" borderId="0" xfId="1" applyFont="1"/>
    <xf numFmtId="0" fontId="5" fillId="0" borderId="0" xfId="1" applyFont="1"/>
    <xf numFmtId="1" fontId="13" fillId="0" borderId="0" xfId="1" applyNumberFormat="1" applyFont="1" applyAlignment="1">
      <alignment horizontal="right"/>
    </xf>
    <xf numFmtId="0" fontId="13" fillId="0" borderId="0" xfId="1" applyFont="1" applyAlignment="1">
      <alignment horizontal="right"/>
    </xf>
    <xf numFmtId="0" fontId="4" fillId="0" borderId="0" xfId="1" applyFont="1"/>
    <xf numFmtId="165" fontId="14" fillId="0" borderId="0" xfId="2" applyNumberFormat="1" applyFont="1" applyAlignment="1">
      <alignment horizontal="right"/>
    </xf>
    <xf numFmtId="0" fontId="4" fillId="0" borderId="0" xfId="1" quotePrefix="1" applyFont="1" applyAlignment="1">
      <alignment horizontal="left"/>
    </xf>
    <xf numFmtId="0" fontId="6" fillId="0" borderId="0" xfId="1" applyFont="1"/>
    <xf numFmtId="0" fontId="4" fillId="0" borderId="1" xfId="1" applyFont="1" applyBorder="1"/>
    <xf numFmtId="0" fontId="13" fillId="0" borderId="1" xfId="1" applyFont="1" applyBorder="1" applyAlignment="1">
      <alignment horizontal="right"/>
    </xf>
    <xf numFmtId="3" fontId="14" fillId="0" borderId="1" xfId="1" applyNumberFormat="1" applyFont="1" applyBorder="1"/>
    <xf numFmtId="165" fontId="14" fillId="0" borderId="1" xfId="2" applyNumberFormat="1" applyFont="1" applyBorder="1"/>
    <xf numFmtId="166" fontId="14" fillId="0" borderId="1" xfId="1" applyNumberFormat="1" applyFont="1" applyBorder="1"/>
    <xf numFmtId="165" fontId="14" fillId="0" borderId="1" xfId="2" applyNumberFormat="1" applyFont="1" applyBorder="1" applyAlignment="1">
      <alignment horizontal="right"/>
    </xf>
    <xf numFmtId="1" fontId="13" fillId="0" borderId="0" xfId="1" applyNumberFormat="1" applyFont="1"/>
    <xf numFmtId="1" fontId="12" fillId="0" borderId="0" xfId="1" applyNumberFormat="1" applyFont="1" applyBorder="1" applyAlignment="1">
      <alignment horizontal="center" wrapText="1"/>
    </xf>
    <xf numFmtId="1" fontId="12" fillId="0" borderId="1" xfId="1" applyNumberFormat="1" applyFont="1" applyBorder="1" applyAlignment="1">
      <alignment horizontal="center" wrapText="1"/>
    </xf>
    <xf numFmtId="164" fontId="14" fillId="0" borderId="0" xfId="1" applyNumberFormat="1" applyFont="1"/>
    <xf numFmtId="3" fontId="14" fillId="0" borderId="0" xfId="1" applyNumberFormat="1" applyFont="1" applyAlignment="1">
      <alignment horizontal="right"/>
    </xf>
    <xf numFmtId="1" fontId="14" fillId="0" borderId="0" xfId="1" applyNumberFormat="1" applyFont="1" applyBorder="1"/>
    <xf numFmtId="164" fontId="14" fillId="0" borderId="0" xfId="1" applyNumberFormat="1" applyFont="1" applyBorder="1"/>
    <xf numFmtId="1" fontId="13" fillId="0" borderId="0" xfId="1" applyNumberFormat="1" applyFont="1" applyBorder="1"/>
    <xf numFmtId="164" fontId="14" fillId="0" borderId="1" xfId="1" applyNumberFormat="1" applyFont="1" applyBorder="1"/>
    <xf numFmtId="1" fontId="14" fillId="0" borderId="1" xfId="1" applyNumberFormat="1" applyFont="1" applyBorder="1"/>
    <xf numFmtId="3" fontId="14" fillId="0" borderId="1" xfId="1" applyNumberFormat="1" applyFont="1" applyBorder="1" applyAlignment="1">
      <alignment horizontal="right"/>
    </xf>
    <xf numFmtId="0" fontId="16" fillId="0" borderId="0" xfId="1" applyFont="1"/>
    <xf numFmtId="1" fontId="12" fillId="0" borderId="0" xfId="1" applyNumberFormat="1" applyFont="1" applyBorder="1"/>
    <xf numFmtId="1" fontId="12" fillId="0" borderId="0" xfId="1" applyNumberFormat="1" applyFont="1" applyBorder="1" applyAlignment="1"/>
    <xf numFmtId="0" fontId="10" fillId="0" borderId="0" xfId="1" applyFont="1"/>
    <xf numFmtId="1" fontId="15" fillId="0" borderId="1" xfId="1" applyNumberFormat="1" applyFont="1" applyBorder="1" applyAlignment="1">
      <alignment horizontal="center" wrapText="1"/>
    </xf>
    <xf numFmtId="1" fontId="15" fillId="0" borderId="1" xfId="1" applyNumberFormat="1" applyFont="1" applyBorder="1"/>
    <xf numFmtId="1" fontId="15" fillId="0" borderId="1" xfId="1" applyNumberFormat="1" applyFont="1" applyBorder="1" applyAlignment="1">
      <alignment horizontal="right" wrapText="1"/>
    </xf>
    <xf numFmtId="164" fontId="13" fillId="0" borderId="0" xfId="1" applyNumberFormat="1" applyFont="1"/>
    <xf numFmtId="165" fontId="14" fillId="0" borderId="0" xfId="1" applyNumberFormat="1" applyFont="1"/>
    <xf numFmtId="0" fontId="9" fillId="0" borderId="0" xfId="1" applyFont="1"/>
    <xf numFmtId="3" fontId="7" fillId="0" borderId="0" xfId="1" applyNumberFormat="1" applyFont="1"/>
    <xf numFmtId="1" fontId="7" fillId="0" borderId="0" xfId="1" applyNumberFormat="1" applyFont="1"/>
    <xf numFmtId="164" fontId="5" fillId="0" borderId="0" xfId="1" applyNumberFormat="1" applyFont="1"/>
    <xf numFmtId="165" fontId="7" fillId="0" borderId="0" xfId="1" applyNumberFormat="1" applyFont="1"/>
    <xf numFmtId="0" fontId="17" fillId="0" borderId="0" xfId="1" applyFont="1"/>
    <xf numFmtId="1" fontId="18" fillId="0" borderId="0" xfId="1" applyNumberFormat="1" applyFont="1"/>
    <xf numFmtId="0" fontId="19" fillId="0" borderId="0" xfId="1" applyFont="1"/>
    <xf numFmtId="164" fontId="13" fillId="0" borderId="1" xfId="1" applyNumberFormat="1" applyFont="1" applyBorder="1"/>
    <xf numFmtId="165" fontId="14" fillId="0" borderId="1" xfId="1" applyNumberFormat="1" applyFont="1" applyBorder="1"/>
    <xf numFmtId="1" fontId="10" fillId="0" borderId="0" xfId="1" applyNumberFormat="1" applyFont="1"/>
    <xf numFmtId="1" fontId="9" fillId="0" borderId="0" xfId="1" applyNumberFormat="1" applyFont="1"/>
    <xf numFmtId="1" fontId="12" fillId="0" borderId="0" xfId="1" applyNumberFormat="1" applyFont="1" applyAlignment="1">
      <alignment wrapText="1"/>
    </xf>
    <xf numFmtId="1" fontId="15" fillId="0" borderId="1" xfId="1" applyNumberFormat="1" applyFont="1" applyBorder="1" applyAlignment="1">
      <alignment horizontal="right"/>
    </xf>
    <xf numFmtId="1" fontId="15" fillId="0" borderId="1" xfId="1" applyNumberFormat="1" applyFont="1" applyBorder="1" applyAlignment="1">
      <alignment wrapText="1"/>
    </xf>
    <xf numFmtId="0" fontId="14" fillId="0" borderId="0" xfId="1" applyFont="1"/>
    <xf numFmtId="0" fontId="14" fillId="0" borderId="0" xfId="1" applyFont="1" applyBorder="1"/>
    <xf numFmtId="0" fontId="20" fillId="0" borderId="0" xfId="1" applyFont="1"/>
    <xf numFmtId="0" fontId="4" fillId="0" borderId="0" xfId="1" applyFont="1" applyBorder="1"/>
    <xf numFmtId="0" fontId="14" fillId="0" borderId="0" xfId="1" applyNumberFormat="1" applyFont="1"/>
    <xf numFmtId="0" fontId="6" fillId="0" borderId="0" xfId="1" applyFont="1" applyBorder="1"/>
    <xf numFmtId="0" fontId="14" fillId="0" borderId="0" xfId="1" applyNumberFormat="1" applyFont="1" applyBorder="1"/>
    <xf numFmtId="0" fontId="14" fillId="0" borderId="1" xfId="1" applyNumberFormat="1" applyFont="1" applyBorder="1"/>
    <xf numFmtId="1" fontId="13" fillId="0" borderId="1" xfId="1" applyNumberFormat="1" applyFont="1" applyBorder="1"/>
    <xf numFmtId="0" fontId="4" fillId="0" borderId="1" xfId="1" applyFont="1" applyBorder="1" applyAlignment="1">
      <alignment horizontal="center" wrapText="1"/>
    </xf>
    <xf numFmtId="0" fontId="15" fillId="0" borderId="1" xfId="1" applyFont="1" applyBorder="1" applyAlignment="1">
      <alignment horizontal="center"/>
    </xf>
    <xf numFmtId="3" fontId="14" fillId="0" borderId="0" xfId="1" applyNumberFormat="1" applyFont="1" applyBorder="1"/>
    <xf numFmtId="0" fontId="11" fillId="0" borderId="0" xfId="1" applyFont="1" applyAlignment="1">
      <alignment horizontal="centerContinuous"/>
    </xf>
    <xf numFmtId="0" fontId="11" fillId="0" borderId="1" xfId="1" applyFont="1" applyBorder="1" applyAlignment="1">
      <alignment horizontal="centerContinuous"/>
    </xf>
    <xf numFmtId="0" fontId="15" fillId="0" borderId="1" xfId="1" applyFont="1" applyBorder="1"/>
    <xf numFmtId="1" fontId="20" fillId="0" borderId="0" xfId="1" applyNumberFormat="1" applyFont="1" applyAlignment="1">
      <alignment horizontal="centerContinuous"/>
    </xf>
    <xf numFmtId="1" fontId="20" fillId="0" borderId="1" xfId="1" applyNumberFormat="1" applyFont="1" applyBorder="1" applyAlignment="1">
      <alignment horizontal="centerContinuous"/>
    </xf>
    <xf numFmtId="164" fontId="14" fillId="0" borderId="5" xfId="1" applyNumberFormat="1" applyFont="1" applyBorder="1"/>
    <xf numFmtId="164" fontId="13" fillId="0" borderId="0" xfId="1" applyNumberFormat="1" applyFont="1" applyAlignment="1">
      <alignment horizontal="right"/>
    </xf>
    <xf numFmtId="164" fontId="13" fillId="0" borderId="1" xfId="1" applyNumberFormat="1" applyFont="1" applyBorder="1" applyAlignment="1">
      <alignment horizontal="right"/>
    </xf>
    <xf numFmtId="1" fontId="12" fillId="0" borderId="0" xfId="1" applyNumberFormat="1" applyFont="1" applyAlignment="1">
      <alignment horizontal="centerContinuous"/>
    </xf>
    <xf numFmtId="1" fontId="12" fillId="0" borderId="1" xfId="1" applyNumberFormat="1" applyFont="1" applyBorder="1" applyAlignment="1">
      <alignment horizontal="centerContinuous"/>
    </xf>
    <xf numFmtId="0" fontId="15" fillId="0" borderId="1" xfId="1" applyFont="1" applyBorder="1" applyAlignment="1">
      <alignment horizontal="right"/>
    </xf>
    <xf numFmtId="1" fontId="13" fillId="0" borderId="0" xfId="1" applyNumberFormat="1" applyFont="1" applyAlignment="1">
      <alignment horizontal="centerContinuous"/>
    </xf>
    <xf numFmtId="1" fontId="13" fillId="0" borderId="1" xfId="1" applyNumberFormat="1" applyFont="1" applyBorder="1" applyAlignment="1">
      <alignment horizontal="centerContinuous"/>
    </xf>
    <xf numFmtId="1" fontId="12" fillId="0" borderId="1" xfId="1" applyNumberFormat="1" applyFont="1" applyBorder="1"/>
    <xf numFmtId="0" fontId="15" fillId="0" borderId="1" xfId="1" applyFont="1" applyBorder="1" applyAlignment="1">
      <alignment wrapText="1"/>
    </xf>
    <xf numFmtId="167" fontId="14" fillId="0" borderId="0" xfId="1" applyNumberFormat="1" applyFont="1"/>
    <xf numFmtId="167" fontId="14" fillId="0" borderId="1" xfId="1" applyNumberFormat="1" applyFont="1" applyBorder="1"/>
    <xf numFmtId="0" fontId="21" fillId="0" borderId="0" xfId="0" applyFont="1"/>
    <xf numFmtId="0" fontId="21" fillId="0" borderId="0" xfId="0" applyFont="1" applyAlignment="1">
      <alignment wrapText="1"/>
    </xf>
    <xf numFmtId="0" fontId="20" fillId="2" borderId="0" xfId="1" applyFont="1" applyFill="1" applyAlignment="1">
      <alignment vertical="center" wrapText="1"/>
    </xf>
    <xf numFmtId="0" fontId="20" fillId="0" borderId="0" xfId="1" applyFont="1" applyFill="1" applyAlignment="1">
      <alignment vertical="center" wrapText="1"/>
    </xf>
    <xf numFmtId="0" fontId="11" fillId="2" borderId="8" xfId="1" applyFont="1" applyFill="1" applyBorder="1" applyAlignment="1">
      <alignment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23" fillId="2" borderId="8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vertical="center" wrapText="1"/>
    </xf>
    <xf numFmtId="0" fontId="24" fillId="0" borderId="8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25" fillId="3" borderId="10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vertical="center" wrapText="1"/>
    </xf>
    <xf numFmtId="0" fontId="24" fillId="0" borderId="8" xfId="1" quotePrefix="1" applyFont="1" applyBorder="1" applyAlignment="1">
      <alignment horizontal="left" vertical="center"/>
    </xf>
    <xf numFmtId="0" fontId="24" fillId="0" borderId="9" xfId="1" quotePrefix="1" applyFont="1" applyBorder="1" applyAlignment="1">
      <alignment horizontal="left" vertical="center"/>
    </xf>
    <xf numFmtId="168" fontId="2" fillId="0" borderId="0" xfId="4" applyFont="1" applyAlignment="1" applyProtection="1">
      <alignment horizontal="left" vertical="center"/>
    </xf>
    <xf numFmtId="168" fontId="2" fillId="0" borderId="0" xfId="4" applyFont="1" applyAlignment="1" applyProtection="1">
      <alignment horizontal="centerContinuous" vertical="center"/>
    </xf>
    <xf numFmtId="0" fontId="21" fillId="0" borderId="8" xfId="5" applyFont="1" applyBorder="1"/>
    <xf numFmtId="0" fontId="21" fillId="0" borderId="9" xfId="5" applyFont="1" applyBorder="1" applyAlignment="1">
      <alignment horizontal="center"/>
    </xf>
    <xf numFmtId="0" fontId="13" fillId="4" borderId="9" xfId="1" applyFont="1" applyFill="1" applyBorder="1" applyAlignment="1">
      <alignment vertical="center" wrapText="1"/>
    </xf>
    <xf numFmtId="0" fontId="21" fillId="0" borderId="8" xfId="5" quotePrefix="1" applyFont="1" applyBorder="1" applyAlignment="1">
      <alignment horizontal="left"/>
    </xf>
    <xf numFmtId="0" fontId="21" fillId="0" borderId="13" xfId="5" applyFont="1" applyBorder="1" applyAlignment="1">
      <alignment horizontal="center"/>
    </xf>
    <xf numFmtId="0" fontId="20" fillId="2" borderId="0" xfId="1" applyFont="1" applyFill="1" applyBorder="1" applyAlignment="1">
      <alignment vertical="center" wrapText="1"/>
    </xf>
    <xf numFmtId="0" fontId="20" fillId="2" borderId="0" xfId="1" applyFont="1" applyFill="1" applyBorder="1" applyAlignment="1">
      <alignment horizontal="left" vertical="center" wrapText="1"/>
    </xf>
    <xf numFmtId="0" fontId="13" fillId="5" borderId="9" xfId="1" applyFont="1" applyFill="1" applyBorder="1" applyAlignment="1">
      <alignment vertical="center" wrapText="1"/>
    </xf>
    <xf numFmtId="0" fontId="13" fillId="0" borderId="9" xfId="1" applyFont="1" applyFill="1" applyBorder="1" applyAlignment="1">
      <alignment vertical="center" wrapText="1"/>
    </xf>
    <xf numFmtId="0" fontId="23" fillId="0" borderId="0" xfId="1" applyFont="1" applyFill="1" applyAlignment="1">
      <alignment horizontal="center" vertical="center" wrapText="1"/>
    </xf>
    <xf numFmtId="0" fontId="20" fillId="2" borderId="14" xfId="1" applyFont="1" applyFill="1" applyBorder="1" applyAlignment="1">
      <alignment vertical="center" wrapText="1"/>
    </xf>
    <xf numFmtId="0" fontId="21" fillId="0" borderId="0" xfId="5" applyFont="1" applyBorder="1" applyAlignment="1">
      <alignment horizontal="center"/>
    </xf>
    <xf numFmtId="0" fontId="21" fillId="0" borderId="1" xfId="0" applyFont="1" applyBorder="1"/>
    <xf numFmtId="0" fontId="29" fillId="4" borderId="8" xfId="3" applyFont="1" applyFill="1" applyBorder="1" applyAlignment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0" fontId="13" fillId="5" borderId="13" xfId="1" applyFont="1" applyFill="1" applyBorder="1" applyAlignment="1">
      <alignment vertical="center" wrapText="1"/>
    </xf>
    <xf numFmtId="168" fontId="3" fillId="0" borderId="0" xfId="4" applyFont="1" applyAlignment="1">
      <alignment vertical="center"/>
    </xf>
    <xf numFmtId="0" fontId="26" fillId="4" borderId="8" xfId="3" applyFill="1" applyBorder="1" applyAlignment="1">
      <alignment horizontal="center" vertical="center" wrapText="1"/>
    </xf>
    <xf numFmtId="0" fontId="26" fillId="0" borderId="8" xfId="3" applyFill="1" applyBorder="1" applyAlignment="1">
      <alignment horizontal="center" vertical="center" wrapText="1"/>
    </xf>
    <xf numFmtId="0" fontId="26" fillId="5" borderId="8" xfId="3" applyFill="1" applyBorder="1" applyAlignment="1">
      <alignment horizontal="center" vertical="center" wrapText="1"/>
    </xf>
    <xf numFmtId="0" fontId="26" fillId="5" borderId="15" xfId="3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0" fontId="22" fillId="2" borderId="6" xfId="1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0" fontId="29" fillId="2" borderId="11" xfId="3" applyFont="1" applyFill="1" applyBorder="1" applyAlignment="1">
      <alignment horizontal="left" vertical="center"/>
    </xf>
    <xf numFmtId="0" fontId="29" fillId="2" borderId="12" xfId="3" applyFont="1" applyFill="1" applyBorder="1" applyAlignment="1">
      <alignment horizontal="left" vertical="center"/>
    </xf>
    <xf numFmtId="168" fontId="30" fillId="6" borderId="0" xfId="3" applyNumberFormat="1" applyFont="1" applyFill="1" applyAlignment="1">
      <alignment horizontal="center" vertical="center"/>
    </xf>
    <xf numFmtId="1" fontId="12" fillId="0" borderId="4" xfId="1" applyNumberFormat="1" applyFont="1" applyBorder="1" applyAlignment="1">
      <alignment horizontal="center"/>
    </xf>
    <xf numFmtId="1" fontId="12" fillId="0" borderId="0" xfId="1" applyNumberFormat="1" applyFont="1" applyBorder="1" applyAlignment="1">
      <alignment horizontal="center" wrapText="1"/>
    </xf>
    <xf numFmtId="1" fontId="12" fillId="0" borderId="1" xfId="1" applyNumberFormat="1" applyFont="1" applyBorder="1" applyAlignment="1">
      <alignment horizontal="center" wrapText="1"/>
    </xf>
    <xf numFmtId="1" fontId="12" fillId="0" borderId="3" xfId="1" applyNumberFormat="1" applyFont="1" applyBorder="1" applyAlignment="1">
      <alignment horizontal="center"/>
    </xf>
    <xf numFmtId="1" fontId="12" fillId="0" borderId="4" xfId="1" applyNumberFormat="1" applyFont="1" applyBorder="1" applyAlignment="1">
      <alignment horizontal="center" wrapText="1"/>
    </xf>
    <xf numFmtId="1" fontId="11" fillId="0" borderId="0" xfId="1" applyNumberFormat="1" applyFont="1" applyAlignment="1">
      <alignment horizontal="center"/>
    </xf>
    <xf numFmtId="1" fontId="11" fillId="0" borderId="0" xfId="1" applyNumberFormat="1" applyFont="1" applyBorder="1" applyAlignment="1">
      <alignment horizontal="center"/>
    </xf>
    <xf numFmtId="1" fontId="11" fillId="0" borderId="1" xfId="1" applyNumberFormat="1" applyFont="1" applyBorder="1" applyAlignment="1">
      <alignment horizontal="center"/>
    </xf>
    <xf numFmtId="1" fontId="12" fillId="0" borderId="5" xfId="1" applyNumberFormat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1" fontId="12" fillId="0" borderId="3" xfId="1" applyNumberFormat="1" applyFont="1" applyBorder="1" applyAlignment="1">
      <alignment horizontal="center" wrapText="1"/>
    </xf>
  </cellXfs>
  <cellStyles count="6">
    <cellStyle name="Hipervínculo" xfId="3" builtinId="8"/>
    <cellStyle name="Normal" xfId="0" builtinId="0"/>
    <cellStyle name="Normal 2" xfId="1"/>
    <cellStyle name="Normal 2 2" xfId="5"/>
    <cellStyle name="Normal 3" xfId="4"/>
    <cellStyle name="Porcentaje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1</xdr:row>
      <xdr:rowOff>0</xdr:rowOff>
    </xdr:from>
    <xdr:to>
      <xdr:col>9</xdr:col>
      <xdr:colOff>623093</xdr:colOff>
      <xdr:row>31</xdr:row>
      <xdr:rowOff>152993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1" y="161925"/>
          <a:ext cx="6757192" cy="5067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523875</xdr:colOff>
      <xdr:row>29</xdr:row>
      <xdr:rowOff>133350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7381875" cy="469582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LETINE/Aprobados,%20Aplazados%20y%20Reprobados/2016/2000-2016%20Aprobados,%20aplazados%20y%20reprob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ORTADA"/>
      <sheetName val="FUNCIONARIOS"/>
      <sheetName val="C1"/>
      <sheetName val="C2"/>
      <sheetName val="C3-C4"/>
      <sheetName val="C5-C6"/>
      <sheetName val="C7"/>
      <sheetName val="C8,C10,C12"/>
      <sheetName val="C9,C11,C13"/>
      <sheetName val="C14-C17"/>
      <sheetName val="C18"/>
      <sheetName val="C19-24"/>
      <sheetName val="C25"/>
      <sheetName val="C26-C28"/>
      <sheetName val="C29"/>
      <sheetName val="C30-C32"/>
      <sheetName val="C33"/>
      <sheetName val="C34-C39"/>
      <sheetName val="C40"/>
      <sheetName val="C41-C43"/>
      <sheetName val="C44"/>
      <sheetName val="C45-C50"/>
      <sheetName val="C51"/>
      <sheetName val="C52-C54"/>
      <sheetName val="C55"/>
      <sheetName val="C56-C61"/>
      <sheetName val="C62"/>
      <sheetName val="C63-C65"/>
      <sheetName val="C66"/>
      <sheetName val="C67-C72"/>
      <sheetName val="C73"/>
      <sheetName val="C74-C75"/>
      <sheetName val="C76"/>
      <sheetName val="C77-C80"/>
      <sheetName val="C81"/>
      <sheetName val="C82-C83"/>
      <sheetName val="C84"/>
      <sheetName val="C85-C88"/>
      <sheetName val="C89"/>
      <sheetName val="C90"/>
      <sheetName val="C9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2000-2016%20Aprobados,%20aplazados%20y%20reprobados.xls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2000-2016%20Aprobados,%20aplazados%20y%20reprobados.xls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2000-2016%20Aprobados,%20aplazados%20y%20reprobados.xlsx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2000-2016%20Aprobados,%20aplazados%20y%20reprobados.xlsx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2000-2016%20Aprobados,%20aplazados%20y%20reprobados.xlsx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2000-2016%20Aprobados,%20aplazados%20y%20reprobados.xlsx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2000-2016%20Aprobados,%20aplazados%20y%20reprobados.xlsx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2000-2016%20Aprobados,%20aplazados%20y%20reprobados.xlsx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2000-2016%20Aprobados,%20aplazados%20y%20reprobados.xlsx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2000-2016%20Aprobados,%20aplazados%20y%20reprobados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2000-2016%20Aprobados,%20aplazados%20y%20reprobados.xlsx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2000-2016%20Aprobados,%20aplazados%20y%20reprobados.xlsx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2000-2016%20Aprobados,%20aplazados%20y%20reprobados.xlsx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2000-2016%20Aprobados,%20aplazados%20y%20reprobados.xlsx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2000-2016%20Aprobados,%20aplazados%20y%20reprobados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2000-2016%20Aprobados,%20aplazados%20y%20reprobados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2000-2016%20Aprobados,%20aplazados%20y%20reprobados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2000-2016%20Aprobados,%20aplazados%20y%20reprobados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2000-2016%20Aprobados,%20aplazados%20y%20reprobados.xls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2000-2016%20Aprobados,%20aplazados%20y%20reprobados.xls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2000-2016%20Aprobados,%20aplazados%20y%20reprobados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2000-2016%20Aprobados,%20aplazados%20y%20reprobado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7"/>
  <sheetViews>
    <sheetView showGridLines="0" tabSelected="1" topLeftCell="A3" workbookViewId="0">
      <selection activeCell="A16" sqref="A16"/>
    </sheetView>
  </sheetViews>
  <sheetFormatPr baseColWidth="10" defaultRowHeight="15" x14ac:dyDescent="0.2"/>
  <cols>
    <col min="1" max="1" width="102.140625" style="140" customWidth="1"/>
    <col min="2" max="3" width="11.42578125" style="140"/>
    <col min="4" max="4" width="20.42578125" style="162" customWidth="1"/>
    <col min="5" max="5" width="141.7109375" style="140" bestFit="1" customWidth="1"/>
    <col min="6" max="16384" width="11.42578125" style="140"/>
  </cols>
  <sheetData>
    <row r="2" spans="1:18" ht="15.75" thickBot="1" x14ac:dyDescent="0.25"/>
    <row r="3" spans="1:18" ht="20.25" x14ac:dyDescent="0.2">
      <c r="A3" s="176" t="s">
        <v>193</v>
      </c>
      <c r="B3" s="177"/>
      <c r="C3" s="139"/>
      <c r="D3" s="176" t="s">
        <v>194</v>
      </c>
      <c r="E3" s="177"/>
    </row>
    <row r="4" spans="1:18" ht="15.75" thickBot="1" x14ac:dyDescent="0.25">
      <c r="A4" s="141"/>
      <c r="B4" s="142"/>
      <c r="C4" s="139"/>
      <c r="D4" s="143"/>
      <c r="E4" s="144"/>
    </row>
    <row r="5" spans="1:18" ht="29.25" thickBot="1" x14ac:dyDescent="0.25">
      <c r="A5" s="145" t="s">
        <v>195</v>
      </c>
      <c r="B5" s="146"/>
      <c r="C5" s="139"/>
      <c r="D5" s="147" t="s">
        <v>196</v>
      </c>
      <c r="E5" s="148"/>
    </row>
    <row r="6" spans="1:18" ht="26.1" customHeight="1" x14ac:dyDescent="0.2">
      <c r="A6" s="145" t="s">
        <v>197</v>
      </c>
      <c r="B6" s="146"/>
      <c r="C6" s="139"/>
      <c r="D6" s="166" t="s">
        <v>198</v>
      </c>
      <c r="E6" s="148"/>
    </row>
    <row r="7" spans="1:18" ht="26.1" customHeight="1" x14ac:dyDescent="0.2">
      <c r="A7" s="149" t="s">
        <v>199</v>
      </c>
      <c r="B7" s="150"/>
      <c r="C7" s="163"/>
      <c r="D7" s="178" t="s">
        <v>200</v>
      </c>
      <c r="E7" s="179"/>
      <c r="F7" s="151"/>
      <c r="G7" s="151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</row>
    <row r="8" spans="1:18" ht="26.1" customHeight="1" x14ac:dyDescent="0.25">
      <c r="A8" s="137" t="s">
        <v>221</v>
      </c>
      <c r="B8" s="154" t="s">
        <v>224</v>
      </c>
      <c r="C8" s="139"/>
      <c r="D8" s="170" t="s">
        <v>201</v>
      </c>
      <c r="E8" s="155" t="s">
        <v>228</v>
      </c>
      <c r="F8" s="151"/>
      <c r="G8" s="151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</row>
    <row r="9" spans="1:18" ht="26.1" customHeight="1" x14ac:dyDescent="0.25">
      <c r="A9" s="137" t="s">
        <v>222</v>
      </c>
      <c r="B9" s="154" t="s">
        <v>225</v>
      </c>
      <c r="C9" s="139"/>
      <c r="D9" s="170" t="s">
        <v>202</v>
      </c>
      <c r="E9" s="155" t="s">
        <v>227</v>
      </c>
      <c r="F9" s="151"/>
      <c r="G9" s="151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</row>
    <row r="10" spans="1:18" ht="26.1" customHeight="1" thickBot="1" x14ac:dyDescent="0.3">
      <c r="A10" s="165" t="s">
        <v>223</v>
      </c>
      <c r="B10" s="157" t="s">
        <v>226</v>
      </c>
      <c r="C10" s="139"/>
      <c r="D10" s="171" t="s">
        <v>203</v>
      </c>
      <c r="E10" s="161" t="s">
        <v>236</v>
      </c>
    </row>
    <row r="11" spans="1:18" ht="26.1" customHeight="1" x14ac:dyDescent="0.25">
      <c r="A11" s="137"/>
      <c r="B11" s="164"/>
      <c r="C11" s="139"/>
      <c r="D11" s="171" t="s">
        <v>204</v>
      </c>
      <c r="E11" s="161" t="s">
        <v>229</v>
      </c>
    </row>
    <row r="12" spans="1:18" ht="26.1" customHeight="1" x14ac:dyDescent="0.25">
      <c r="A12" s="138"/>
      <c r="B12" s="164"/>
      <c r="C12" s="139"/>
      <c r="D12" s="171" t="s">
        <v>205</v>
      </c>
      <c r="E12" s="161" t="s">
        <v>229</v>
      </c>
    </row>
    <row r="13" spans="1:18" ht="26.1" customHeight="1" x14ac:dyDescent="0.25">
      <c r="A13" s="153"/>
      <c r="B13" s="164"/>
      <c r="C13" s="139"/>
      <c r="D13" s="171" t="s">
        <v>206</v>
      </c>
      <c r="E13" s="161" t="s">
        <v>230</v>
      </c>
    </row>
    <row r="14" spans="1:18" ht="26.1" customHeight="1" x14ac:dyDescent="0.25">
      <c r="A14" s="156"/>
      <c r="B14" s="164"/>
      <c r="C14" s="139"/>
      <c r="D14" s="167" t="s">
        <v>207</v>
      </c>
      <c r="E14" s="161" t="s">
        <v>231</v>
      </c>
    </row>
    <row r="15" spans="1:18" ht="26.1" customHeight="1" x14ac:dyDescent="0.25">
      <c r="A15" s="153"/>
      <c r="B15" s="164"/>
      <c r="C15" s="139"/>
      <c r="D15" s="171" t="s">
        <v>208</v>
      </c>
      <c r="E15" s="161" t="s">
        <v>232</v>
      </c>
    </row>
    <row r="16" spans="1:18" ht="26.1" customHeight="1" x14ac:dyDescent="0.2">
      <c r="A16" s="158"/>
      <c r="B16" s="159"/>
      <c r="C16" s="139"/>
      <c r="D16" s="171" t="s">
        <v>209</v>
      </c>
      <c r="E16" s="161" t="s">
        <v>233</v>
      </c>
    </row>
    <row r="17" spans="1:5" ht="26.1" customHeight="1" x14ac:dyDescent="0.2">
      <c r="A17" s="158"/>
      <c r="B17" s="159"/>
      <c r="C17" s="139"/>
      <c r="D17" s="171" t="s">
        <v>210</v>
      </c>
      <c r="E17" s="161" t="s">
        <v>234</v>
      </c>
    </row>
    <row r="18" spans="1:5" ht="26.1" customHeight="1" x14ac:dyDescent="0.2">
      <c r="A18" s="139"/>
      <c r="B18" s="139"/>
      <c r="C18" s="139"/>
      <c r="D18" s="171" t="s">
        <v>211</v>
      </c>
      <c r="E18" s="161" t="s">
        <v>235</v>
      </c>
    </row>
    <row r="19" spans="1:5" ht="26.1" customHeight="1" x14ac:dyDescent="0.2">
      <c r="A19" s="139"/>
      <c r="B19" s="139"/>
      <c r="C19" s="139"/>
      <c r="D19" s="172" t="s">
        <v>212</v>
      </c>
      <c r="E19" s="160" t="s">
        <v>237</v>
      </c>
    </row>
    <row r="20" spans="1:5" ht="26.1" customHeight="1" x14ac:dyDescent="0.2">
      <c r="A20" s="139"/>
      <c r="B20" s="139"/>
      <c r="C20" s="139"/>
      <c r="D20" s="172" t="s">
        <v>213</v>
      </c>
      <c r="E20" s="160" t="s">
        <v>238</v>
      </c>
    </row>
    <row r="21" spans="1:5" ht="26.1" customHeight="1" x14ac:dyDescent="0.2">
      <c r="A21" s="139"/>
      <c r="B21" s="139"/>
      <c r="C21" s="139"/>
      <c r="D21" s="172" t="s">
        <v>214</v>
      </c>
      <c r="E21" s="160" t="s">
        <v>238</v>
      </c>
    </row>
    <row r="22" spans="1:5" ht="26.1" customHeight="1" x14ac:dyDescent="0.2">
      <c r="A22" s="139"/>
      <c r="B22" s="139"/>
      <c r="C22" s="139"/>
      <c r="D22" s="172" t="s">
        <v>215</v>
      </c>
      <c r="E22" s="160" t="s">
        <v>239</v>
      </c>
    </row>
    <row r="23" spans="1:5" ht="26.1" customHeight="1" x14ac:dyDescent="0.2">
      <c r="A23" s="139"/>
      <c r="B23" s="139"/>
      <c r="C23" s="139"/>
      <c r="D23" s="172" t="s">
        <v>216</v>
      </c>
      <c r="E23" s="160" t="s">
        <v>240</v>
      </c>
    </row>
    <row r="24" spans="1:5" ht="26.1" customHeight="1" x14ac:dyDescent="0.2">
      <c r="A24" s="139"/>
      <c r="B24" s="139"/>
      <c r="C24" s="139"/>
      <c r="D24" s="172" t="s">
        <v>217</v>
      </c>
      <c r="E24" s="160" t="s">
        <v>241</v>
      </c>
    </row>
    <row r="25" spans="1:5" ht="26.1" customHeight="1" x14ac:dyDescent="0.2">
      <c r="A25" s="139"/>
      <c r="B25" s="139"/>
      <c r="C25" s="139"/>
      <c r="D25" s="172" t="s">
        <v>218</v>
      </c>
      <c r="E25" s="160" t="s">
        <v>242</v>
      </c>
    </row>
    <row r="26" spans="1:5" ht="26.1" customHeight="1" x14ac:dyDescent="0.2">
      <c r="A26" s="139"/>
      <c r="B26" s="139"/>
      <c r="C26" s="139"/>
      <c r="D26" s="172" t="s">
        <v>219</v>
      </c>
      <c r="E26" s="160" t="s">
        <v>243</v>
      </c>
    </row>
    <row r="27" spans="1:5" ht="26.1" customHeight="1" thickBot="1" x14ac:dyDescent="0.25">
      <c r="A27" s="139"/>
      <c r="B27" s="139"/>
      <c r="C27" s="139"/>
      <c r="D27" s="173" t="s">
        <v>220</v>
      </c>
      <c r="E27" s="168" t="s">
        <v>244</v>
      </c>
    </row>
  </sheetData>
  <mergeCells count="3">
    <mergeCell ref="A3:B3"/>
    <mergeCell ref="D3:E3"/>
    <mergeCell ref="D7:E7"/>
  </mergeCells>
  <hyperlinks>
    <hyperlink ref="D8" location="'c-1'!A1" display="C1"/>
    <hyperlink ref="D9" location="'c-2'!A1" display="C2"/>
    <hyperlink ref="D10" location="'c-3'!A1" display="C3"/>
    <hyperlink ref="D11" location="'c-4'!A1" display="C4"/>
    <hyperlink ref="D12" location="'c-5'!A1" display="C5"/>
    <hyperlink ref="D13" location="'c-6'!A1" display="C6"/>
    <hyperlink ref="D14" location="'C6-7'!A45" display="C7"/>
    <hyperlink ref="D15" location="'c-8'!A1" display="C8"/>
    <hyperlink ref="D16" location="'c-9'!A1" display="C9"/>
    <hyperlink ref="D17" location="'c-10'!A1" display="C10"/>
    <hyperlink ref="D18" location="'c-11'!A1" display="C11"/>
    <hyperlink ref="D19" location="'c-12'!A1" display="C12"/>
    <hyperlink ref="D20" location="'c-13'!A1" display="C13"/>
    <hyperlink ref="D21" location="'c-14'!A1" display="C14"/>
    <hyperlink ref="D22" location="'c-15'!A1" display="C15"/>
    <hyperlink ref="D23" location="'c-16'!A1" display="C16"/>
    <hyperlink ref="D24" location="'c-17'!A1" display="C17"/>
    <hyperlink ref="D25" location="'c-18'!A1" display="C18"/>
    <hyperlink ref="D26" location="'c-19'!A1" display="C19"/>
    <hyperlink ref="D27" location="'c-20'!A1" display="C20"/>
    <hyperlink ref="D6" location="PORTADA!A1" display="PORTADA"/>
    <hyperlink ref="D7:E7" location="FUNCIONARIOS!A1" display="FUNCIONARIOS QUE PARTICIPARON EN LA PUBLICACIÓN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Normal="100" workbookViewId="0">
      <selection activeCell="O1" sqref="O1:R2"/>
    </sheetView>
  </sheetViews>
  <sheetFormatPr baseColWidth="10" defaultRowHeight="12.75" x14ac:dyDescent="0.2"/>
  <cols>
    <col min="1" max="1" width="16.42578125" style="103" customWidth="1"/>
    <col min="2" max="2" width="8" style="104" customWidth="1"/>
    <col min="3" max="3" width="7.85546875" style="104" customWidth="1"/>
    <col min="4" max="4" width="8.85546875" style="104" customWidth="1"/>
    <col min="5" max="5" width="1.28515625" style="104" customWidth="1"/>
    <col min="6" max="6" width="9.42578125" style="104" customWidth="1"/>
    <col min="7" max="7" width="8" style="104" customWidth="1"/>
    <col min="8" max="8" width="1.7109375" style="104" customWidth="1"/>
    <col min="9" max="9" width="6.85546875" style="104" customWidth="1"/>
    <col min="10" max="10" width="11.7109375" style="104" customWidth="1"/>
    <col min="11" max="11" width="16.7109375" style="104" customWidth="1"/>
    <col min="12" max="12" width="13.28515625" style="104" customWidth="1"/>
    <col min="13" max="13" width="1.7109375" style="104" customWidth="1"/>
    <col min="14" max="14" width="12" style="104" customWidth="1"/>
    <col min="15" max="16384" width="11.42578125" style="93"/>
  </cols>
  <sheetData>
    <row r="1" spans="1:18" s="84" customFormat="1" ht="15" customHeight="1" x14ac:dyDescent="0.25">
      <c r="A1" s="43" t="s">
        <v>101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69"/>
      <c r="P1" s="180" t="s">
        <v>194</v>
      </c>
      <c r="Q1" s="180"/>
      <c r="R1" s="169"/>
    </row>
    <row r="2" spans="1:18" s="84" customFormat="1" ht="15" customHeight="1" x14ac:dyDescent="0.25">
      <c r="A2" s="43" t="s">
        <v>102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69"/>
      <c r="P2" s="180"/>
      <c r="Q2" s="180"/>
      <c r="R2"/>
    </row>
    <row r="3" spans="1:18" s="84" customFormat="1" ht="15" x14ac:dyDescent="0.25">
      <c r="A3" s="43" t="s">
        <v>39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8" s="84" customFormat="1" ht="15.75" thickBot="1" x14ac:dyDescent="0.3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8" s="87" customFormat="1" ht="42.75" customHeight="1" x14ac:dyDescent="0.2">
      <c r="A5" s="190" t="s">
        <v>41</v>
      </c>
      <c r="B5" s="181" t="s">
        <v>103</v>
      </c>
      <c r="C5" s="181"/>
      <c r="D5" s="181"/>
      <c r="E5" s="85"/>
      <c r="F5" s="185" t="s">
        <v>104</v>
      </c>
      <c r="G5" s="185"/>
      <c r="H5" s="86"/>
      <c r="I5" s="181" t="s">
        <v>105</v>
      </c>
      <c r="J5" s="181"/>
      <c r="K5" s="181"/>
      <c r="L5" s="181"/>
      <c r="M5" s="85"/>
      <c r="N5" s="85"/>
    </row>
    <row r="6" spans="1:18" s="87" customFormat="1" ht="30.75" customHeight="1" thickBot="1" x14ac:dyDescent="0.25">
      <c r="A6" s="191"/>
      <c r="B6" s="52" t="s">
        <v>61</v>
      </c>
      <c r="C6" s="88" t="s">
        <v>106</v>
      </c>
      <c r="D6" s="88" t="s">
        <v>107</v>
      </c>
      <c r="E6" s="52"/>
      <c r="F6" s="88" t="s">
        <v>106</v>
      </c>
      <c r="G6" s="88" t="s">
        <v>107</v>
      </c>
      <c r="H6" s="89"/>
      <c r="I6" s="52" t="s">
        <v>61</v>
      </c>
      <c r="J6" s="90" t="s">
        <v>108</v>
      </c>
      <c r="K6" s="90" t="s">
        <v>109</v>
      </c>
      <c r="L6" s="90" t="s">
        <v>110</v>
      </c>
      <c r="M6" s="89"/>
      <c r="N6" s="90" t="s">
        <v>111</v>
      </c>
    </row>
    <row r="7" spans="1:18" ht="14.25" x14ac:dyDescent="0.2">
      <c r="A7" s="53" t="s">
        <v>64</v>
      </c>
      <c r="B7" s="55">
        <f>SUM(B9:B35)</f>
        <v>45256</v>
      </c>
      <c r="C7" s="55">
        <f>SUM(C9:C35)</f>
        <v>33722</v>
      </c>
      <c r="D7" s="55">
        <f t="shared" ref="D7" si="0">SUM(D9:D35)</f>
        <v>11534</v>
      </c>
      <c r="E7" s="58"/>
      <c r="F7" s="91">
        <f>+C7/B7*100</f>
        <v>74.513876613045781</v>
      </c>
      <c r="G7" s="91">
        <f>+D7/B7*100</f>
        <v>25.486123386954219</v>
      </c>
      <c r="H7" s="92"/>
      <c r="I7" s="55">
        <f>SUM(I9:I35)</f>
        <v>45256</v>
      </c>
      <c r="J7" s="55">
        <f t="shared" ref="J7:L7" si="1">SUM(J9:J35)</f>
        <v>33971</v>
      </c>
      <c r="K7" s="55">
        <f t="shared" si="1"/>
        <v>6589</v>
      </c>
      <c r="L7" s="55">
        <f t="shared" si="1"/>
        <v>4696</v>
      </c>
      <c r="M7" s="58"/>
      <c r="N7" s="58">
        <v>8.8439764893052857</v>
      </c>
    </row>
    <row r="8" spans="1:18" x14ac:dyDescent="0.2">
      <c r="A8" s="63"/>
      <c r="B8" s="55"/>
      <c r="C8" s="55"/>
      <c r="D8" s="55"/>
      <c r="E8" s="58"/>
      <c r="F8" s="91"/>
      <c r="G8" s="91"/>
      <c r="H8" s="92"/>
      <c r="I8" s="55"/>
      <c r="J8" s="55"/>
      <c r="K8" s="55"/>
      <c r="L8" s="55"/>
      <c r="M8" s="58"/>
      <c r="N8" s="92"/>
    </row>
    <row r="9" spans="1:18" x14ac:dyDescent="0.2">
      <c r="A9" s="63" t="s">
        <v>65</v>
      </c>
      <c r="B9" s="55">
        <f>+C9+D9</f>
        <v>1312</v>
      </c>
      <c r="C9" s="55">
        <v>1070</v>
      </c>
      <c r="D9" s="55">
        <v>242</v>
      </c>
      <c r="E9" s="58"/>
      <c r="F9" s="91">
        <f t="shared" ref="F9:F35" si="2">+C9/B9*100</f>
        <v>81.554878048780495</v>
      </c>
      <c r="G9" s="91">
        <f t="shared" ref="G9:G35" si="3">+D9/B9*100</f>
        <v>18.445121951219512</v>
      </c>
      <c r="H9" s="92"/>
      <c r="I9" s="55">
        <f>+J9+K9+L9</f>
        <v>1312</v>
      </c>
      <c r="J9" s="55">
        <v>955</v>
      </c>
      <c r="K9" s="55">
        <v>167</v>
      </c>
      <c r="L9" s="55">
        <v>190</v>
      </c>
      <c r="M9" s="58"/>
      <c r="N9" s="58">
        <v>17.791158536585368</v>
      </c>
    </row>
    <row r="10" spans="1:18" x14ac:dyDescent="0.2">
      <c r="A10" s="63" t="s">
        <v>66</v>
      </c>
      <c r="B10" s="55">
        <f t="shared" ref="B10:B35" si="4">+C10+D10</f>
        <v>1152</v>
      </c>
      <c r="C10" s="55">
        <v>1026</v>
      </c>
      <c r="D10" s="55">
        <v>126</v>
      </c>
      <c r="E10" s="58"/>
      <c r="F10" s="91">
        <f t="shared" si="2"/>
        <v>89.0625</v>
      </c>
      <c r="G10" s="91">
        <f t="shared" si="3"/>
        <v>10.9375</v>
      </c>
      <c r="H10" s="92"/>
      <c r="I10" s="55">
        <f t="shared" ref="I10:I35" si="5">+J10+K10+L10</f>
        <v>1152</v>
      </c>
      <c r="J10" s="55">
        <v>689</v>
      </c>
      <c r="K10" s="55">
        <v>261</v>
      </c>
      <c r="L10" s="55">
        <v>202</v>
      </c>
      <c r="M10" s="58"/>
      <c r="N10" s="58">
        <v>16.938368055555557</v>
      </c>
    </row>
    <row r="11" spans="1:18" x14ac:dyDescent="0.2">
      <c r="A11" s="63" t="s">
        <v>67</v>
      </c>
      <c r="B11" s="55">
        <f t="shared" si="4"/>
        <v>813</v>
      </c>
      <c r="C11" s="55">
        <v>774</v>
      </c>
      <c r="D11" s="55">
        <v>39</v>
      </c>
      <c r="E11" s="58"/>
      <c r="F11" s="91">
        <f t="shared" si="2"/>
        <v>95.20295202952029</v>
      </c>
      <c r="G11" s="91">
        <f t="shared" si="3"/>
        <v>4.7970479704797047</v>
      </c>
      <c r="H11" s="92"/>
      <c r="I11" s="55">
        <f t="shared" si="5"/>
        <v>813</v>
      </c>
      <c r="J11" s="55">
        <v>467</v>
      </c>
      <c r="K11" s="55">
        <v>176</v>
      </c>
      <c r="L11" s="55">
        <v>170</v>
      </c>
      <c r="M11" s="58"/>
      <c r="N11" s="58">
        <v>23.68019680196802</v>
      </c>
    </row>
    <row r="12" spans="1:18" x14ac:dyDescent="0.2">
      <c r="A12" s="63" t="s">
        <v>68</v>
      </c>
      <c r="B12" s="55">
        <f t="shared" si="4"/>
        <v>1889</v>
      </c>
      <c r="C12" s="55">
        <v>1702</v>
      </c>
      <c r="D12" s="55">
        <v>187</v>
      </c>
      <c r="E12" s="58"/>
      <c r="F12" s="91">
        <f t="shared" si="2"/>
        <v>90.100582318687145</v>
      </c>
      <c r="G12" s="91">
        <f t="shared" si="3"/>
        <v>9.8994176813128636</v>
      </c>
      <c r="H12" s="92"/>
      <c r="I12" s="55">
        <f t="shared" si="5"/>
        <v>1889</v>
      </c>
      <c r="J12" s="55">
        <v>1360</v>
      </c>
      <c r="K12" s="55">
        <v>295</v>
      </c>
      <c r="L12" s="55">
        <v>234</v>
      </c>
      <c r="M12" s="58"/>
      <c r="N12" s="58">
        <v>12.911593435680254</v>
      </c>
    </row>
    <row r="13" spans="1:18" x14ac:dyDescent="0.2">
      <c r="A13" s="63" t="s">
        <v>69</v>
      </c>
      <c r="B13" s="55">
        <f t="shared" si="4"/>
        <v>1387</v>
      </c>
      <c r="C13" s="55">
        <v>1160</v>
      </c>
      <c r="D13" s="55">
        <v>227</v>
      </c>
      <c r="E13" s="58"/>
      <c r="F13" s="91">
        <f t="shared" si="2"/>
        <v>83.633741888968999</v>
      </c>
      <c r="G13" s="91">
        <f t="shared" si="3"/>
        <v>16.366258111031001</v>
      </c>
      <c r="H13" s="92"/>
      <c r="I13" s="55">
        <f t="shared" si="5"/>
        <v>1387</v>
      </c>
      <c r="J13" s="55">
        <v>1027</v>
      </c>
      <c r="K13" s="55">
        <v>270</v>
      </c>
      <c r="L13" s="55">
        <v>90</v>
      </c>
      <c r="M13" s="58"/>
      <c r="N13" s="58">
        <v>4.1369863013698627</v>
      </c>
    </row>
    <row r="14" spans="1:18" x14ac:dyDescent="0.2">
      <c r="A14" s="63" t="s">
        <v>71</v>
      </c>
      <c r="B14" s="55">
        <f t="shared" si="4"/>
        <v>2440</v>
      </c>
      <c r="C14" s="55">
        <v>1808</v>
      </c>
      <c r="D14" s="55">
        <v>632</v>
      </c>
      <c r="E14" s="58"/>
      <c r="F14" s="91">
        <f t="shared" si="2"/>
        <v>74.098360655737707</v>
      </c>
      <c r="G14" s="91">
        <f t="shared" si="3"/>
        <v>25.901639344262296</v>
      </c>
      <c r="H14" s="92"/>
      <c r="I14" s="55">
        <f t="shared" si="5"/>
        <v>2440</v>
      </c>
      <c r="J14" s="55">
        <v>1787</v>
      </c>
      <c r="K14" s="55">
        <v>381</v>
      </c>
      <c r="L14" s="55">
        <v>272</v>
      </c>
      <c r="M14" s="58"/>
      <c r="N14" s="58">
        <v>5.793032786885246</v>
      </c>
    </row>
    <row r="15" spans="1:18" x14ac:dyDescent="0.2">
      <c r="A15" s="63" t="s">
        <v>72</v>
      </c>
      <c r="B15" s="55">
        <f t="shared" si="4"/>
        <v>911</v>
      </c>
      <c r="C15" s="55">
        <v>771</v>
      </c>
      <c r="D15" s="55">
        <v>140</v>
      </c>
      <c r="E15" s="58"/>
      <c r="F15" s="91">
        <f t="shared" si="2"/>
        <v>84.632272228320531</v>
      </c>
      <c r="G15" s="91">
        <f t="shared" si="3"/>
        <v>15.367727771679473</v>
      </c>
      <c r="H15" s="92"/>
      <c r="I15" s="55">
        <f t="shared" si="5"/>
        <v>911</v>
      </c>
      <c r="J15" s="55">
        <v>638</v>
      </c>
      <c r="K15" s="55">
        <v>167</v>
      </c>
      <c r="L15" s="55">
        <v>106</v>
      </c>
      <c r="M15" s="58"/>
      <c r="N15" s="58">
        <v>3.8419319429198682</v>
      </c>
    </row>
    <row r="16" spans="1:18" x14ac:dyDescent="0.2">
      <c r="A16" s="63" t="s">
        <v>73</v>
      </c>
      <c r="B16" s="55">
        <f t="shared" si="4"/>
        <v>2677</v>
      </c>
      <c r="C16" s="55">
        <v>2343</v>
      </c>
      <c r="D16" s="55">
        <v>334</v>
      </c>
      <c r="E16" s="58"/>
      <c r="F16" s="91">
        <f t="shared" si="2"/>
        <v>87.523347030257753</v>
      </c>
      <c r="G16" s="91">
        <f t="shared" si="3"/>
        <v>12.476652969742249</v>
      </c>
      <c r="H16" s="92"/>
      <c r="I16" s="55">
        <f t="shared" si="5"/>
        <v>2677</v>
      </c>
      <c r="J16" s="55">
        <v>1837</v>
      </c>
      <c r="K16" s="55">
        <v>389</v>
      </c>
      <c r="L16" s="55">
        <v>451</v>
      </c>
      <c r="M16" s="58"/>
      <c r="N16" s="58">
        <v>13.359357489727307</v>
      </c>
    </row>
    <row r="17" spans="1:14" s="98" customFormat="1" x14ac:dyDescent="0.2">
      <c r="A17" s="63" t="s">
        <v>74</v>
      </c>
      <c r="B17" s="94">
        <f t="shared" si="4"/>
        <v>2053</v>
      </c>
      <c r="C17" s="94">
        <v>1791</v>
      </c>
      <c r="D17" s="94">
        <v>262</v>
      </c>
      <c r="E17" s="95"/>
      <c r="F17" s="96">
        <f t="shared" si="2"/>
        <v>87.238188017535307</v>
      </c>
      <c r="G17" s="96">
        <f t="shared" si="3"/>
        <v>12.761811982464685</v>
      </c>
      <c r="H17" s="97"/>
      <c r="I17" s="94">
        <f t="shared" si="5"/>
        <v>2053</v>
      </c>
      <c r="J17" s="94">
        <v>1484</v>
      </c>
      <c r="K17" s="94">
        <v>292</v>
      </c>
      <c r="L17" s="94">
        <v>277</v>
      </c>
      <c r="M17" s="95"/>
      <c r="N17" s="58">
        <v>8.1943497320993668</v>
      </c>
    </row>
    <row r="18" spans="1:14" x14ac:dyDescent="0.2">
      <c r="A18" s="63" t="s">
        <v>75</v>
      </c>
      <c r="B18" s="55">
        <f t="shared" si="4"/>
        <v>3150</v>
      </c>
      <c r="C18" s="55">
        <v>2255</v>
      </c>
      <c r="D18" s="55">
        <v>895</v>
      </c>
      <c r="E18" s="58"/>
      <c r="F18" s="91">
        <f t="shared" si="2"/>
        <v>71.587301587301582</v>
      </c>
      <c r="G18" s="91">
        <f t="shared" si="3"/>
        <v>28.412698412698411</v>
      </c>
      <c r="H18" s="92"/>
      <c r="I18" s="55">
        <f t="shared" si="5"/>
        <v>3150</v>
      </c>
      <c r="J18" s="55">
        <v>2600</v>
      </c>
      <c r="K18" s="55">
        <v>325</v>
      </c>
      <c r="L18" s="55">
        <v>225</v>
      </c>
      <c r="M18" s="58"/>
      <c r="N18" s="58">
        <v>7.8479365079365078</v>
      </c>
    </row>
    <row r="19" spans="1:14" x14ac:dyDescent="0.2">
      <c r="A19" s="63" t="s">
        <v>76</v>
      </c>
      <c r="B19" s="55">
        <f t="shared" si="4"/>
        <v>1834</v>
      </c>
      <c r="C19" s="55">
        <v>880</v>
      </c>
      <c r="D19" s="55">
        <v>954</v>
      </c>
      <c r="E19" s="58"/>
      <c r="F19" s="91">
        <f t="shared" si="2"/>
        <v>47.982551799345693</v>
      </c>
      <c r="G19" s="91">
        <f t="shared" si="3"/>
        <v>52.0174482006543</v>
      </c>
      <c r="H19" s="92"/>
      <c r="I19" s="55">
        <f t="shared" si="5"/>
        <v>1834</v>
      </c>
      <c r="J19" s="55">
        <v>1502</v>
      </c>
      <c r="K19" s="55">
        <v>238</v>
      </c>
      <c r="L19" s="55">
        <v>94</v>
      </c>
      <c r="M19" s="58"/>
      <c r="N19" s="58">
        <v>4.6210468920392582</v>
      </c>
    </row>
    <row r="20" spans="1:14" x14ac:dyDescent="0.2">
      <c r="A20" s="65" t="s">
        <v>77</v>
      </c>
      <c r="B20" s="55">
        <f t="shared" si="4"/>
        <v>2553</v>
      </c>
      <c r="C20" s="55">
        <v>2334</v>
      </c>
      <c r="D20" s="55">
        <v>219</v>
      </c>
      <c r="E20" s="58"/>
      <c r="F20" s="91">
        <f t="shared" si="2"/>
        <v>91.421856639247949</v>
      </c>
      <c r="G20" s="91">
        <f t="shared" si="3"/>
        <v>8.5781433607520565</v>
      </c>
      <c r="H20" s="92"/>
      <c r="I20" s="55">
        <f t="shared" si="5"/>
        <v>2553</v>
      </c>
      <c r="J20" s="55">
        <v>1915</v>
      </c>
      <c r="K20" s="55">
        <v>260</v>
      </c>
      <c r="L20" s="55">
        <v>378</v>
      </c>
      <c r="M20" s="58"/>
      <c r="N20" s="58">
        <v>13.137093615354486</v>
      </c>
    </row>
    <row r="21" spans="1:14" x14ac:dyDescent="0.2">
      <c r="A21" s="63" t="s">
        <v>78</v>
      </c>
      <c r="B21" s="55">
        <f t="shared" si="4"/>
        <v>1392</v>
      </c>
      <c r="C21" s="55">
        <v>976</v>
      </c>
      <c r="D21" s="55">
        <v>416</v>
      </c>
      <c r="E21" s="58"/>
      <c r="F21" s="91">
        <f t="shared" si="2"/>
        <v>70.114942528735639</v>
      </c>
      <c r="G21" s="91">
        <f t="shared" si="3"/>
        <v>29.885057471264371</v>
      </c>
      <c r="H21" s="92"/>
      <c r="I21" s="55">
        <f t="shared" si="5"/>
        <v>1392</v>
      </c>
      <c r="J21" s="55">
        <v>1066</v>
      </c>
      <c r="K21" s="55">
        <v>203</v>
      </c>
      <c r="L21" s="55">
        <v>123</v>
      </c>
      <c r="M21" s="58"/>
      <c r="N21" s="58">
        <v>6.4137931034482758</v>
      </c>
    </row>
    <row r="22" spans="1:14" x14ac:dyDescent="0.2">
      <c r="A22" s="63" t="s">
        <v>79</v>
      </c>
      <c r="B22" s="55">
        <f t="shared" si="4"/>
        <v>1849</v>
      </c>
      <c r="C22" s="55">
        <v>1639</v>
      </c>
      <c r="D22" s="55">
        <v>210</v>
      </c>
      <c r="E22" s="58"/>
      <c r="F22" s="91">
        <f t="shared" si="2"/>
        <v>88.642509464575454</v>
      </c>
      <c r="G22" s="91">
        <f t="shared" si="3"/>
        <v>11.357490535424555</v>
      </c>
      <c r="H22" s="92"/>
      <c r="I22" s="55">
        <f t="shared" si="5"/>
        <v>1849</v>
      </c>
      <c r="J22" s="55">
        <v>1209</v>
      </c>
      <c r="K22" s="55">
        <v>299</v>
      </c>
      <c r="L22" s="55">
        <v>341</v>
      </c>
      <c r="M22" s="58"/>
      <c r="N22" s="58">
        <v>14.938885884261763</v>
      </c>
    </row>
    <row r="23" spans="1:14" x14ac:dyDescent="0.2">
      <c r="A23" s="63" t="s">
        <v>80</v>
      </c>
      <c r="B23" s="55">
        <f t="shared" si="4"/>
        <v>1292</v>
      </c>
      <c r="C23" s="55">
        <v>1017</v>
      </c>
      <c r="D23" s="55">
        <v>275</v>
      </c>
      <c r="E23" s="58"/>
      <c r="F23" s="91">
        <f t="shared" si="2"/>
        <v>78.715170278637771</v>
      </c>
      <c r="G23" s="91">
        <f t="shared" si="3"/>
        <v>21.284829721362229</v>
      </c>
      <c r="H23" s="92"/>
      <c r="I23" s="55">
        <f t="shared" si="5"/>
        <v>1292</v>
      </c>
      <c r="J23" s="55">
        <v>1023</v>
      </c>
      <c r="K23" s="55">
        <v>167</v>
      </c>
      <c r="L23" s="55">
        <v>102</v>
      </c>
      <c r="M23" s="58"/>
      <c r="N23" s="58">
        <v>6.1555727554179569</v>
      </c>
    </row>
    <row r="24" spans="1:14" x14ac:dyDescent="0.2">
      <c r="A24" s="63" t="s">
        <v>81</v>
      </c>
      <c r="B24" s="55">
        <f t="shared" si="4"/>
        <v>1190</v>
      </c>
      <c r="C24" s="55">
        <v>910</v>
      </c>
      <c r="D24" s="55">
        <v>280</v>
      </c>
      <c r="E24" s="58"/>
      <c r="F24" s="91">
        <f t="shared" si="2"/>
        <v>76.470588235294116</v>
      </c>
      <c r="G24" s="91">
        <f t="shared" si="3"/>
        <v>23.52941176470588</v>
      </c>
      <c r="H24" s="92"/>
      <c r="I24" s="55">
        <f t="shared" si="5"/>
        <v>1190</v>
      </c>
      <c r="J24" s="55">
        <v>919</v>
      </c>
      <c r="K24" s="55">
        <v>167</v>
      </c>
      <c r="L24" s="55">
        <v>104</v>
      </c>
      <c r="M24" s="58"/>
      <c r="N24" s="58">
        <v>9.7857142857142865</v>
      </c>
    </row>
    <row r="25" spans="1:14" x14ac:dyDescent="0.2">
      <c r="A25" s="63" t="s">
        <v>82</v>
      </c>
      <c r="B25" s="55">
        <f t="shared" si="4"/>
        <v>1284</v>
      </c>
      <c r="C25" s="55">
        <v>982</v>
      </c>
      <c r="D25" s="55">
        <v>302</v>
      </c>
      <c r="E25" s="58"/>
      <c r="F25" s="91">
        <f t="shared" si="2"/>
        <v>76.479750778816197</v>
      </c>
      <c r="G25" s="91">
        <f t="shared" si="3"/>
        <v>23.5202492211838</v>
      </c>
      <c r="H25" s="92"/>
      <c r="I25" s="55">
        <f t="shared" si="5"/>
        <v>1284</v>
      </c>
      <c r="J25" s="55">
        <v>926</v>
      </c>
      <c r="K25" s="55">
        <v>254</v>
      </c>
      <c r="L25" s="55">
        <v>104</v>
      </c>
      <c r="M25" s="58"/>
      <c r="N25" s="58">
        <v>5.1074766355140184</v>
      </c>
    </row>
    <row r="26" spans="1:14" x14ac:dyDescent="0.2">
      <c r="A26" s="63" t="s">
        <v>83</v>
      </c>
      <c r="B26" s="55">
        <f t="shared" si="4"/>
        <v>1481</v>
      </c>
      <c r="C26" s="55">
        <v>1158</v>
      </c>
      <c r="D26" s="55">
        <v>323</v>
      </c>
      <c r="E26" s="58"/>
      <c r="F26" s="91">
        <f t="shared" si="2"/>
        <v>78.190411883862254</v>
      </c>
      <c r="G26" s="91">
        <f t="shared" si="3"/>
        <v>21.809588116137746</v>
      </c>
      <c r="H26" s="92"/>
      <c r="I26" s="55">
        <f t="shared" si="5"/>
        <v>1481</v>
      </c>
      <c r="J26" s="55">
        <v>1063</v>
      </c>
      <c r="K26" s="55">
        <v>295</v>
      </c>
      <c r="L26" s="55">
        <v>123</v>
      </c>
      <c r="M26" s="58"/>
      <c r="N26" s="58">
        <v>6.3686698176907495</v>
      </c>
    </row>
    <row r="27" spans="1:14" x14ac:dyDescent="0.2">
      <c r="A27" s="63" t="s">
        <v>84</v>
      </c>
      <c r="B27" s="55">
        <f t="shared" si="4"/>
        <v>1080</v>
      </c>
      <c r="C27" s="55">
        <v>874</v>
      </c>
      <c r="D27" s="55">
        <v>206</v>
      </c>
      <c r="E27" s="58"/>
      <c r="F27" s="91">
        <f t="shared" si="2"/>
        <v>80.925925925925924</v>
      </c>
      <c r="G27" s="91">
        <f t="shared" si="3"/>
        <v>19.074074074074073</v>
      </c>
      <c r="H27" s="92"/>
      <c r="I27" s="55">
        <f t="shared" si="5"/>
        <v>1080</v>
      </c>
      <c r="J27" s="55">
        <v>875</v>
      </c>
      <c r="K27" s="55">
        <v>129</v>
      </c>
      <c r="L27" s="55">
        <v>76</v>
      </c>
      <c r="M27" s="58"/>
      <c r="N27" s="58">
        <v>5.9175925925925927</v>
      </c>
    </row>
    <row r="28" spans="1:14" x14ac:dyDescent="0.2">
      <c r="A28" s="63" t="s">
        <v>85</v>
      </c>
      <c r="B28" s="55">
        <f t="shared" si="4"/>
        <v>1301</v>
      </c>
      <c r="C28" s="55">
        <v>1024</v>
      </c>
      <c r="D28" s="55">
        <v>277</v>
      </c>
      <c r="E28" s="58"/>
      <c r="F28" s="91">
        <f t="shared" si="2"/>
        <v>78.708685626441195</v>
      </c>
      <c r="G28" s="91">
        <f t="shared" si="3"/>
        <v>21.291314373558802</v>
      </c>
      <c r="H28" s="92"/>
      <c r="I28" s="55">
        <f t="shared" si="5"/>
        <v>1301</v>
      </c>
      <c r="J28" s="55">
        <v>886</v>
      </c>
      <c r="K28" s="55">
        <v>294</v>
      </c>
      <c r="L28" s="55">
        <v>121</v>
      </c>
      <c r="M28" s="58"/>
      <c r="N28" s="58">
        <v>10.046887009992314</v>
      </c>
    </row>
    <row r="29" spans="1:14" x14ac:dyDescent="0.2">
      <c r="A29" s="63" t="s">
        <v>86</v>
      </c>
      <c r="B29" s="55">
        <f t="shared" si="4"/>
        <v>3141</v>
      </c>
      <c r="C29" s="55">
        <v>1709</v>
      </c>
      <c r="D29" s="55">
        <v>1432</v>
      </c>
      <c r="E29" s="58"/>
      <c r="F29" s="91">
        <f t="shared" si="2"/>
        <v>54.40942375039797</v>
      </c>
      <c r="G29" s="91">
        <f t="shared" si="3"/>
        <v>45.590576249602037</v>
      </c>
      <c r="H29" s="92"/>
      <c r="I29" s="55">
        <f t="shared" si="5"/>
        <v>3141</v>
      </c>
      <c r="J29" s="55">
        <v>2634</v>
      </c>
      <c r="K29" s="55">
        <v>348</v>
      </c>
      <c r="L29" s="55">
        <v>159</v>
      </c>
      <c r="M29" s="58"/>
      <c r="N29" s="58">
        <v>4.5125756128621459</v>
      </c>
    </row>
    <row r="30" spans="1:14" x14ac:dyDescent="0.2">
      <c r="A30" s="63" t="s">
        <v>87</v>
      </c>
      <c r="B30" s="55">
        <f t="shared" si="4"/>
        <v>1040</v>
      </c>
      <c r="C30" s="55">
        <v>904</v>
      </c>
      <c r="D30" s="55">
        <v>136</v>
      </c>
      <c r="E30" s="58"/>
      <c r="F30" s="91">
        <f t="shared" si="2"/>
        <v>86.92307692307692</v>
      </c>
      <c r="G30" s="91">
        <f t="shared" si="3"/>
        <v>13.076923076923078</v>
      </c>
      <c r="H30" s="92"/>
      <c r="I30" s="55">
        <f t="shared" si="5"/>
        <v>1040</v>
      </c>
      <c r="J30" s="55">
        <v>864</v>
      </c>
      <c r="K30" s="55">
        <v>110</v>
      </c>
      <c r="L30" s="55">
        <v>66</v>
      </c>
      <c r="M30" s="58"/>
      <c r="N30" s="58">
        <v>6.9173076923076922</v>
      </c>
    </row>
    <row r="31" spans="1:14" s="100" customFormat="1" x14ac:dyDescent="0.2">
      <c r="A31" s="63" t="s">
        <v>88</v>
      </c>
      <c r="B31" s="94">
        <f t="shared" si="4"/>
        <v>1671</v>
      </c>
      <c r="C31" s="94">
        <v>925</v>
      </c>
      <c r="D31" s="94">
        <v>746</v>
      </c>
      <c r="E31" s="95"/>
      <c r="F31" s="96">
        <f t="shared" si="2"/>
        <v>55.356074207061646</v>
      </c>
      <c r="G31" s="96">
        <f t="shared" si="3"/>
        <v>44.643925792938361</v>
      </c>
      <c r="H31" s="97"/>
      <c r="I31" s="94">
        <f t="shared" si="5"/>
        <v>1671</v>
      </c>
      <c r="J31" s="94">
        <v>1221</v>
      </c>
      <c r="K31" s="94">
        <v>306</v>
      </c>
      <c r="L31" s="94">
        <v>144</v>
      </c>
      <c r="M31" s="99"/>
      <c r="N31" s="58">
        <v>5.0143626570915618</v>
      </c>
    </row>
    <row r="32" spans="1:14" x14ac:dyDescent="0.2">
      <c r="A32" s="63" t="s">
        <v>89</v>
      </c>
      <c r="B32" s="55">
        <f t="shared" si="4"/>
        <v>451</v>
      </c>
      <c r="C32" s="55">
        <v>349</v>
      </c>
      <c r="D32" s="55">
        <v>102</v>
      </c>
      <c r="E32" s="58"/>
      <c r="F32" s="91">
        <f t="shared" si="2"/>
        <v>77.383592017738351</v>
      </c>
      <c r="G32" s="91">
        <f t="shared" si="3"/>
        <v>22.616407982261642</v>
      </c>
      <c r="H32" s="92"/>
      <c r="I32" s="55">
        <f t="shared" si="5"/>
        <v>451</v>
      </c>
      <c r="J32" s="55">
        <v>346</v>
      </c>
      <c r="K32" s="55">
        <v>74</v>
      </c>
      <c r="L32" s="55">
        <v>31</v>
      </c>
      <c r="M32" s="58"/>
      <c r="N32" s="58">
        <v>6.0288248337028829</v>
      </c>
    </row>
    <row r="33" spans="1:14" x14ac:dyDescent="0.2">
      <c r="A33" s="63" t="s">
        <v>90</v>
      </c>
      <c r="B33" s="55">
        <f t="shared" si="4"/>
        <v>3053</v>
      </c>
      <c r="C33" s="55">
        <v>1901</v>
      </c>
      <c r="D33" s="55">
        <v>1152</v>
      </c>
      <c r="E33" s="58"/>
      <c r="F33" s="91">
        <f t="shared" si="2"/>
        <v>62.266622993776608</v>
      </c>
      <c r="G33" s="91">
        <f t="shared" si="3"/>
        <v>37.733377006223385</v>
      </c>
      <c r="H33" s="92"/>
      <c r="I33" s="55">
        <f t="shared" si="5"/>
        <v>3053</v>
      </c>
      <c r="J33" s="55">
        <v>2415</v>
      </c>
      <c r="K33" s="55">
        <v>347</v>
      </c>
      <c r="L33" s="55">
        <v>291</v>
      </c>
      <c r="M33" s="58"/>
      <c r="N33" s="58">
        <v>7.9069767441860463</v>
      </c>
    </row>
    <row r="34" spans="1:14" x14ac:dyDescent="0.2">
      <c r="A34" s="66" t="s">
        <v>91</v>
      </c>
      <c r="B34" s="55">
        <f t="shared" si="4"/>
        <v>2075</v>
      </c>
      <c r="C34" s="55">
        <v>1321</v>
      </c>
      <c r="D34" s="55">
        <v>754</v>
      </c>
      <c r="E34" s="58"/>
      <c r="F34" s="91">
        <f t="shared" si="2"/>
        <v>63.662650602409641</v>
      </c>
      <c r="G34" s="91">
        <f t="shared" si="3"/>
        <v>36.337349397590366</v>
      </c>
      <c r="H34" s="92"/>
      <c r="I34" s="55">
        <f t="shared" si="5"/>
        <v>2075</v>
      </c>
      <c r="J34" s="55">
        <v>1635</v>
      </c>
      <c r="K34" s="55">
        <v>247</v>
      </c>
      <c r="L34" s="55">
        <v>193</v>
      </c>
      <c r="M34" s="58"/>
      <c r="N34" s="58">
        <v>9.4559036144578315</v>
      </c>
    </row>
    <row r="35" spans="1:14" ht="13.5" thickBot="1" x14ac:dyDescent="0.25">
      <c r="A35" s="67" t="s">
        <v>92</v>
      </c>
      <c r="B35" s="69">
        <f t="shared" si="4"/>
        <v>785</v>
      </c>
      <c r="C35" s="69">
        <v>119</v>
      </c>
      <c r="D35" s="69">
        <v>666</v>
      </c>
      <c r="E35" s="82"/>
      <c r="F35" s="101">
        <f t="shared" si="2"/>
        <v>15.159235668789808</v>
      </c>
      <c r="G35" s="101">
        <f t="shared" si="3"/>
        <v>84.840764331210195</v>
      </c>
      <c r="H35" s="102"/>
      <c r="I35" s="69">
        <f t="shared" si="5"/>
        <v>785</v>
      </c>
      <c r="J35" s="69">
        <v>628</v>
      </c>
      <c r="K35" s="69">
        <v>128</v>
      </c>
      <c r="L35" s="69">
        <v>29</v>
      </c>
      <c r="M35" s="82"/>
      <c r="N35" s="82">
        <v>4.1082802547770703</v>
      </c>
    </row>
  </sheetData>
  <mergeCells count="5">
    <mergeCell ref="A5:A6"/>
    <mergeCell ref="B5:D5"/>
    <mergeCell ref="F5:G5"/>
    <mergeCell ref="I5:L5"/>
    <mergeCell ref="P1:Q2"/>
  </mergeCells>
  <hyperlinks>
    <hyperlink ref="P1" r:id="rId1" location="INDICE!A1"/>
    <hyperlink ref="P1:Q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90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zoomScaleNormal="100" workbookViewId="0">
      <selection activeCell="Z1" sqref="Z1:AC2"/>
    </sheetView>
  </sheetViews>
  <sheetFormatPr baseColWidth="10" defaultRowHeight="12.75" x14ac:dyDescent="0.2"/>
  <cols>
    <col min="1" max="1" width="16.28515625" style="47" customWidth="1"/>
    <col min="2" max="2" width="5.85546875" style="73" customWidth="1"/>
    <col min="3" max="3" width="6.42578125" style="73" customWidth="1"/>
    <col min="4" max="4" width="4.7109375" style="73" customWidth="1"/>
    <col min="5" max="5" width="7.7109375" style="73" customWidth="1"/>
    <col min="6" max="6" width="1.140625" style="73" customWidth="1"/>
    <col min="7" max="7" width="9.5703125" style="73" customWidth="1"/>
    <col min="8" max="8" width="9.5703125" style="73" bestFit="1" customWidth="1"/>
    <col min="9" max="9" width="5.7109375" style="73" bestFit="1" customWidth="1"/>
    <col min="10" max="10" width="10.42578125" style="73" customWidth="1"/>
    <col min="11" max="11" width="4.7109375" style="73" bestFit="1" customWidth="1"/>
    <col min="12" max="12" width="4" style="73" bestFit="1" customWidth="1"/>
    <col min="13" max="13" width="5.85546875" style="73" bestFit="1" customWidth="1"/>
    <col min="14" max="14" width="4.7109375" style="73" bestFit="1" customWidth="1"/>
    <col min="15" max="15" width="4.28515625" style="73" bestFit="1" customWidth="1"/>
    <col min="16" max="16" width="1.140625" style="73" customWidth="1"/>
    <col min="17" max="18" width="9.5703125" style="73" bestFit="1" customWidth="1"/>
    <col min="19" max="19" width="7" style="73" bestFit="1" customWidth="1"/>
    <col min="20" max="20" width="10.85546875" style="73" customWidth="1"/>
    <col min="21" max="22" width="6" style="73" bestFit="1" customWidth="1"/>
    <col min="23" max="23" width="5.85546875" style="73" bestFit="1" customWidth="1"/>
    <col min="24" max="24" width="7.42578125" style="73" bestFit="1" customWidth="1"/>
    <col min="25" max="25" width="4.7109375" style="59" bestFit="1" customWidth="1"/>
    <col min="26" max="16384" width="11.42578125" style="59"/>
  </cols>
  <sheetData>
    <row r="1" spans="1:29" s="44" customFormat="1" ht="15" customHeight="1" x14ac:dyDescent="0.2">
      <c r="A1" s="186" t="s">
        <v>120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69"/>
      <c r="AA1" s="180" t="s">
        <v>194</v>
      </c>
      <c r="AB1" s="180"/>
      <c r="AC1" s="169"/>
    </row>
    <row r="2" spans="1:29" s="44" customFormat="1" ht="15" customHeight="1" x14ac:dyDescent="0.2">
      <c r="A2" s="186" t="s">
        <v>121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69"/>
      <c r="AA2" s="180"/>
      <c r="AB2" s="180"/>
      <c r="AC2"/>
    </row>
    <row r="3" spans="1:29" s="44" customFormat="1" ht="14.25" x14ac:dyDescent="0.2">
      <c r="A3" s="186" t="s">
        <v>39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</row>
    <row r="4" spans="1:29" s="44" customFormat="1" ht="15" thickBot="1" x14ac:dyDescent="0.25">
      <c r="A4" s="188" t="s">
        <v>40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</row>
    <row r="5" spans="1:29" s="48" customFormat="1" ht="39" customHeight="1" x14ac:dyDescent="0.2">
      <c r="A5" s="182" t="s">
        <v>41</v>
      </c>
      <c r="B5" s="185" t="s">
        <v>122</v>
      </c>
      <c r="C5" s="185"/>
      <c r="D5" s="185"/>
      <c r="E5" s="185"/>
      <c r="F5" s="105"/>
      <c r="G5" s="181" t="s">
        <v>123</v>
      </c>
      <c r="H5" s="181"/>
      <c r="I5" s="181"/>
      <c r="J5" s="181"/>
      <c r="K5" s="181"/>
      <c r="L5" s="181"/>
      <c r="M5" s="181"/>
      <c r="N5" s="181"/>
      <c r="O5" s="181"/>
      <c r="P5" s="47"/>
      <c r="Q5" s="181" t="s">
        <v>124</v>
      </c>
      <c r="R5" s="181"/>
      <c r="S5" s="181"/>
      <c r="T5" s="181"/>
      <c r="U5" s="181"/>
      <c r="V5" s="181"/>
      <c r="W5" s="181"/>
      <c r="X5" s="181"/>
      <c r="Y5" s="181"/>
    </row>
    <row r="6" spans="1:29" s="48" customFormat="1" ht="37.5" customHeight="1" thickBot="1" x14ac:dyDescent="0.25">
      <c r="A6" s="183"/>
      <c r="B6" s="90" t="s">
        <v>125</v>
      </c>
      <c r="C6" s="106" t="s">
        <v>126</v>
      </c>
      <c r="D6" s="106" t="s">
        <v>127</v>
      </c>
      <c r="E6" s="90" t="s">
        <v>128</v>
      </c>
      <c r="F6" s="89"/>
      <c r="G6" s="90" t="s">
        <v>129</v>
      </c>
      <c r="H6" s="90" t="s">
        <v>130</v>
      </c>
      <c r="I6" s="90" t="s">
        <v>131</v>
      </c>
      <c r="J6" s="90" t="s">
        <v>132</v>
      </c>
      <c r="K6" s="90" t="s">
        <v>133</v>
      </c>
      <c r="L6" s="90" t="s">
        <v>134</v>
      </c>
      <c r="M6" s="90" t="s">
        <v>135</v>
      </c>
      <c r="N6" s="90" t="s">
        <v>136</v>
      </c>
      <c r="O6" s="106" t="s">
        <v>127</v>
      </c>
      <c r="P6" s="107"/>
      <c r="Q6" s="90" t="s">
        <v>129</v>
      </c>
      <c r="R6" s="90" t="s">
        <v>130</v>
      </c>
      <c r="S6" s="90" t="s">
        <v>131</v>
      </c>
      <c r="T6" s="90" t="s">
        <v>132</v>
      </c>
      <c r="U6" s="90" t="s">
        <v>133</v>
      </c>
      <c r="V6" s="90" t="s">
        <v>134</v>
      </c>
      <c r="W6" s="90" t="s">
        <v>135</v>
      </c>
      <c r="X6" s="90" t="s">
        <v>136</v>
      </c>
      <c r="Y6" s="106" t="s">
        <v>127</v>
      </c>
    </row>
    <row r="7" spans="1:29" ht="14.25" x14ac:dyDescent="0.2">
      <c r="A7" s="53" t="s">
        <v>64</v>
      </c>
      <c r="B7" s="55">
        <f>SUM(B9:B35)</f>
        <v>2289</v>
      </c>
      <c r="C7" s="55">
        <f t="shared" ref="C7:D7" si="0">SUM(C9:C35)</f>
        <v>1008</v>
      </c>
      <c r="D7" s="55">
        <f t="shared" si="0"/>
        <v>417</v>
      </c>
      <c r="E7" s="76">
        <f>+B7/(B7+C7+D7)*100</f>
        <v>61.631663974151863</v>
      </c>
      <c r="F7" s="108"/>
      <c r="G7" s="55">
        <f t="shared" ref="G7:O7" si="1">SUM(G9:G35)</f>
        <v>1968</v>
      </c>
      <c r="H7" s="55">
        <f t="shared" si="1"/>
        <v>208</v>
      </c>
      <c r="I7" s="55">
        <f t="shared" si="1"/>
        <v>801</v>
      </c>
      <c r="J7" s="55">
        <f t="shared" si="1"/>
        <v>83</v>
      </c>
      <c r="K7" s="55">
        <f t="shared" si="1"/>
        <v>249</v>
      </c>
      <c r="L7" s="55">
        <f t="shared" si="1"/>
        <v>334</v>
      </c>
      <c r="M7" s="55">
        <f t="shared" si="1"/>
        <v>31</v>
      </c>
      <c r="N7" s="55">
        <f t="shared" si="1"/>
        <v>10</v>
      </c>
      <c r="O7" s="55">
        <f t="shared" si="1"/>
        <v>30</v>
      </c>
      <c r="P7" s="58"/>
      <c r="Q7" s="76">
        <v>52.917450927668732</v>
      </c>
      <c r="R7" s="76">
        <v>5.5929013175584839</v>
      </c>
      <c r="S7" s="76">
        <v>21.538047862328582</v>
      </c>
      <c r="T7" s="76">
        <v>2.2317827372949717</v>
      </c>
      <c r="U7" s="76">
        <v>6.695348211884915</v>
      </c>
      <c r="V7" s="76">
        <v>8.9809088464641036</v>
      </c>
      <c r="W7" s="76">
        <v>0.83355740790535082</v>
      </c>
      <c r="X7" s="76">
        <v>0.26888948642108096</v>
      </c>
      <c r="Y7" s="76">
        <v>0.80666845926324282</v>
      </c>
    </row>
    <row r="8" spans="1:29" x14ac:dyDescent="0.2">
      <c r="A8" s="63"/>
      <c r="B8" s="55"/>
      <c r="C8" s="55"/>
      <c r="D8" s="55"/>
      <c r="E8" s="58"/>
      <c r="F8" s="108"/>
      <c r="G8" s="55"/>
      <c r="H8" s="55"/>
      <c r="I8" s="55"/>
      <c r="J8" s="55"/>
      <c r="K8" s="55"/>
      <c r="L8" s="55"/>
      <c r="M8" s="55"/>
      <c r="N8" s="55"/>
      <c r="O8" s="55"/>
      <c r="P8" s="58"/>
      <c r="Q8" s="108"/>
      <c r="R8" s="108"/>
      <c r="S8" s="108"/>
      <c r="T8" s="108"/>
      <c r="U8" s="108"/>
      <c r="V8" s="108"/>
      <c r="W8" s="108"/>
      <c r="X8" s="108"/>
      <c r="Y8" s="108"/>
    </row>
    <row r="9" spans="1:29" x14ac:dyDescent="0.2">
      <c r="A9" s="63" t="s">
        <v>65</v>
      </c>
      <c r="B9" s="108">
        <v>35</v>
      </c>
      <c r="C9" s="108">
        <v>7</v>
      </c>
      <c r="D9" s="108">
        <v>4</v>
      </c>
      <c r="E9" s="76">
        <f>+B9/(B9+C9+D9)*100</f>
        <v>76.08695652173914</v>
      </c>
      <c r="F9" s="108"/>
      <c r="G9" s="108">
        <v>1</v>
      </c>
      <c r="H9" s="108"/>
      <c r="I9" s="108">
        <v>45</v>
      </c>
      <c r="J9" s="108"/>
      <c r="K9" s="108"/>
      <c r="L9" s="108"/>
      <c r="M9" s="108"/>
      <c r="N9" s="108"/>
      <c r="O9" s="108"/>
      <c r="P9" s="58"/>
      <c r="Q9" s="76">
        <v>2.1739130434782608</v>
      </c>
      <c r="R9" s="76">
        <v>0</v>
      </c>
      <c r="S9" s="76">
        <v>97.826086956521735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</row>
    <row r="10" spans="1:29" x14ac:dyDescent="0.2">
      <c r="A10" s="63" t="s">
        <v>66</v>
      </c>
      <c r="B10" s="108">
        <v>35</v>
      </c>
      <c r="C10" s="108">
        <v>6</v>
      </c>
      <c r="D10" s="108">
        <v>5</v>
      </c>
      <c r="E10" s="76">
        <f t="shared" ref="E10:E35" si="2">+B10/(B10+C10+D10)*100</f>
        <v>76.08695652173914</v>
      </c>
      <c r="F10" s="108"/>
      <c r="G10" s="108">
        <v>2</v>
      </c>
      <c r="H10" s="108"/>
      <c r="I10" s="108">
        <v>42</v>
      </c>
      <c r="J10" s="108"/>
      <c r="K10" s="108"/>
      <c r="L10" s="108">
        <v>1</v>
      </c>
      <c r="M10" s="108"/>
      <c r="N10" s="108"/>
      <c r="O10" s="108">
        <v>1</v>
      </c>
      <c r="P10" s="58"/>
      <c r="Q10" s="76">
        <v>4.3478260869565215</v>
      </c>
      <c r="R10" s="76">
        <v>0</v>
      </c>
      <c r="S10" s="76">
        <v>91.304347826086953</v>
      </c>
      <c r="T10" s="76">
        <v>0</v>
      </c>
      <c r="U10" s="76">
        <v>0</v>
      </c>
      <c r="V10" s="76">
        <v>2.1739130434782608</v>
      </c>
      <c r="W10" s="76">
        <v>0</v>
      </c>
      <c r="X10" s="76">
        <v>0</v>
      </c>
      <c r="Y10" s="76">
        <v>2.1739130434782608</v>
      </c>
    </row>
    <row r="11" spans="1:29" x14ac:dyDescent="0.2">
      <c r="A11" s="63" t="s">
        <v>67</v>
      </c>
      <c r="B11" s="108">
        <v>31</v>
      </c>
      <c r="C11" s="108">
        <v>7</v>
      </c>
      <c r="D11" s="108">
        <v>3</v>
      </c>
      <c r="E11" s="76">
        <f t="shared" si="2"/>
        <v>75.609756097560975</v>
      </c>
      <c r="F11" s="108"/>
      <c r="G11" s="108"/>
      <c r="H11" s="108"/>
      <c r="I11" s="108">
        <v>40</v>
      </c>
      <c r="J11" s="108"/>
      <c r="K11" s="108">
        <v>1</v>
      </c>
      <c r="L11" s="108"/>
      <c r="M11" s="108"/>
      <c r="N11" s="108"/>
      <c r="O11" s="108"/>
      <c r="P11" s="58"/>
      <c r="Q11" s="76">
        <v>0</v>
      </c>
      <c r="R11" s="76">
        <v>0</v>
      </c>
      <c r="S11" s="76">
        <v>97.560975609756099</v>
      </c>
      <c r="T11" s="76">
        <v>0</v>
      </c>
      <c r="U11" s="76">
        <v>2.4390243902439024</v>
      </c>
      <c r="V11" s="76">
        <v>0</v>
      </c>
      <c r="W11" s="76">
        <v>0</v>
      </c>
      <c r="X11" s="76">
        <v>0</v>
      </c>
      <c r="Y11" s="76">
        <v>0</v>
      </c>
    </row>
    <row r="12" spans="1:29" x14ac:dyDescent="0.2">
      <c r="A12" s="63" t="s">
        <v>68</v>
      </c>
      <c r="B12" s="108">
        <v>79</v>
      </c>
      <c r="C12" s="108">
        <v>18</v>
      </c>
      <c r="D12" s="108">
        <v>24</v>
      </c>
      <c r="E12" s="76">
        <f t="shared" si="2"/>
        <v>65.289256198347118</v>
      </c>
      <c r="F12" s="108"/>
      <c r="G12" s="108">
        <v>78</v>
      </c>
      <c r="H12" s="108">
        <v>4</v>
      </c>
      <c r="I12" s="108">
        <v>33</v>
      </c>
      <c r="J12" s="108">
        <v>1</v>
      </c>
      <c r="K12" s="108"/>
      <c r="L12" s="108">
        <v>1</v>
      </c>
      <c r="M12" s="108"/>
      <c r="N12" s="108"/>
      <c r="O12" s="108">
        <v>4</v>
      </c>
      <c r="P12" s="58"/>
      <c r="Q12" s="76">
        <v>64.462809917355372</v>
      </c>
      <c r="R12" s="76">
        <v>3.3057851239669422</v>
      </c>
      <c r="S12" s="76">
        <v>27.27272727272727</v>
      </c>
      <c r="T12" s="76">
        <v>0.82644628099173556</v>
      </c>
      <c r="U12" s="76">
        <v>0</v>
      </c>
      <c r="V12" s="76">
        <v>0.82644628099173556</v>
      </c>
      <c r="W12" s="76">
        <v>0</v>
      </c>
      <c r="X12" s="76">
        <v>0</v>
      </c>
      <c r="Y12" s="76">
        <v>3.3057851239669422</v>
      </c>
    </row>
    <row r="13" spans="1:29" x14ac:dyDescent="0.2">
      <c r="A13" s="63" t="s">
        <v>69</v>
      </c>
      <c r="B13" s="108">
        <v>75</v>
      </c>
      <c r="C13" s="108">
        <v>23</v>
      </c>
      <c r="D13" s="108">
        <v>17</v>
      </c>
      <c r="E13" s="76">
        <f t="shared" si="2"/>
        <v>65.217391304347828</v>
      </c>
      <c r="F13" s="108"/>
      <c r="G13" s="108">
        <v>72</v>
      </c>
      <c r="H13" s="108"/>
      <c r="I13" s="108">
        <v>33</v>
      </c>
      <c r="J13" s="108"/>
      <c r="K13" s="108"/>
      <c r="L13" s="108">
        <v>9</v>
      </c>
      <c r="M13" s="108">
        <v>1</v>
      </c>
      <c r="N13" s="108"/>
      <c r="O13" s="108"/>
      <c r="P13" s="58"/>
      <c r="Q13" s="76">
        <v>62.608695652173921</v>
      </c>
      <c r="R13" s="76">
        <v>0</v>
      </c>
      <c r="S13" s="76">
        <v>28.695652173913043</v>
      </c>
      <c r="T13" s="76">
        <v>0</v>
      </c>
      <c r="U13" s="76">
        <v>0</v>
      </c>
      <c r="V13" s="76">
        <v>7.8260869565217401</v>
      </c>
      <c r="W13" s="76">
        <v>0.86956521739130432</v>
      </c>
      <c r="X13" s="76">
        <v>0</v>
      </c>
      <c r="Y13" s="76">
        <v>0</v>
      </c>
    </row>
    <row r="14" spans="1:29" x14ac:dyDescent="0.2">
      <c r="A14" s="63" t="s">
        <v>71</v>
      </c>
      <c r="B14" s="108">
        <v>122</v>
      </c>
      <c r="C14" s="108">
        <v>59</v>
      </c>
      <c r="D14" s="108">
        <v>46</v>
      </c>
      <c r="E14" s="76">
        <f t="shared" si="2"/>
        <v>53.744493392070481</v>
      </c>
      <c r="F14" s="108"/>
      <c r="G14" s="108">
        <v>150</v>
      </c>
      <c r="H14" s="108">
        <v>1</v>
      </c>
      <c r="I14" s="108">
        <v>45</v>
      </c>
      <c r="J14" s="108"/>
      <c r="K14" s="108"/>
      <c r="L14" s="108">
        <v>29</v>
      </c>
      <c r="M14" s="108"/>
      <c r="N14" s="108"/>
      <c r="O14" s="108">
        <v>2</v>
      </c>
      <c r="P14" s="58"/>
      <c r="Q14" s="76">
        <v>66.079295154185019</v>
      </c>
      <c r="R14" s="76">
        <v>0.44052863436123352</v>
      </c>
      <c r="S14" s="76">
        <v>19.823788546255507</v>
      </c>
      <c r="T14" s="76">
        <v>0</v>
      </c>
      <c r="U14" s="76">
        <v>0</v>
      </c>
      <c r="V14" s="76">
        <v>12.77533039647577</v>
      </c>
      <c r="W14" s="76">
        <v>0</v>
      </c>
      <c r="X14" s="76">
        <v>0</v>
      </c>
      <c r="Y14" s="76">
        <v>0.88105726872246704</v>
      </c>
    </row>
    <row r="15" spans="1:29" x14ac:dyDescent="0.2">
      <c r="A15" s="63" t="s">
        <v>72</v>
      </c>
      <c r="B15" s="108">
        <v>49</v>
      </c>
      <c r="C15" s="108">
        <v>16</v>
      </c>
      <c r="D15" s="108">
        <v>5</v>
      </c>
      <c r="E15" s="76">
        <f t="shared" si="2"/>
        <v>70</v>
      </c>
      <c r="F15" s="108"/>
      <c r="G15" s="108">
        <v>49</v>
      </c>
      <c r="H15" s="108">
        <v>9</v>
      </c>
      <c r="I15" s="108">
        <v>2</v>
      </c>
      <c r="J15" s="108"/>
      <c r="K15" s="108"/>
      <c r="L15" s="108">
        <v>10</v>
      </c>
      <c r="M15" s="108"/>
      <c r="N15" s="108"/>
      <c r="O15" s="108"/>
      <c r="P15" s="58"/>
      <c r="Q15" s="76">
        <v>70</v>
      </c>
      <c r="R15" s="76">
        <v>12.857142857142856</v>
      </c>
      <c r="S15" s="76">
        <v>2.8571428571428572</v>
      </c>
      <c r="T15" s="76">
        <v>0</v>
      </c>
      <c r="U15" s="76">
        <v>0</v>
      </c>
      <c r="V15" s="76">
        <v>14.285714285714285</v>
      </c>
      <c r="W15" s="76">
        <v>0</v>
      </c>
      <c r="X15" s="76">
        <v>0</v>
      </c>
      <c r="Y15" s="76">
        <v>0</v>
      </c>
    </row>
    <row r="16" spans="1:29" x14ac:dyDescent="0.2">
      <c r="A16" s="63" t="s">
        <v>73</v>
      </c>
      <c r="B16" s="108">
        <v>123</v>
      </c>
      <c r="C16" s="108">
        <v>24</v>
      </c>
      <c r="D16" s="108">
        <v>16</v>
      </c>
      <c r="E16" s="76">
        <f t="shared" si="2"/>
        <v>75.460122699386503</v>
      </c>
      <c r="F16" s="108"/>
      <c r="G16" s="108">
        <v>82</v>
      </c>
      <c r="H16" s="108">
        <v>44</v>
      </c>
      <c r="I16" s="108">
        <v>34</v>
      </c>
      <c r="J16" s="108">
        <v>1</v>
      </c>
      <c r="K16" s="108"/>
      <c r="L16" s="108"/>
      <c r="M16" s="108"/>
      <c r="N16" s="108"/>
      <c r="O16" s="108">
        <v>2</v>
      </c>
      <c r="P16" s="58"/>
      <c r="Q16" s="76">
        <v>50.306748466257666</v>
      </c>
      <c r="R16" s="76">
        <v>26.993865030674847</v>
      </c>
      <c r="S16" s="76">
        <v>20.858895705521473</v>
      </c>
      <c r="T16" s="76">
        <v>0.61349693251533743</v>
      </c>
      <c r="U16" s="76">
        <v>0</v>
      </c>
      <c r="V16" s="76">
        <v>0</v>
      </c>
      <c r="W16" s="76">
        <v>0</v>
      </c>
      <c r="X16" s="76">
        <v>0</v>
      </c>
      <c r="Y16" s="76">
        <v>1.2269938650306749</v>
      </c>
    </row>
    <row r="17" spans="1:25" x14ac:dyDescent="0.2">
      <c r="A17" s="63" t="s">
        <v>74</v>
      </c>
      <c r="B17" s="108">
        <v>104</v>
      </c>
      <c r="C17" s="108">
        <v>34</v>
      </c>
      <c r="D17" s="108">
        <v>10</v>
      </c>
      <c r="E17" s="76">
        <f t="shared" si="2"/>
        <v>70.270270270270274</v>
      </c>
      <c r="F17" s="108"/>
      <c r="G17" s="108">
        <v>97</v>
      </c>
      <c r="H17" s="108">
        <v>17</v>
      </c>
      <c r="I17" s="108">
        <v>27</v>
      </c>
      <c r="J17" s="108"/>
      <c r="K17" s="108"/>
      <c r="L17" s="108">
        <v>4</v>
      </c>
      <c r="M17" s="108">
        <v>1</v>
      </c>
      <c r="N17" s="108"/>
      <c r="O17" s="108">
        <v>2</v>
      </c>
      <c r="P17" s="58"/>
      <c r="Q17" s="76">
        <v>65.540540540540533</v>
      </c>
      <c r="R17" s="76">
        <v>11.486486486486488</v>
      </c>
      <c r="S17" s="76">
        <v>18.243243243243242</v>
      </c>
      <c r="T17" s="76">
        <v>0</v>
      </c>
      <c r="U17" s="76">
        <v>0</v>
      </c>
      <c r="V17" s="76">
        <v>2.7027027027027026</v>
      </c>
      <c r="W17" s="76">
        <v>0.67567567567567566</v>
      </c>
      <c r="X17" s="76">
        <v>0</v>
      </c>
      <c r="Y17" s="76">
        <v>1.3513513513513513</v>
      </c>
    </row>
    <row r="18" spans="1:25" x14ac:dyDescent="0.2">
      <c r="A18" s="63" t="s">
        <v>75</v>
      </c>
      <c r="B18" s="108">
        <v>168</v>
      </c>
      <c r="C18" s="108">
        <v>109</v>
      </c>
      <c r="D18" s="108">
        <v>23</v>
      </c>
      <c r="E18" s="76">
        <f t="shared" si="2"/>
        <v>56.000000000000007</v>
      </c>
      <c r="F18" s="108"/>
      <c r="G18" s="108">
        <v>209</v>
      </c>
      <c r="H18" s="108">
        <v>11</v>
      </c>
      <c r="I18" s="108">
        <v>15</v>
      </c>
      <c r="J18" s="108">
        <v>5</v>
      </c>
      <c r="K18" s="108">
        <v>47</v>
      </c>
      <c r="L18" s="108">
        <v>7</v>
      </c>
      <c r="M18" s="108">
        <v>4</v>
      </c>
      <c r="N18" s="108"/>
      <c r="O18" s="108">
        <v>2</v>
      </c>
      <c r="P18" s="58"/>
      <c r="Q18" s="76">
        <v>69.666666666666671</v>
      </c>
      <c r="R18" s="76">
        <v>3.6666666666666665</v>
      </c>
      <c r="S18" s="76">
        <v>5</v>
      </c>
      <c r="T18" s="76">
        <v>1.6666666666666667</v>
      </c>
      <c r="U18" s="76">
        <v>15.666666666666668</v>
      </c>
      <c r="V18" s="76">
        <v>2.3333333333333335</v>
      </c>
      <c r="W18" s="76">
        <v>1.3333333333333335</v>
      </c>
      <c r="X18" s="76">
        <v>0</v>
      </c>
      <c r="Y18" s="76">
        <v>0.66666666666666674</v>
      </c>
    </row>
    <row r="19" spans="1:25" x14ac:dyDescent="0.2">
      <c r="A19" s="63" t="s">
        <v>76</v>
      </c>
      <c r="B19" s="108">
        <v>76</v>
      </c>
      <c r="C19" s="108">
        <v>68</v>
      </c>
      <c r="D19" s="108">
        <v>25</v>
      </c>
      <c r="E19" s="76">
        <f t="shared" si="2"/>
        <v>44.970414201183431</v>
      </c>
      <c r="F19" s="108"/>
      <c r="G19" s="108">
        <v>145</v>
      </c>
      <c r="H19" s="108">
        <v>8</v>
      </c>
      <c r="I19" s="108">
        <v>12</v>
      </c>
      <c r="J19" s="108"/>
      <c r="K19" s="108">
        <v>2</v>
      </c>
      <c r="L19" s="108">
        <v>2</v>
      </c>
      <c r="M19" s="108"/>
      <c r="N19" s="108"/>
      <c r="O19" s="108"/>
      <c r="P19" s="58"/>
      <c r="Q19" s="76">
        <v>85.294117647058826</v>
      </c>
      <c r="R19" s="76">
        <v>4.7058823529411766</v>
      </c>
      <c r="S19" s="76">
        <v>7.0588235294117645</v>
      </c>
      <c r="T19" s="76">
        <v>0</v>
      </c>
      <c r="U19" s="76">
        <v>1.1764705882352942</v>
      </c>
      <c r="V19" s="76">
        <v>1.1764705882352942</v>
      </c>
      <c r="W19" s="76">
        <v>0</v>
      </c>
      <c r="X19" s="76">
        <v>0</v>
      </c>
      <c r="Y19" s="76">
        <v>0</v>
      </c>
    </row>
    <row r="20" spans="1:25" x14ac:dyDescent="0.2">
      <c r="A20" s="65" t="s">
        <v>77</v>
      </c>
      <c r="B20" s="108">
        <v>106</v>
      </c>
      <c r="C20" s="108">
        <v>25</v>
      </c>
      <c r="D20" s="108">
        <v>11</v>
      </c>
      <c r="E20" s="76">
        <f t="shared" si="2"/>
        <v>74.647887323943664</v>
      </c>
      <c r="F20" s="108"/>
      <c r="G20" s="108">
        <v>65</v>
      </c>
      <c r="H20" s="108">
        <v>59</v>
      </c>
      <c r="I20" s="108">
        <v>13</v>
      </c>
      <c r="J20" s="108">
        <v>1</v>
      </c>
      <c r="K20" s="108"/>
      <c r="L20" s="108">
        <v>2</v>
      </c>
      <c r="M20" s="108">
        <v>1</v>
      </c>
      <c r="N20" s="108"/>
      <c r="O20" s="108">
        <v>1</v>
      </c>
      <c r="P20" s="58"/>
      <c r="Q20" s="76">
        <v>45.774647887323944</v>
      </c>
      <c r="R20" s="76">
        <v>41.549295774647888</v>
      </c>
      <c r="S20" s="76">
        <v>9.1549295774647899</v>
      </c>
      <c r="T20" s="76">
        <v>0.70422535211267612</v>
      </c>
      <c r="U20" s="76">
        <v>0</v>
      </c>
      <c r="V20" s="76">
        <v>1.4084507042253522</v>
      </c>
      <c r="W20" s="76">
        <v>0.70422535211267612</v>
      </c>
      <c r="X20" s="76">
        <v>0</v>
      </c>
      <c r="Y20" s="76">
        <v>0.70422535211267612</v>
      </c>
    </row>
    <row r="21" spans="1:25" x14ac:dyDescent="0.2">
      <c r="A21" s="63" t="s">
        <v>78</v>
      </c>
      <c r="B21" s="108">
        <v>129</v>
      </c>
      <c r="C21" s="108">
        <v>31</v>
      </c>
      <c r="D21" s="108">
        <v>17</v>
      </c>
      <c r="E21" s="76">
        <f t="shared" si="2"/>
        <v>72.881355932203391</v>
      </c>
      <c r="F21" s="108"/>
      <c r="G21" s="108">
        <v>89</v>
      </c>
      <c r="H21" s="108">
        <v>12</v>
      </c>
      <c r="I21" s="108">
        <v>7</v>
      </c>
      <c r="J21" s="108">
        <v>1</v>
      </c>
      <c r="K21" s="108">
        <v>2</v>
      </c>
      <c r="L21" s="108">
        <v>61</v>
      </c>
      <c r="M21" s="108">
        <v>3</v>
      </c>
      <c r="N21" s="108"/>
      <c r="O21" s="108">
        <v>2</v>
      </c>
      <c r="P21" s="58"/>
      <c r="Q21" s="76">
        <v>50.282485875706215</v>
      </c>
      <c r="R21" s="76">
        <v>6.7796610169491522</v>
      </c>
      <c r="S21" s="76">
        <v>3.9548022598870061</v>
      </c>
      <c r="T21" s="76">
        <v>0.56497175141242939</v>
      </c>
      <c r="U21" s="76">
        <v>1.1299435028248588</v>
      </c>
      <c r="V21" s="76">
        <v>34.463276836158194</v>
      </c>
      <c r="W21" s="76">
        <v>1.6949152542372881</v>
      </c>
      <c r="X21" s="76">
        <v>0</v>
      </c>
      <c r="Y21" s="76">
        <v>1.1299435028248588</v>
      </c>
    </row>
    <row r="22" spans="1:25" x14ac:dyDescent="0.2">
      <c r="A22" s="63" t="s">
        <v>79</v>
      </c>
      <c r="B22" s="108">
        <v>69</v>
      </c>
      <c r="C22" s="108">
        <v>10</v>
      </c>
      <c r="D22" s="108">
        <v>8</v>
      </c>
      <c r="E22" s="76">
        <f t="shared" si="2"/>
        <v>79.310344827586206</v>
      </c>
      <c r="F22" s="108"/>
      <c r="G22" s="108">
        <v>12</v>
      </c>
      <c r="H22" s="108">
        <v>27</v>
      </c>
      <c r="I22" s="108">
        <v>13</v>
      </c>
      <c r="J22" s="108">
        <v>34</v>
      </c>
      <c r="K22" s="108">
        <v>1</v>
      </c>
      <c r="L22" s="108"/>
      <c r="M22" s="108"/>
      <c r="N22" s="108"/>
      <c r="O22" s="108"/>
      <c r="P22" s="58"/>
      <c r="Q22" s="76">
        <v>13.793103448275861</v>
      </c>
      <c r="R22" s="76">
        <v>31.03448275862069</v>
      </c>
      <c r="S22" s="76">
        <v>14.942528735632186</v>
      </c>
      <c r="T22" s="76">
        <v>39.080459770114942</v>
      </c>
      <c r="U22" s="76">
        <v>1.1494252873563218</v>
      </c>
      <c r="V22" s="76">
        <v>0</v>
      </c>
      <c r="W22" s="76">
        <v>0</v>
      </c>
      <c r="X22" s="76">
        <v>0</v>
      </c>
      <c r="Y22" s="76">
        <v>0</v>
      </c>
    </row>
    <row r="23" spans="1:25" x14ac:dyDescent="0.2">
      <c r="A23" s="63" t="s">
        <v>80</v>
      </c>
      <c r="B23" s="108">
        <v>81</v>
      </c>
      <c r="C23" s="108">
        <v>27</v>
      </c>
      <c r="D23" s="108">
        <v>5</v>
      </c>
      <c r="E23" s="76">
        <f t="shared" si="2"/>
        <v>71.681415929203538</v>
      </c>
      <c r="F23" s="108"/>
      <c r="G23" s="108">
        <v>56</v>
      </c>
      <c r="H23" s="108">
        <v>1</v>
      </c>
      <c r="I23" s="108">
        <v>5</v>
      </c>
      <c r="J23" s="108">
        <v>6</v>
      </c>
      <c r="K23" s="108">
        <v>42</v>
      </c>
      <c r="L23" s="108">
        <v>2</v>
      </c>
      <c r="M23" s="108">
        <v>1</v>
      </c>
      <c r="N23" s="108"/>
      <c r="O23" s="108"/>
      <c r="P23" s="58"/>
      <c r="Q23" s="76">
        <v>49.122807017543856</v>
      </c>
      <c r="R23" s="76">
        <v>0.8771929824561403</v>
      </c>
      <c r="S23" s="76">
        <v>4.3859649122807012</v>
      </c>
      <c r="T23" s="76">
        <v>5.2631578947368416</v>
      </c>
      <c r="U23" s="76">
        <v>36.84210526315789</v>
      </c>
      <c r="V23" s="76">
        <v>1.7543859649122806</v>
      </c>
      <c r="W23" s="76">
        <v>0.8771929824561403</v>
      </c>
      <c r="X23" s="76">
        <v>0</v>
      </c>
      <c r="Y23" s="76">
        <v>0</v>
      </c>
    </row>
    <row r="24" spans="1:25" x14ac:dyDescent="0.2">
      <c r="A24" s="63" t="s">
        <v>81</v>
      </c>
      <c r="B24" s="108">
        <v>60</v>
      </c>
      <c r="C24" s="108">
        <v>26</v>
      </c>
      <c r="D24" s="108">
        <v>9</v>
      </c>
      <c r="E24" s="76">
        <f t="shared" si="2"/>
        <v>63.157894736842103</v>
      </c>
      <c r="F24" s="108"/>
      <c r="G24" s="108">
        <v>49</v>
      </c>
      <c r="H24" s="108">
        <v>1</v>
      </c>
      <c r="I24" s="108">
        <v>34</v>
      </c>
      <c r="J24" s="108">
        <v>1</v>
      </c>
      <c r="K24" s="108">
        <v>2</v>
      </c>
      <c r="L24" s="108">
        <v>5</v>
      </c>
      <c r="M24" s="108">
        <v>3</v>
      </c>
      <c r="N24" s="108"/>
      <c r="O24" s="108"/>
      <c r="P24" s="58"/>
      <c r="Q24" s="76">
        <v>51.578947368421055</v>
      </c>
      <c r="R24" s="76">
        <v>1.0526315789473684</v>
      </c>
      <c r="S24" s="76">
        <v>35.789473684210527</v>
      </c>
      <c r="T24" s="76">
        <v>1.0526315789473684</v>
      </c>
      <c r="U24" s="76">
        <v>2.1052631578947367</v>
      </c>
      <c r="V24" s="76">
        <v>5.2631578947368416</v>
      </c>
      <c r="W24" s="76">
        <v>3.1578947368421053</v>
      </c>
      <c r="X24" s="76">
        <v>0</v>
      </c>
      <c r="Y24" s="76">
        <v>0</v>
      </c>
    </row>
    <row r="25" spans="1:25" x14ac:dyDescent="0.2">
      <c r="A25" s="63" t="s">
        <v>82</v>
      </c>
      <c r="B25" s="108">
        <v>92</v>
      </c>
      <c r="C25" s="108">
        <v>43</v>
      </c>
      <c r="D25" s="108">
        <v>28</v>
      </c>
      <c r="E25" s="76">
        <f t="shared" si="2"/>
        <v>56.441717791411037</v>
      </c>
      <c r="F25" s="108"/>
      <c r="G25" s="108">
        <v>112</v>
      </c>
      <c r="H25" s="108">
        <v>2</v>
      </c>
      <c r="I25" s="108">
        <v>26</v>
      </c>
      <c r="J25" s="108"/>
      <c r="K25" s="108">
        <v>3</v>
      </c>
      <c r="L25" s="108">
        <v>15</v>
      </c>
      <c r="M25" s="108">
        <v>3</v>
      </c>
      <c r="N25" s="108"/>
      <c r="O25" s="108">
        <v>2</v>
      </c>
      <c r="P25" s="58"/>
      <c r="Q25" s="76">
        <v>68.711656441717793</v>
      </c>
      <c r="R25" s="76">
        <v>1.2269938650306749</v>
      </c>
      <c r="S25" s="76">
        <v>15.950920245398773</v>
      </c>
      <c r="T25" s="76">
        <v>0</v>
      </c>
      <c r="U25" s="76">
        <v>1.8404907975460123</v>
      </c>
      <c r="V25" s="76">
        <v>9.2024539877300615</v>
      </c>
      <c r="W25" s="76">
        <v>1.8404907975460123</v>
      </c>
      <c r="X25" s="76">
        <v>0</v>
      </c>
      <c r="Y25" s="76">
        <v>1.2269938650306749</v>
      </c>
    </row>
    <row r="26" spans="1:25" x14ac:dyDescent="0.2">
      <c r="A26" s="63" t="s">
        <v>83</v>
      </c>
      <c r="B26" s="108">
        <v>52</v>
      </c>
      <c r="C26" s="108">
        <v>28</v>
      </c>
      <c r="D26" s="108">
        <v>18</v>
      </c>
      <c r="E26" s="76">
        <f t="shared" si="2"/>
        <v>53.061224489795919</v>
      </c>
      <c r="F26" s="108"/>
      <c r="G26" s="108">
        <v>57</v>
      </c>
      <c r="H26" s="108"/>
      <c r="I26" s="108">
        <v>28</v>
      </c>
      <c r="J26" s="108">
        <v>1</v>
      </c>
      <c r="K26" s="108">
        <v>7</v>
      </c>
      <c r="L26" s="108">
        <v>1</v>
      </c>
      <c r="M26" s="108"/>
      <c r="N26" s="108">
        <v>2</v>
      </c>
      <c r="O26" s="108">
        <v>2</v>
      </c>
      <c r="P26" s="58"/>
      <c r="Q26" s="76">
        <v>58.163265306122447</v>
      </c>
      <c r="R26" s="76">
        <v>0</v>
      </c>
      <c r="S26" s="76">
        <v>28.571428571428569</v>
      </c>
      <c r="T26" s="76">
        <v>1.0204081632653061</v>
      </c>
      <c r="U26" s="76">
        <v>7.1428571428571423</v>
      </c>
      <c r="V26" s="76">
        <v>1.0204081632653061</v>
      </c>
      <c r="W26" s="76">
        <v>0</v>
      </c>
      <c r="X26" s="76">
        <v>2.0408163265306123</v>
      </c>
      <c r="Y26" s="76">
        <v>2.0408163265306123</v>
      </c>
    </row>
    <row r="27" spans="1:25" x14ac:dyDescent="0.2">
      <c r="A27" s="63" t="s">
        <v>84</v>
      </c>
      <c r="B27" s="108">
        <v>74</v>
      </c>
      <c r="C27" s="108">
        <v>27</v>
      </c>
      <c r="D27" s="108">
        <v>5</v>
      </c>
      <c r="E27" s="76">
        <f t="shared" si="2"/>
        <v>69.811320754716974</v>
      </c>
      <c r="F27" s="108"/>
      <c r="G27" s="108">
        <v>75</v>
      </c>
      <c r="H27" s="108">
        <v>3</v>
      </c>
      <c r="I27" s="108">
        <v>18</v>
      </c>
      <c r="J27" s="108">
        <v>1</v>
      </c>
      <c r="K27" s="108">
        <v>3</v>
      </c>
      <c r="L27" s="108">
        <v>5</v>
      </c>
      <c r="M27" s="108">
        <v>1</v>
      </c>
      <c r="N27" s="108"/>
      <c r="O27" s="108"/>
      <c r="P27" s="58"/>
      <c r="Q27" s="76">
        <v>70.754716981132077</v>
      </c>
      <c r="R27" s="76">
        <v>2.8301886792452833</v>
      </c>
      <c r="S27" s="76">
        <v>16.981132075471699</v>
      </c>
      <c r="T27" s="76">
        <v>0.94339622641509435</v>
      </c>
      <c r="U27" s="76">
        <v>2.8301886792452833</v>
      </c>
      <c r="V27" s="76">
        <v>4.716981132075472</v>
      </c>
      <c r="W27" s="76">
        <v>0.94339622641509435</v>
      </c>
      <c r="X27" s="76">
        <v>0</v>
      </c>
      <c r="Y27" s="76">
        <v>0</v>
      </c>
    </row>
    <row r="28" spans="1:25" x14ac:dyDescent="0.2">
      <c r="A28" s="63" t="s">
        <v>85</v>
      </c>
      <c r="B28" s="108">
        <v>62</v>
      </c>
      <c r="C28" s="108">
        <v>41</v>
      </c>
      <c r="D28" s="108">
        <v>20</v>
      </c>
      <c r="E28" s="76">
        <f t="shared" si="2"/>
        <v>50.40650406504065</v>
      </c>
      <c r="F28" s="108"/>
      <c r="G28" s="108">
        <v>62</v>
      </c>
      <c r="H28" s="108">
        <v>8</v>
      </c>
      <c r="I28" s="108">
        <v>47</v>
      </c>
      <c r="J28" s="108"/>
      <c r="K28" s="108">
        <v>3</v>
      </c>
      <c r="L28" s="108">
        <v>2</v>
      </c>
      <c r="M28" s="108"/>
      <c r="N28" s="108"/>
      <c r="O28" s="108">
        <v>1</v>
      </c>
      <c r="P28" s="58"/>
      <c r="Q28" s="76">
        <v>50.40650406504065</v>
      </c>
      <c r="R28" s="76">
        <v>6.5040650406504072</v>
      </c>
      <c r="S28" s="76">
        <v>38.211382113821138</v>
      </c>
      <c r="T28" s="76">
        <v>0</v>
      </c>
      <c r="U28" s="76">
        <v>2.4390243902439024</v>
      </c>
      <c r="V28" s="76">
        <v>1.6260162601626018</v>
      </c>
      <c r="W28" s="76">
        <v>0</v>
      </c>
      <c r="X28" s="76">
        <v>0</v>
      </c>
      <c r="Y28" s="76">
        <v>0.81300813008130091</v>
      </c>
    </row>
    <row r="29" spans="1:25" x14ac:dyDescent="0.2">
      <c r="A29" s="63" t="s">
        <v>86</v>
      </c>
      <c r="B29" s="108">
        <v>142</v>
      </c>
      <c r="C29" s="108">
        <v>103</v>
      </c>
      <c r="D29" s="108">
        <v>44</v>
      </c>
      <c r="E29" s="76">
        <f t="shared" si="2"/>
        <v>49.134948096885807</v>
      </c>
      <c r="F29" s="108"/>
      <c r="G29" s="108">
        <v>104</v>
      </c>
      <c r="H29" s="108"/>
      <c r="I29" s="108">
        <v>98</v>
      </c>
      <c r="J29" s="108">
        <v>7</v>
      </c>
      <c r="K29" s="108">
        <v>22</v>
      </c>
      <c r="L29" s="108">
        <v>46</v>
      </c>
      <c r="M29" s="108">
        <v>3</v>
      </c>
      <c r="N29" s="108">
        <v>5</v>
      </c>
      <c r="O29" s="108">
        <v>4</v>
      </c>
      <c r="P29" s="58"/>
      <c r="Q29" s="76">
        <v>35.986159169550177</v>
      </c>
      <c r="R29" s="76">
        <v>0</v>
      </c>
      <c r="S29" s="76">
        <v>33.910034602076124</v>
      </c>
      <c r="T29" s="76">
        <v>2.422145328719723</v>
      </c>
      <c r="U29" s="76">
        <v>7.6124567474048446</v>
      </c>
      <c r="V29" s="76">
        <v>15.916955017301039</v>
      </c>
      <c r="W29" s="76">
        <v>1.0380622837370241</v>
      </c>
      <c r="X29" s="76">
        <v>1.7301038062283738</v>
      </c>
      <c r="Y29" s="76">
        <v>1.3840830449826991</v>
      </c>
    </row>
    <row r="30" spans="1:25" x14ac:dyDescent="0.2">
      <c r="A30" s="63" t="s">
        <v>87</v>
      </c>
      <c r="B30" s="108">
        <v>57</v>
      </c>
      <c r="C30" s="108">
        <v>23</v>
      </c>
      <c r="D30" s="108">
        <v>16</v>
      </c>
      <c r="E30" s="76">
        <f t="shared" si="2"/>
        <v>59.375</v>
      </c>
      <c r="F30" s="108"/>
      <c r="G30" s="108">
        <v>54</v>
      </c>
      <c r="H30" s="108"/>
      <c r="I30" s="108">
        <v>21</v>
      </c>
      <c r="J30" s="108">
        <v>5</v>
      </c>
      <c r="K30" s="108">
        <v>10</v>
      </c>
      <c r="L30" s="108">
        <v>4</v>
      </c>
      <c r="M30" s="108">
        <v>2</v>
      </c>
      <c r="N30" s="108"/>
      <c r="O30" s="108"/>
      <c r="P30" s="58"/>
      <c r="Q30" s="76">
        <v>56.25</v>
      </c>
      <c r="R30" s="76">
        <v>0</v>
      </c>
      <c r="S30" s="76">
        <v>21.875</v>
      </c>
      <c r="T30" s="76">
        <v>5.2083333333333339</v>
      </c>
      <c r="U30" s="76">
        <v>10.416666666666668</v>
      </c>
      <c r="V30" s="76">
        <v>4.1666666666666661</v>
      </c>
      <c r="W30" s="76">
        <v>2.083333333333333</v>
      </c>
      <c r="X30" s="76">
        <v>0</v>
      </c>
      <c r="Y30" s="76">
        <v>0</v>
      </c>
    </row>
    <row r="31" spans="1:25" x14ac:dyDescent="0.2">
      <c r="A31" s="63" t="s">
        <v>88</v>
      </c>
      <c r="B31" s="108">
        <v>133</v>
      </c>
      <c r="C31" s="108">
        <v>96</v>
      </c>
      <c r="D31" s="108">
        <v>9</v>
      </c>
      <c r="E31" s="76">
        <f t="shared" si="2"/>
        <v>55.882352941176471</v>
      </c>
      <c r="F31" s="108"/>
      <c r="G31" s="108">
        <v>125</v>
      </c>
      <c r="H31" s="108"/>
      <c r="I31" s="108">
        <v>30</v>
      </c>
      <c r="J31" s="108"/>
      <c r="K31" s="108">
        <v>14</v>
      </c>
      <c r="L31" s="108">
        <v>65</v>
      </c>
      <c r="M31" s="108">
        <v>2</v>
      </c>
      <c r="N31" s="108">
        <v>1</v>
      </c>
      <c r="O31" s="108">
        <v>1</v>
      </c>
      <c r="P31" s="58"/>
      <c r="Q31" s="76">
        <v>52.52100840336135</v>
      </c>
      <c r="R31" s="76">
        <v>0</v>
      </c>
      <c r="S31" s="76">
        <v>12.605042016806722</v>
      </c>
      <c r="T31" s="76">
        <v>0</v>
      </c>
      <c r="U31" s="76">
        <v>5.8823529411764701</v>
      </c>
      <c r="V31" s="76">
        <v>27.310924369747898</v>
      </c>
      <c r="W31" s="76">
        <v>0.84033613445378152</v>
      </c>
      <c r="X31" s="76">
        <v>0.42016806722689076</v>
      </c>
      <c r="Y31" s="76">
        <v>0.42016806722689076</v>
      </c>
    </row>
    <row r="32" spans="1:25" x14ac:dyDescent="0.2">
      <c r="A32" s="63" t="s">
        <v>89</v>
      </c>
      <c r="B32" s="108">
        <v>29</v>
      </c>
      <c r="C32" s="108">
        <v>27</v>
      </c>
      <c r="D32" s="108">
        <v>10</v>
      </c>
      <c r="E32" s="76">
        <f t="shared" si="2"/>
        <v>43.939393939393938</v>
      </c>
      <c r="F32" s="108"/>
      <c r="G32" s="108">
        <v>41</v>
      </c>
      <c r="H32" s="108"/>
      <c r="I32" s="108">
        <v>10</v>
      </c>
      <c r="J32" s="108"/>
      <c r="K32" s="108">
        <v>11</v>
      </c>
      <c r="L32" s="108">
        <v>3</v>
      </c>
      <c r="M32" s="108"/>
      <c r="N32" s="108">
        <v>1</v>
      </c>
      <c r="O32" s="108"/>
      <c r="P32" s="58"/>
      <c r="Q32" s="76">
        <v>62.121212121212125</v>
      </c>
      <c r="R32" s="76">
        <v>0</v>
      </c>
      <c r="S32" s="76">
        <v>15.151515151515152</v>
      </c>
      <c r="T32" s="76">
        <v>0</v>
      </c>
      <c r="U32" s="76">
        <v>16.666666666666664</v>
      </c>
      <c r="V32" s="76">
        <v>4.5454545454545459</v>
      </c>
      <c r="W32" s="76">
        <v>0</v>
      </c>
      <c r="X32" s="76">
        <v>1.5151515151515151</v>
      </c>
      <c r="Y32" s="76">
        <v>0</v>
      </c>
    </row>
    <row r="33" spans="1:25" x14ac:dyDescent="0.2">
      <c r="A33" s="63" t="s">
        <v>90</v>
      </c>
      <c r="B33" s="108">
        <v>142</v>
      </c>
      <c r="C33" s="108">
        <v>48</v>
      </c>
      <c r="D33" s="108">
        <v>25</v>
      </c>
      <c r="E33" s="76">
        <f t="shared" si="2"/>
        <v>66.04651162790698</v>
      </c>
      <c r="F33" s="109"/>
      <c r="G33" s="108">
        <v>92</v>
      </c>
      <c r="H33" s="108"/>
      <c r="I33" s="108">
        <v>65</v>
      </c>
      <c r="J33" s="108">
        <v>12</v>
      </c>
      <c r="K33" s="108">
        <v>28</v>
      </c>
      <c r="L33" s="108">
        <v>13</v>
      </c>
      <c r="M33" s="108">
        <v>3</v>
      </c>
      <c r="N33" s="108">
        <v>1</v>
      </c>
      <c r="O33" s="108">
        <v>1</v>
      </c>
      <c r="P33" s="78"/>
      <c r="Q33" s="76">
        <v>42.790697674418603</v>
      </c>
      <c r="R33" s="76">
        <v>0</v>
      </c>
      <c r="S33" s="76">
        <v>30.232558139534881</v>
      </c>
      <c r="T33" s="76">
        <v>5.5813953488372094</v>
      </c>
      <c r="U33" s="76">
        <v>13.023255813953488</v>
      </c>
      <c r="V33" s="76">
        <v>6.0465116279069768</v>
      </c>
      <c r="W33" s="76">
        <v>1.3953488372093024</v>
      </c>
      <c r="X33" s="76">
        <v>0.46511627906976744</v>
      </c>
      <c r="Y33" s="76">
        <v>0.46511627906976744</v>
      </c>
    </row>
    <row r="34" spans="1:25" x14ac:dyDescent="0.2">
      <c r="A34" s="66" t="s">
        <v>91</v>
      </c>
      <c r="B34" s="108">
        <v>119</v>
      </c>
      <c r="C34" s="108">
        <v>51</v>
      </c>
      <c r="D34" s="108">
        <v>8</v>
      </c>
      <c r="E34" s="76">
        <f t="shared" si="2"/>
        <v>66.853932584269657</v>
      </c>
      <c r="F34" s="109"/>
      <c r="G34" s="108">
        <v>56</v>
      </c>
      <c r="H34" s="108">
        <v>1</v>
      </c>
      <c r="I34" s="108">
        <v>56</v>
      </c>
      <c r="J34" s="108">
        <v>6</v>
      </c>
      <c r="K34" s="108">
        <v>49</v>
      </c>
      <c r="L34" s="108">
        <v>6</v>
      </c>
      <c r="M34" s="108">
        <v>1</v>
      </c>
      <c r="N34" s="108"/>
      <c r="O34" s="108">
        <v>3</v>
      </c>
      <c r="P34" s="78"/>
      <c r="Q34" s="76">
        <v>31.460674157303369</v>
      </c>
      <c r="R34" s="76">
        <v>0.5617977528089888</v>
      </c>
      <c r="S34" s="76">
        <v>31.460674157303369</v>
      </c>
      <c r="T34" s="76">
        <v>3.3707865168539324</v>
      </c>
      <c r="U34" s="76">
        <v>27.528089887640451</v>
      </c>
      <c r="V34" s="76">
        <v>3.3707865168539324</v>
      </c>
      <c r="W34" s="76">
        <v>0.5617977528089888</v>
      </c>
      <c r="X34" s="76">
        <v>0</v>
      </c>
      <c r="Y34" s="76">
        <v>1.6853932584269662</v>
      </c>
    </row>
    <row r="35" spans="1:25" ht="13.5" thickBot="1" x14ac:dyDescent="0.25">
      <c r="A35" s="67" t="s">
        <v>92</v>
      </c>
      <c r="B35" s="50">
        <v>45</v>
      </c>
      <c r="C35" s="50">
        <v>31</v>
      </c>
      <c r="D35" s="50">
        <v>6</v>
      </c>
      <c r="E35" s="81">
        <f t="shared" si="2"/>
        <v>54.878048780487809</v>
      </c>
      <c r="F35" s="50"/>
      <c r="G35" s="50">
        <v>34</v>
      </c>
      <c r="H35" s="50"/>
      <c r="I35" s="50">
        <v>2</v>
      </c>
      <c r="J35" s="50">
        <v>1</v>
      </c>
      <c r="K35" s="50">
        <v>2</v>
      </c>
      <c r="L35" s="50">
        <v>41</v>
      </c>
      <c r="M35" s="50">
        <v>2</v>
      </c>
      <c r="N35" s="50"/>
      <c r="O35" s="50"/>
      <c r="P35" s="82"/>
      <c r="Q35" s="81">
        <v>40</v>
      </c>
      <c r="R35" s="81">
        <v>0</v>
      </c>
      <c r="S35" s="81">
        <v>2.3529411764705883</v>
      </c>
      <c r="T35" s="81">
        <v>1.1764705882352942</v>
      </c>
      <c r="U35" s="81">
        <v>2.3529411764705883</v>
      </c>
      <c r="V35" s="81">
        <v>48.235294117647058</v>
      </c>
      <c r="W35" s="81">
        <v>2.3529411764705883</v>
      </c>
      <c r="X35" s="81">
        <v>0</v>
      </c>
      <c r="Y35" s="81">
        <v>0</v>
      </c>
    </row>
  </sheetData>
  <mergeCells count="9">
    <mergeCell ref="A5:A6"/>
    <mergeCell ref="B5:E5"/>
    <mergeCell ref="G5:O5"/>
    <mergeCell ref="Q5:Y5"/>
    <mergeCell ref="AA1:AB2"/>
    <mergeCell ref="A1:Y1"/>
    <mergeCell ref="A2:Y2"/>
    <mergeCell ref="A3:Y3"/>
    <mergeCell ref="A4:Y4"/>
  </mergeCells>
  <hyperlinks>
    <hyperlink ref="AA1" r:id="rId1" location="INDICE!A1"/>
    <hyperlink ref="AA1:AB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5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Normal="100" workbookViewId="0">
      <selection activeCell="O1" sqref="O1:R2"/>
    </sheetView>
  </sheetViews>
  <sheetFormatPr baseColWidth="10" defaultRowHeight="15" x14ac:dyDescent="0.25"/>
  <cols>
    <col min="1" max="1" width="16" style="47" customWidth="1"/>
    <col min="2" max="2" width="12.28515625" style="73" customWidth="1"/>
    <col min="3" max="3" width="8.5703125" style="73" customWidth="1"/>
    <col min="4" max="4" width="6.42578125" style="73" customWidth="1"/>
    <col min="5" max="5" width="6.7109375" style="73" customWidth="1"/>
    <col min="6" max="6" width="5.7109375" style="73" customWidth="1"/>
    <col min="7" max="7" width="4" style="73" bestFit="1" customWidth="1"/>
    <col min="8" max="8" width="1.140625" style="73" customWidth="1"/>
    <col min="9" max="9" width="12.140625" style="73" customWidth="1"/>
    <col min="10" max="10" width="8.140625" style="73" customWidth="1"/>
    <col min="11" max="11" width="7.140625" style="73" customWidth="1"/>
    <col min="12" max="12" width="8.42578125" style="73" customWidth="1"/>
    <col min="13" max="13" width="6.42578125" style="73" customWidth="1"/>
    <col min="14" max="14" width="6.7109375" style="73" customWidth="1"/>
    <col min="15" max="15" width="11.42578125" style="59"/>
    <col min="16" max="17" width="11.42578125" style="110"/>
    <col min="18" max="16384" width="11.42578125" style="59"/>
  </cols>
  <sheetData>
    <row r="1" spans="1:18" s="44" customFormat="1" x14ac:dyDescent="0.2">
      <c r="A1" s="43" t="s">
        <v>137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69"/>
      <c r="P1" s="180" t="s">
        <v>194</v>
      </c>
      <c r="Q1" s="180"/>
      <c r="R1" s="169"/>
    </row>
    <row r="2" spans="1:18" s="44" customFormat="1" x14ac:dyDescent="0.2">
      <c r="A2" s="43" t="s">
        <v>138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69"/>
      <c r="P2" s="180"/>
      <c r="Q2" s="180"/>
      <c r="R2"/>
    </row>
    <row r="3" spans="1:18" s="44" customFormat="1" ht="14.25" x14ac:dyDescent="0.2">
      <c r="A3" s="43" t="s">
        <v>39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8" s="44" customFormat="1" thickBot="1" x14ac:dyDescent="0.25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8" s="48" customFormat="1" ht="18.75" customHeight="1" x14ac:dyDescent="0.2">
      <c r="A5" s="189" t="s">
        <v>41</v>
      </c>
      <c r="B5" s="181" t="s">
        <v>123</v>
      </c>
      <c r="C5" s="181"/>
      <c r="D5" s="181"/>
      <c r="E5" s="181"/>
      <c r="F5" s="181"/>
      <c r="G5" s="181"/>
      <c r="H5" s="47"/>
      <c r="I5" s="181" t="s">
        <v>124</v>
      </c>
      <c r="J5" s="181"/>
      <c r="K5" s="181"/>
      <c r="L5" s="181"/>
      <c r="M5" s="181"/>
      <c r="N5" s="181"/>
    </row>
    <row r="6" spans="1:18" s="48" customFormat="1" ht="27.75" customHeight="1" thickBot="1" x14ac:dyDescent="0.25">
      <c r="A6" s="183"/>
      <c r="B6" s="90" t="s">
        <v>139</v>
      </c>
      <c r="C6" s="90" t="s">
        <v>140</v>
      </c>
      <c r="D6" s="90" t="s">
        <v>141</v>
      </c>
      <c r="E6" s="90" t="s">
        <v>142</v>
      </c>
      <c r="F6" s="90" t="s">
        <v>136</v>
      </c>
      <c r="G6" s="106" t="s">
        <v>127</v>
      </c>
      <c r="H6" s="106"/>
      <c r="I6" s="90" t="s">
        <v>139</v>
      </c>
      <c r="J6" s="90" t="s">
        <v>140</v>
      </c>
      <c r="K6" s="90" t="s">
        <v>141</v>
      </c>
      <c r="L6" s="90" t="s">
        <v>142</v>
      </c>
      <c r="M6" s="90" t="s">
        <v>136</v>
      </c>
      <c r="N6" s="106" t="s">
        <v>127</v>
      </c>
    </row>
    <row r="7" spans="1:18" x14ac:dyDescent="0.25">
      <c r="A7" s="53" t="s">
        <v>64</v>
      </c>
      <c r="B7" s="55">
        <f>SUM(B9:B35)</f>
        <v>247</v>
      </c>
      <c r="C7" s="55">
        <f t="shared" ref="C7:G7" si="0">SUM(C9:C35)</f>
        <v>3328</v>
      </c>
      <c r="D7" s="55">
        <f t="shared" si="0"/>
        <v>7</v>
      </c>
      <c r="E7" s="55">
        <f t="shared" si="0"/>
        <v>61</v>
      </c>
      <c r="F7" s="55">
        <f t="shared" si="0"/>
        <v>6</v>
      </c>
      <c r="G7" s="55">
        <f t="shared" si="0"/>
        <v>65</v>
      </c>
      <c r="H7" s="58"/>
      <c r="I7" s="76">
        <v>6.641570314600699</v>
      </c>
      <c r="J7" s="76">
        <v>89.486421080935742</v>
      </c>
      <c r="K7" s="76">
        <v>0.18822264049475665</v>
      </c>
      <c r="L7" s="76">
        <v>1.6402258671685936</v>
      </c>
      <c r="M7" s="76">
        <v>0.16133369185264856</v>
      </c>
      <c r="N7" s="76">
        <v>1.7477816617370259</v>
      </c>
    </row>
    <row r="8" spans="1:18" x14ac:dyDescent="0.25">
      <c r="A8" s="63"/>
      <c r="B8" s="55"/>
      <c r="C8" s="55"/>
      <c r="D8" s="55"/>
      <c r="E8" s="55"/>
      <c r="F8" s="55"/>
      <c r="G8" s="55"/>
      <c r="H8" s="58"/>
      <c r="I8" s="108"/>
      <c r="J8" s="108"/>
      <c r="K8" s="108"/>
      <c r="L8" s="108"/>
      <c r="M8" s="108"/>
      <c r="N8" s="108"/>
    </row>
    <row r="9" spans="1:18" x14ac:dyDescent="0.25">
      <c r="A9" s="63" t="s">
        <v>65</v>
      </c>
      <c r="B9" s="108">
        <v>29</v>
      </c>
      <c r="C9" s="108">
        <v>16</v>
      </c>
      <c r="D9" s="108"/>
      <c r="E9" s="108"/>
      <c r="F9" s="108"/>
      <c r="G9" s="108">
        <v>1</v>
      </c>
      <c r="H9" s="58"/>
      <c r="I9" s="76">
        <v>63.04347826086957</v>
      </c>
      <c r="J9" s="76">
        <v>34.782608695652172</v>
      </c>
      <c r="K9" s="76">
        <v>0</v>
      </c>
      <c r="L9" s="76">
        <v>0</v>
      </c>
      <c r="M9" s="76">
        <v>0</v>
      </c>
      <c r="N9" s="76">
        <v>2.1739130434782608</v>
      </c>
    </row>
    <row r="10" spans="1:18" x14ac:dyDescent="0.25">
      <c r="A10" s="63" t="s">
        <v>66</v>
      </c>
      <c r="B10" s="108">
        <v>23</v>
      </c>
      <c r="C10" s="108">
        <v>22</v>
      </c>
      <c r="D10" s="108"/>
      <c r="E10" s="108"/>
      <c r="F10" s="108"/>
      <c r="G10" s="108">
        <v>1</v>
      </c>
      <c r="H10" s="58"/>
      <c r="I10" s="76">
        <v>50</v>
      </c>
      <c r="J10" s="76">
        <v>47.826086956521742</v>
      </c>
      <c r="K10" s="76">
        <v>0</v>
      </c>
      <c r="L10" s="76">
        <v>0</v>
      </c>
      <c r="M10" s="76">
        <v>0</v>
      </c>
      <c r="N10" s="76">
        <v>2.1739130434782608</v>
      </c>
    </row>
    <row r="11" spans="1:18" x14ac:dyDescent="0.25">
      <c r="A11" s="63" t="s">
        <v>67</v>
      </c>
      <c r="B11" s="108">
        <v>16</v>
      </c>
      <c r="C11" s="108">
        <v>25</v>
      </c>
      <c r="D11" s="108"/>
      <c r="E11" s="108"/>
      <c r="F11" s="108"/>
      <c r="G11" s="108"/>
      <c r="H11" s="58"/>
      <c r="I11" s="76">
        <v>39.024390243902438</v>
      </c>
      <c r="J11" s="76">
        <v>60.975609756097562</v>
      </c>
      <c r="K11" s="76">
        <v>0</v>
      </c>
      <c r="L11" s="76">
        <v>0</v>
      </c>
      <c r="M11" s="76">
        <v>0</v>
      </c>
      <c r="N11" s="76">
        <v>0</v>
      </c>
    </row>
    <row r="12" spans="1:18" x14ac:dyDescent="0.25">
      <c r="A12" s="63" t="s">
        <v>68</v>
      </c>
      <c r="B12" s="108">
        <v>13</v>
      </c>
      <c r="C12" s="108">
        <v>103</v>
      </c>
      <c r="D12" s="108">
        <v>1</v>
      </c>
      <c r="E12" s="108"/>
      <c r="F12" s="108"/>
      <c r="G12" s="108">
        <v>4</v>
      </c>
      <c r="H12" s="58"/>
      <c r="I12" s="76">
        <v>10.743801652892563</v>
      </c>
      <c r="J12" s="76">
        <v>85.123966942148769</v>
      </c>
      <c r="K12" s="76">
        <v>0.82644628099173556</v>
      </c>
      <c r="L12" s="76">
        <v>0</v>
      </c>
      <c r="M12" s="76">
        <v>0</v>
      </c>
      <c r="N12" s="76">
        <v>3.3057851239669422</v>
      </c>
    </row>
    <row r="13" spans="1:18" x14ac:dyDescent="0.25">
      <c r="A13" s="63" t="s">
        <v>69</v>
      </c>
      <c r="B13" s="108">
        <v>2</v>
      </c>
      <c r="C13" s="108">
        <v>113</v>
      </c>
      <c r="D13" s="108"/>
      <c r="E13" s="108"/>
      <c r="F13" s="108"/>
      <c r="G13" s="108"/>
      <c r="H13" s="58"/>
      <c r="I13" s="76">
        <v>1.7391304347826086</v>
      </c>
      <c r="J13" s="76">
        <v>98.260869565217391</v>
      </c>
      <c r="K13" s="76">
        <v>0</v>
      </c>
      <c r="L13" s="76">
        <v>0</v>
      </c>
      <c r="M13" s="76">
        <v>0</v>
      </c>
      <c r="N13" s="76">
        <v>0</v>
      </c>
    </row>
    <row r="14" spans="1:18" x14ac:dyDescent="0.25">
      <c r="A14" s="63" t="s">
        <v>71</v>
      </c>
      <c r="B14" s="108">
        <v>9</v>
      </c>
      <c r="C14" s="108">
        <v>209</v>
      </c>
      <c r="D14" s="108"/>
      <c r="E14" s="108">
        <v>1</v>
      </c>
      <c r="F14" s="108"/>
      <c r="G14" s="108">
        <v>8</v>
      </c>
      <c r="H14" s="58"/>
      <c r="I14" s="76">
        <v>3.9647577092511015</v>
      </c>
      <c r="J14" s="76">
        <v>92.070484581497809</v>
      </c>
      <c r="K14" s="76">
        <v>0</v>
      </c>
      <c r="L14" s="76">
        <v>0.44052863436123352</v>
      </c>
      <c r="M14" s="76">
        <v>0</v>
      </c>
      <c r="N14" s="76">
        <v>3.5242290748898681</v>
      </c>
    </row>
    <row r="15" spans="1:18" x14ac:dyDescent="0.25">
      <c r="A15" s="63" t="s">
        <v>72</v>
      </c>
      <c r="B15" s="108">
        <v>2</v>
      </c>
      <c r="C15" s="108">
        <v>68</v>
      </c>
      <c r="D15" s="108"/>
      <c r="E15" s="108"/>
      <c r="F15" s="108"/>
      <c r="G15" s="108"/>
      <c r="H15" s="58"/>
      <c r="I15" s="76">
        <v>2.8571428571428572</v>
      </c>
      <c r="J15" s="76">
        <v>97.142857142857139</v>
      </c>
      <c r="K15" s="76">
        <v>0</v>
      </c>
      <c r="L15" s="76">
        <v>0</v>
      </c>
      <c r="M15" s="76">
        <v>0</v>
      </c>
      <c r="N15" s="76">
        <v>0</v>
      </c>
    </row>
    <row r="16" spans="1:18" x14ac:dyDescent="0.25">
      <c r="A16" s="63" t="s">
        <v>73</v>
      </c>
      <c r="B16" s="108">
        <v>17</v>
      </c>
      <c r="C16" s="108">
        <v>144</v>
      </c>
      <c r="D16" s="108"/>
      <c r="E16" s="108"/>
      <c r="F16" s="108"/>
      <c r="G16" s="108">
        <v>2</v>
      </c>
      <c r="H16" s="58"/>
      <c r="I16" s="76">
        <v>10.429447852760736</v>
      </c>
      <c r="J16" s="76">
        <v>88.343558282208591</v>
      </c>
      <c r="K16" s="76">
        <v>0</v>
      </c>
      <c r="L16" s="76">
        <v>0</v>
      </c>
      <c r="M16" s="76">
        <v>0</v>
      </c>
      <c r="N16" s="76">
        <v>1.2269938650306749</v>
      </c>
    </row>
    <row r="17" spans="1:14" x14ac:dyDescent="0.25">
      <c r="A17" s="63" t="s">
        <v>74</v>
      </c>
      <c r="B17" s="108">
        <v>6</v>
      </c>
      <c r="C17" s="108">
        <v>135</v>
      </c>
      <c r="D17" s="108"/>
      <c r="E17" s="108"/>
      <c r="F17" s="108">
        <v>1</v>
      </c>
      <c r="G17" s="108">
        <v>6</v>
      </c>
      <c r="H17" s="58"/>
      <c r="I17" s="76">
        <v>4.0540540540540544</v>
      </c>
      <c r="J17" s="76">
        <v>91.21621621621621</v>
      </c>
      <c r="K17" s="76">
        <v>0</v>
      </c>
      <c r="L17" s="76">
        <v>0</v>
      </c>
      <c r="M17" s="76">
        <v>0.67567567567567566</v>
      </c>
      <c r="N17" s="76">
        <v>4.0540540540540544</v>
      </c>
    </row>
    <row r="18" spans="1:14" x14ac:dyDescent="0.25">
      <c r="A18" s="63" t="s">
        <v>75</v>
      </c>
      <c r="B18" s="108">
        <v>11</v>
      </c>
      <c r="C18" s="108">
        <v>284</v>
      </c>
      <c r="D18" s="108">
        <v>1</v>
      </c>
      <c r="E18" s="108">
        <v>3</v>
      </c>
      <c r="F18" s="108"/>
      <c r="G18" s="108">
        <v>1</v>
      </c>
      <c r="H18" s="58"/>
      <c r="I18" s="76">
        <v>3.6666666666666665</v>
      </c>
      <c r="J18" s="76">
        <v>94.666666666666671</v>
      </c>
      <c r="K18" s="76">
        <v>0.33333333333333337</v>
      </c>
      <c r="L18" s="76">
        <v>1</v>
      </c>
      <c r="M18" s="76">
        <v>0</v>
      </c>
      <c r="N18" s="76">
        <v>0.33333333333333337</v>
      </c>
    </row>
    <row r="19" spans="1:14" x14ac:dyDescent="0.25">
      <c r="A19" s="63" t="s">
        <v>76</v>
      </c>
      <c r="B19" s="108">
        <v>1</v>
      </c>
      <c r="C19" s="108">
        <v>164</v>
      </c>
      <c r="D19" s="108"/>
      <c r="E19" s="108"/>
      <c r="F19" s="108"/>
      <c r="G19" s="108">
        <v>4</v>
      </c>
      <c r="H19" s="58"/>
      <c r="I19" s="76">
        <v>0.58823529411764708</v>
      </c>
      <c r="J19" s="76">
        <v>96.470588235294116</v>
      </c>
      <c r="K19" s="76">
        <v>0</v>
      </c>
      <c r="L19" s="76">
        <v>0</v>
      </c>
      <c r="M19" s="76">
        <v>0</v>
      </c>
      <c r="N19" s="76">
        <v>2.3529411764705883</v>
      </c>
    </row>
    <row r="20" spans="1:14" x14ac:dyDescent="0.25">
      <c r="A20" s="65" t="s">
        <v>77</v>
      </c>
      <c r="B20" s="108">
        <v>10</v>
      </c>
      <c r="C20" s="108">
        <v>127</v>
      </c>
      <c r="D20" s="108"/>
      <c r="E20" s="108"/>
      <c r="F20" s="108"/>
      <c r="G20" s="108">
        <v>5</v>
      </c>
      <c r="H20" s="58"/>
      <c r="I20" s="76">
        <v>7.042253521126761</v>
      </c>
      <c r="J20" s="76">
        <v>89.436619718309856</v>
      </c>
      <c r="K20" s="76">
        <v>0</v>
      </c>
      <c r="L20" s="76">
        <v>0</v>
      </c>
      <c r="M20" s="76">
        <v>0</v>
      </c>
      <c r="N20" s="76">
        <v>3.5211267605633805</v>
      </c>
    </row>
    <row r="21" spans="1:14" x14ac:dyDescent="0.25">
      <c r="A21" s="63" t="s">
        <v>78</v>
      </c>
      <c r="B21" s="108">
        <v>8</v>
      </c>
      <c r="C21" s="108">
        <v>155</v>
      </c>
      <c r="D21" s="108">
        <v>1</v>
      </c>
      <c r="E21" s="108">
        <v>9</v>
      </c>
      <c r="F21" s="108"/>
      <c r="G21" s="108">
        <v>4</v>
      </c>
      <c r="H21" s="58"/>
      <c r="I21" s="76">
        <v>4.5197740112994351</v>
      </c>
      <c r="J21" s="76">
        <v>87.570621468926561</v>
      </c>
      <c r="K21" s="76">
        <v>0.56497175141242939</v>
      </c>
      <c r="L21" s="76">
        <v>5.0847457627118651</v>
      </c>
      <c r="M21" s="76">
        <v>0</v>
      </c>
      <c r="N21" s="76">
        <v>2.2598870056497176</v>
      </c>
    </row>
    <row r="22" spans="1:14" x14ac:dyDescent="0.25">
      <c r="A22" s="63" t="s">
        <v>79</v>
      </c>
      <c r="B22" s="108">
        <v>16</v>
      </c>
      <c r="C22" s="108">
        <v>71</v>
      </c>
      <c r="D22" s="108"/>
      <c r="E22" s="108"/>
      <c r="F22" s="108"/>
      <c r="G22" s="108"/>
      <c r="H22" s="58"/>
      <c r="I22" s="76">
        <v>18.390804597701148</v>
      </c>
      <c r="J22" s="76">
        <v>81.609195402298852</v>
      </c>
      <c r="K22" s="76">
        <v>0</v>
      </c>
      <c r="L22" s="76">
        <v>0</v>
      </c>
      <c r="M22" s="76">
        <v>0</v>
      </c>
      <c r="N22" s="76">
        <v>0</v>
      </c>
    </row>
    <row r="23" spans="1:14" x14ac:dyDescent="0.25">
      <c r="A23" s="63" t="s">
        <v>80</v>
      </c>
      <c r="B23" s="108">
        <v>4</v>
      </c>
      <c r="C23" s="108">
        <v>108</v>
      </c>
      <c r="D23" s="108"/>
      <c r="E23" s="108">
        <v>1</v>
      </c>
      <c r="F23" s="108"/>
      <c r="G23" s="108"/>
      <c r="H23" s="58"/>
      <c r="I23" s="76">
        <v>3.5087719298245612</v>
      </c>
      <c r="J23" s="76">
        <v>94.73684210526315</v>
      </c>
      <c r="K23" s="76">
        <v>0</v>
      </c>
      <c r="L23" s="76">
        <v>0.8771929824561403</v>
      </c>
      <c r="M23" s="76">
        <v>0</v>
      </c>
      <c r="N23" s="76">
        <v>0</v>
      </c>
    </row>
    <row r="24" spans="1:14" x14ac:dyDescent="0.25">
      <c r="A24" s="63" t="s">
        <v>81</v>
      </c>
      <c r="B24" s="108">
        <v>4</v>
      </c>
      <c r="C24" s="108">
        <v>91</v>
      </c>
      <c r="D24" s="108"/>
      <c r="E24" s="108"/>
      <c r="F24" s="108"/>
      <c r="G24" s="108"/>
      <c r="H24" s="58"/>
      <c r="I24" s="76">
        <v>4.2105263157894735</v>
      </c>
      <c r="J24" s="76">
        <v>95.78947368421052</v>
      </c>
      <c r="K24" s="76">
        <v>0</v>
      </c>
      <c r="L24" s="76">
        <v>0</v>
      </c>
      <c r="M24" s="76">
        <v>0</v>
      </c>
      <c r="N24" s="76">
        <v>0</v>
      </c>
    </row>
    <row r="25" spans="1:14" x14ac:dyDescent="0.25">
      <c r="A25" s="63" t="s">
        <v>82</v>
      </c>
      <c r="B25" s="108">
        <v>2</v>
      </c>
      <c r="C25" s="108">
        <v>152</v>
      </c>
      <c r="D25" s="108"/>
      <c r="E25" s="108">
        <v>4</v>
      </c>
      <c r="F25" s="108">
        <v>1</v>
      </c>
      <c r="G25" s="108">
        <v>4</v>
      </c>
      <c r="H25" s="58"/>
      <c r="I25" s="76">
        <v>1.2269938650306749</v>
      </c>
      <c r="J25" s="76">
        <v>93.251533742331276</v>
      </c>
      <c r="K25" s="76">
        <v>0</v>
      </c>
      <c r="L25" s="76">
        <v>2.4539877300613497</v>
      </c>
      <c r="M25" s="76">
        <v>0.61349693251533743</v>
      </c>
      <c r="N25" s="76">
        <v>2.4539877300613497</v>
      </c>
    </row>
    <row r="26" spans="1:14" x14ac:dyDescent="0.25">
      <c r="A26" s="63" t="s">
        <v>83</v>
      </c>
      <c r="B26" s="108">
        <v>3</v>
      </c>
      <c r="C26" s="108">
        <v>89</v>
      </c>
      <c r="D26" s="108"/>
      <c r="E26" s="108">
        <v>4</v>
      </c>
      <c r="F26" s="108">
        <v>1</v>
      </c>
      <c r="G26" s="108">
        <v>1</v>
      </c>
      <c r="H26" s="58"/>
      <c r="I26" s="76">
        <v>3.0612244897959182</v>
      </c>
      <c r="J26" s="76">
        <v>90.816326530612244</v>
      </c>
      <c r="K26" s="76">
        <v>0</v>
      </c>
      <c r="L26" s="76">
        <v>4.0816326530612246</v>
      </c>
      <c r="M26" s="76">
        <v>1.0204081632653061</v>
      </c>
      <c r="N26" s="76">
        <v>1.0204081632653061</v>
      </c>
    </row>
    <row r="27" spans="1:14" x14ac:dyDescent="0.25">
      <c r="A27" s="63" t="s">
        <v>84</v>
      </c>
      <c r="B27" s="108">
        <v>8</v>
      </c>
      <c r="C27" s="108">
        <v>97</v>
      </c>
      <c r="D27" s="108"/>
      <c r="E27" s="108"/>
      <c r="F27" s="108"/>
      <c r="G27" s="108">
        <v>1</v>
      </c>
      <c r="H27" s="58"/>
      <c r="I27" s="76">
        <v>7.5471698113207548</v>
      </c>
      <c r="J27" s="76">
        <v>91.509433962264154</v>
      </c>
      <c r="K27" s="76">
        <v>0</v>
      </c>
      <c r="L27" s="76">
        <v>0</v>
      </c>
      <c r="M27" s="76">
        <v>0</v>
      </c>
      <c r="N27" s="76">
        <v>0.94339622641509435</v>
      </c>
    </row>
    <row r="28" spans="1:14" x14ac:dyDescent="0.25">
      <c r="A28" s="63" t="s">
        <v>85</v>
      </c>
      <c r="B28" s="108">
        <v>12</v>
      </c>
      <c r="C28" s="108">
        <v>106</v>
      </c>
      <c r="D28" s="108">
        <v>1</v>
      </c>
      <c r="E28" s="108"/>
      <c r="F28" s="108"/>
      <c r="G28" s="108">
        <v>4</v>
      </c>
      <c r="H28" s="58"/>
      <c r="I28" s="76">
        <v>9.7560975609756095</v>
      </c>
      <c r="J28" s="76">
        <v>86.178861788617894</v>
      </c>
      <c r="K28" s="76">
        <v>0.81300813008130091</v>
      </c>
      <c r="L28" s="76">
        <v>0</v>
      </c>
      <c r="M28" s="76">
        <v>0</v>
      </c>
      <c r="N28" s="76">
        <v>3.2520325203252036</v>
      </c>
    </row>
    <row r="29" spans="1:14" x14ac:dyDescent="0.25">
      <c r="A29" s="63" t="s">
        <v>86</v>
      </c>
      <c r="B29" s="108">
        <v>5</v>
      </c>
      <c r="C29" s="108">
        <v>269</v>
      </c>
      <c r="D29" s="108"/>
      <c r="E29" s="108">
        <v>10</v>
      </c>
      <c r="F29" s="108">
        <v>1</v>
      </c>
      <c r="G29" s="108">
        <v>4</v>
      </c>
      <c r="H29" s="58"/>
      <c r="I29" s="76">
        <v>1.7301038062283738</v>
      </c>
      <c r="J29" s="76">
        <v>93.079584775086516</v>
      </c>
      <c r="K29" s="76">
        <v>0</v>
      </c>
      <c r="L29" s="76">
        <v>3.4602076124567476</v>
      </c>
      <c r="M29" s="76">
        <v>0.34602076124567477</v>
      </c>
      <c r="N29" s="76">
        <v>1.3840830449826991</v>
      </c>
    </row>
    <row r="30" spans="1:14" x14ac:dyDescent="0.25">
      <c r="A30" s="63" t="s">
        <v>87</v>
      </c>
      <c r="B30" s="108">
        <v>2</v>
      </c>
      <c r="C30" s="108">
        <v>91</v>
      </c>
      <c r="D30" s="108">
        <v>1</v>
      </c>
      <c r="E30" s="108"/>
      <c r="F30" s="108"/>
      <c r="G30" s="108">
        <v>2</v>
      </c>
      <c r="H30" s="58"/>
      <c r="I30" s="76">
        <v>2.083333333333333</v>
      </c>
      <c r="J30" s="76">
        <v>94.791666666666657</v>
      </c>
      <c r="K30" s="76">
        <v>1.0416666666666665</v>
      </c>
      <c r="L30" s="76">
        <v>0</v>
      </c>
      <c r="M30" s="76">
        <v>0</v>
      </c>
      <c r="N30" s="76">
        <v>2.083333333333333</v>
      </c>
    </row>
    <row r="31" spans="1:14" x14ac:dyDescent="0.25">
      <c r="A31" s="63" t="s">
        <v>88</v>
      </c>
      <c r="B31" s="108">
        <v>9</v>
      </c>
      <c r="C31" s="108">
        <v>217</v>
      </c>
      <c r="D31" s="108"/>
      <c r="E31" s="108">
        <v>10</v>
      </c>
      <c r="F31" s="108"/>
      <c r="G31" s="108">
        <v>2</v>
      </c>
      <c r="H31" s="58"/>
      <c r="I31" s="76">
        <v>3.7815126050420167</v>
      </c>
      <c r="J31" s="76">
        <v>91.17647058823529</v>
      </c>
      <c r="K31" s="76">
        <v>0</v>
      </c>
      <c r="L31" s="76">
        <v>4.2016806722689077</v>
      </c>
      <c r="M31" s="76">
        <v>0</v>
      </c>
      <c r="N31" s="76">
        <v>0.84033613445378152</v>
      </c>
    </row>
    <row r="32" spans="1:14" x14ac:dyDescent="0.25">
      <c r="A32" s="63" t="s">
        <v>89</v>
      </c>
      <c r="B32" s="108">
        <v>2</v>
      </c>
      <c r="C32" s="108">
        <v>63</v>
      </c>
      <c r="D32" s="108"/>
      <c r="E32" s="108"/>
      <c r="F32" s="108"/>
      <c r="G32" s="108">
        <v>1</v>
      </c>
      <c r="H32" s="58"/>
      <c r="I32" s="76">
        <v>3.0303030303030303</v>
      </c>
      <c r="J32" s="76">
        <v>95.454545454545453</v>
      </c>
      <c r="K32" s="76">
        <v>0</v>
      </c>
      <c r="L32" s="76">
        <v>0</v>
      </c>
      <c r="M32" s="76">
        <v>0</v>
      </c>
      <c r="N32" s="76">
        <v>1.5151515151515151</v>
      </c>
    </row>
    <row r="33" spans="1:14" x14ac:dyDescent="0.25">
      <c r="A33" s="63" t="s">
        <v>90</v>
      </c>
      <c r="B33" s="108">
        <v>23</v>
      </c>
      <c r="C33" s="108">
        <v>184</v>
      </c>
      <c r="D33" s="108">
        <v>2</v>
      </c>
      <c r="E33" s="108"/>
      <c r="F33" s="108">
        <v>2</v>
      </c>
      <c r="G33" s="108">
        <v>4</v>
      </c>
      <c r="H33" s="58"/>
      <c r="I33" s="76">
        <v>10.697674418604651</v>
      </c>
      <c r="J33" s="76">
        <v>85.581395348837205</v>
      </c>
      <c r="K33" s="76">
        <v>0.93023255813953487</v>
      </c>
      <c r="L33" s="76">
        <v>0</v>
      </c>
      <c r="M33" s="76">
        <v>0.93023255813953487</v>
      </c>
      <c r="N33" s="76">
        <v>1.8604651162790697</v>
      </c>
    </row>
    <row r="34" spans="1:14" x14ac:dyDescent="0.25">
      <c r="A34" s="66" t="s">
        <v>91</v>
      </c>
      <c r="B34" s="108">
        <v>9</v>
      </c>
      <c r="C34" s="108">
        <v>165</v>
      </c>
      <c r="D34" s="108"/>
      <c r="E34" s="108"/>
      <c r="F34" s="108"/>
      <c r="G34" s="108">
        <v>4</v>
      </c>
      <c r="H34" s="58"/>
      <c r="I34" s="76">
        <v>5.0561797752808983</v>
      </c>
      <c r="J34" s="76">
        <v>92.696629213483149</v>
      </c>
      <c r="K34" s="76">
        <v>0</v>
      </c>
      <c r="L34" s="76">
        <v>0</v>
      </c>
      <c r="M34" s="76">
        <v>0</v>
      </c>
      <c r="N34" s="76">
        <v>2.2471910112359552</v>
      </c>
    </row>
    <row r="35" spans="1:14" ht="15.75" thickBot="1" x14ac:dyDescent="0.3">
      <c r="A35" s="67" t="s">
        <v>92</v>
      </c>
      <c r="B35" s="50">
        <v>1</v>
      </c>
      <c r="C35" s="50">
        <v>60</v>
      </c>
      <c r="D35" s="50"/>
      <c r="E35" s="50">
        <v>19</v>
      </c>
      <c r="F35" s="50"/>
      <c r="G35" s="50">
        <v>2</v>
      </c>
      <c r="H35" s="82"/>
      <c r="I35" s="81">
        <v>1.1764705882352942</v>
      </c>
      <c r="J35" s="81">
        <v>70.588235294117652</v>
      </c>
      <c r="K35" s="81">
        <v>0</v>
      </c>
      <c r="L35" s="81">
        <v>22.352941176470591</v>
      </c>
      <c r="M35" s="81">
        <v>0</v>
      </c>
      <c r="N35" s="81">
        <v>2.3529411764705883</v>
      </c>
    </row>
  </sheetData>
  <mergeCells count="4">
    <mergeCell ref="A5:A6"/>
    <mergeCell ref="B5:G5"/>
    <mergeCell ref="I5:N5"/>
    <mergeCell ref="P1:Q2"/>
  </mergeCells>
  <hyperlinks>
    <hyperlink ref="P1" r:id="rId1" location="INDICE!A1"/>
    <hyperlink ref="P1:Q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95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Normal="100" workbookViewId="0">
      <selection activeCell="Q1" sqref="Q1:T2"/>
    </sheetView>
  </sheetViews>
  <sheetFormatPr baseColWidth="10" defaultRowHeight="15" x14ac:dyDescent="0.25"/>
  <cols>
    <col min="1" max="1" width="16.42578125" style="47" customWidth="1"/>
    <col min="2" max="2" width="8" style="73" customWidth="1"/>
    <col min="3" max="3" width="9.5703125" style="73" customWidth="1"/>
    <col min="4" max="4" width="10.5703125" style="73" customWidth="1"/>
    <col min="5" max="5" width="8.42578125" style="73" customWidth="1"/>
    <col min="6" max="6" width="6.28515625" style="73" bestFit="1" customWidth="1"/>
    <col min="7" max="7" width="7.42578125" style="73" bestFit="1" customWidth="1"/>
    <col min="8" max="8" width="4.85546875" style="73" customWidth="1"/>
    <col min="9" max="9" width="1.42578125" style="73" customWidth="1"/>
    <col min="10" max="10" width="7.5703125" style="73" customWidth="1"/>
    <col min="11" max="11" width="8.140625" style="73" customWidth="1"/>
    <col min="12" max="12" width="10.42578125" style="73" customWidth="1"/>
    <col min="13" max="13" width="7.42578125" style="73" customWidth="1"/>
    <col min="14" max="14" width="6.42578125" style="73" bestFit="1" customWidth="1"/>
    <col min="15" max="15" width="5.5703125" style="73" bestFit="1" customWidth="1"/>
    <col min="16" max="16" width="5.28515625" style="59" bestFit="1" customWidth="1"/>
    <col min="17" max="17" width="13.5703125" style="59" bestFit="1" customWidth="1"/>
    <col min="18" max="18" width="11.42578125" style="59"/>
    <col min="19" max="22" width="11.42578125" style="110"/>
    <col min="23" max="16384" width="11.42578125" style="59"/>
  </cols>
  <sheetData>
    <row r="1" spans="1:20" s="48" customFormat="1" ht="15" customHeight="1" x14ac:dyDescent="0.2">
      <c r="A1" s="43" t="s">
        <v>143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69"/>
      <c r="R1" s="180" t="s">
        <v>194</v>
      </c>
      <c r="S1" s="180"/>
      <c r="T1" s="169"/>
    </row>
    <row r="2" spans="1:20" s="48" customFormat="1" ht="15" customHeight="1" x14ac:dyDescent="0.2">
      <c r="A2" s="43" t="s">
        <v>144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69"/>
      <c r="R2" s="180"/>
      <c r="S2" s="180"/>
      <c r="T2"/>
    </row>
    <row r="3" spans="1:20" s="48" customFormat="1" ht="14.25" x14ac:dyDescent="0.2">
      <c r="A3" s="43" t="s">
        <v>39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20" s="48" customFormat="1" thickBot="1" x14ac:dyDescent="0.25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20" s="48" customFormat="1" ht="15" customHeight="1" x14ac:dyDescent="0.2">
      <c r="A5" s="189" t="s">
        <v>41</v>
      </c>
      <c r="B5" s="181" t="s">
        <v>123</v>
      </c>
      <c r="C5" s="181"/>
      <c r="D5" s="181"/>
      <c r="E5" s="181"/>
      <c r="F5" s="181"/>
      <c r="G5" s="181"/>
      <c r="H5" s="181"/>
      <c r="I5" s="47"/>
      <c r="J5" s="181" t="s">
        <v>145</v>
      </c>
      <c r="K5" s="181"/>
      <c r="L5" s="181"/>
      <c r="M5" s="181"/>
      <c r="N5" s="181"/>
      <c r="O5" s="181"/>
      <c r="P5" s="181"/>
    </row>
    <row r="6" spans="1:20" s="48" customFormat="1" ht="24.75" thickBot="1" x14ac:dyDescent="0.25">
      <c r="A6" s="183"/>
      <c r="B6" s="88" t="s">
        <v>146</v>
      </c>
      <c r="C6" s="88" t="s">
        <v>147</v>
      </c>
      <c r="D6" s="88" t="s">
        <v>148</v>
      </c>
      <c r="E6" s="88" t="s">
        <v>149</v>
      </c>
      <c r="F6" s="88" t="s">
        <v>150</v>
      </c>
      <c r="G6" s="88" t="s">
        <v>136</v>
      </c>
      <c r="H6" s="88" t="s">
        <v>127</v>
      </c>
      <c r="I6" s="88"/>
      <c r="J6" s="88" t="s">
        <v>146</v>
      </c>
      <c r="K6" s="88" t="s">
        <v>147</v>
      </c>
      <c r="L6" s="88" t="s">
        <v>148</v>
      </c>
      <c r="M6" s="88" t="s">
        <v>149</v>
      </c>
      <c r="N6" s="88" t="s">
        <v>150</v>
      </c>
      <c r="O6" s="88" t="s">
        <v>136</v>
      </c>
      <c r="P6" s="88" t="s">
        <v>127</v>
      </c>
    </row>
    <row r="7" spans="1:20" ht="17.25" customHeight="1" x14ac:dyDescent="0.25">
      <c r="A7" s="111" t="s">
        <v>64</v>
      </c>
      <c r="B7" s="55">
        <f>SUM(B9:B35)</f>
        <v>2675</v>
      </c>
      <c r="C7" s="55">
        <f t="shared" ref="C7:H7" si="0">SUM(C9:C35)</f>
        <v>135</v>
      </c>
      <c r="D7" s="55">
        <f t="shared" si="0"/>
        <v>675</v>
      </c>
      <c r="E7" s="55">
        <f t="shared" si="0"/>
        <v>114</v>
      </c>
      <c r="F7" s="55">
        <f t="shared" si="0"/>
        <v>9</v>
      </c>
      <c r="G7" s="55">
        <f t="shared" si="0"/>
        <v>59</v>
      </c>
      <c r="H7" s="55">
        <f t="shared" si="0"/>
        <v>47</v>
      </c>
      <c r="I7" s="58"/>
      <c r="J7" s="76">
        <v>71.927937617639145</v>
      </c>
      <c r="K7" s="76">
        <v>3.6300080666845922</v>
      </c>
      <c r="L7" s="76">
        <v>18.150040333422961</v>
      </c>
      <c r="M7" s="76">
        <v>3.0653401452003228</v>
      </c>
      <c r="N7" s="76">
        <v>0.24200053777897285</v>
      </c>
      <c r="O7" s="76">
        <v>1.5864479698843774</v>
      </c>
      <c r="P7" s="76">
        <v>1.2637805861790803</v>
      </c>
    </row>
    <row r="8" spans="1:20" x14ac:dyDescent="0.25">
      <c r="A8" s="63"/>
      <c r="B8" s="55"/>
      <c r="C8" s="55"/>
      <c r="D8" s="55"/>
      <c r="E8" s="55"/>
      <c r="F8" s="55"/>
      <c r="G8" s="55"/>
      <c r="H8" s="55"/>
      <c r="I8" s="58"/>
      <c r="J8" s="108"/>
      <c r="K8" s="108"/>
      <c r="L8" s="108"/>
      <c r="M8" s="108"/>
      <c r="N8" s="108"/>
      <c r="O8" s="108"/>
      <c r="P8" s="108"/>
    </row>
    <row r="9" spans="1:20" x14ac:dyDescent="0.25">
      <c r="A9" s="63" t="s">
        <v>65</v>
      </c>
      <c r="B9" s="112">
        <v>45</v>
      </c>
      <c r="C9" s="112">
        <v>1</v>
      </c>
      <c r="D9" s="112"/>
      <c r="E9" s="112"/>
      <c r="F9" s="112"/>
      <c r="G9" s="112"/>
      <c r="H9" s="112"/>
      <c r="I9" s="58"/>
      <c r="J9" s="76">
        <v>97.826086956521735</v>
      </c>
      <c r="K9" s="76">
        <v>2.1739130434782608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</row>
    <row r="10" spans="1:20" x14ac:dyDescent="0.25">
      <c r="A10" s="63" t="s">
        <v>66</v>
      </c>
      <c r="B10" s="112">
        <v>46</v>
      </c>
      <c r="C10" s="112"/>
      <c r="D10" s="112"/>
      <c r="E10" s="112"/>
      <c r="F10" s="112"/>
      <c r="G10" s="112"/>
      <c r="H10" s="112"/>
      <c r="I10" s="58"/>
      <c r="J10" s="76">
        <v>100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</row>
    <row r="11" spans="1:20" x14ac:dyDescent="0.25">
      <c r="A11" s="63" t="s">
        <v>67</v>
      </c>
      <c r="B11" s="112">
        <v>40</v>
      </c>
      <c r="C11" s="112">
        <v>1</v>
      </c>
      <c r="D11" s="112"/>
      <c r="E11" s="112"/>
      <c r="F11" s="112"/>
      <c r="G11" s="112"/>
      <c r="H11" s="112"/>
      <c r="I11" s="58"/>
      <c r="J11" s="76">
        <v>97.560975609756099</v>
      </c>
      <c r="K11" s="76">
        <v>2.4390243902439024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</row>
    <row r="12" spans="1:20" x14ac:dyDescent="0.25">
      <c r="A12" s="63" t="s">
        <v>68</v>
      </c>
      <c r="B12" s="112">
        <v>48</v>
      </c>
      <c r="C12" s="112"/>
      <c r="D12" s="112">
        <v>70</v>
      </c>
      <c r="E12" s="112"/>
      <c r="F12" s="112"/>
      <c r="G12" s="112"/>
      <c r="H12" s="112">
        <v>3</v>
      </c>
      <c r="I12" s="58"/>
      <c r="J12" s="76">
        <v>39.669421487603309</v>
      </c>
      <c r="K12" s="76">
        <v>0</v>
      </c>
      <c r="L12" s="76">
        <v>57.851239669421481</v>
      </c>
      <c r="M12" s="76">
        <v>0</v>
      </c>
      <c r="N12" s="76">
        <v>0</v>
      </c>
      <c r="O12" s="76">
        <v>0</v>
      </c>
      <c r="P12" s="76">
        <v>2.4793388429752068</v>
      </c>
    </row>
    <row r="13" spans="1:20" x14ac:dyDescent="0.25">
      <c r="A13" s="63" t="s">
        <v>69</v>
      </c>
      <c r="B13" s="112">
        <v>102</v>
      </c>
      <c r="C13" s="112"/>
      <c r="D13" s="112">
        <v>12</v>
      </c>
      <c r="E13" s="112"/>
      <c r="F13" s="112"/>
      <c r="G13" s="112">
        <v>1</v>
      </c>
      <c r="H13" s="112"/>
      <c r="I13" s="58"/>
      <c r="J13" s="76">
        <v>88.695652173913047</v>
      </c>
      <c r="K13" s="76">
        <v>0</v>
      </c>
      <c r="L13" s="76">
        <v>10.434782608695652</v>
      </c>
      <c r="M13" s="76">
        <v>0</v>
      </c>
      <c r="N13" s="76">
        <v>0</v>
      </c>
      <c r="O13" s="76">
        <v>0.86956521739130432</v>
      </c>
      <c r="P13" s="76">
        <v>0</v>
      </c>
    </row>
    <row r="14" spans="1:20" x14ac:dyDescent="0.25">
      <c r="A14" s="63" t="s">
        <v>71</v>
      </c>
      <c r="B14" s="112">
        <v>221</v>
      </c>
      <c r="C14" s="112"/>
      <c r="D14" s="112"/>
      <c r="E14" s="112">
        <v>1</v>
      </c>
      <c r="F14" s="112"/>
      <c r="G14" s="112"/>
      <c r="H14" s="112">
        <v>5</v>
      </c>
      <c r="I14" s="58"/>
      <c r="J14" s="76">
        <v>97.356828193832598</v>
      </c>
      <c r="K14" s="76">
        <v>0</v>
      </c>
      <c r="L14" s="76">
        <v>0</v>
      </c>
      <c r="M14" s="76">
        <v>0.44052863436123352</v>
      </c>
      <c r="N14" s="76">
        <v>0</v>
      </c>
      <c r="O14" s="76">
        <v>0</v>
      </c>
      <c r="P14" s="76">
        <v>2.2026431718061676</v>
      </c>
    </row>
    <row r="15" spans="1:20" x14ac:dyDescent="0.25">
      <c r="A15" s="63" t="s">
        <v>72</v>
      </c>
      <c r="B15" s="112">
        <v>3</v>
      </c>
      <c r="C15" s="112"/>
      <c r="D15" s="112">
        <v>66</v>
      </c>
      <c r="E15" s="112">
        <v>1</v>
      </c>
      <c r="F15" s="112"/>
      <c r="G15" s="112"/>
      <c r="H15" s="112"/>
      <c r="I15" s="58"/>
      <c r="J15" s="76">
        <v>4.2857142857142856</v>
      </c>
      <c r="K15" s="76">
        <v>0</v>
      </c>
      <c r="L15" s="76">
        <v>94.285714285714278</v>
      </c>
      <c r="M15" s="76">
        <v>1.4285714285714286</v>
      </c>
      <c r="N15" s="76">
        <v>0</v>
      </c>
      <c r="O15" s="76">
        <v>0</v>
      </c>
      <c r="P15" s="76">
        <v>0</v>
      </c>
    </row>
    <row r="16" spans="1:20" x14ac:dyDescent="0.25">
      <c r="A16" s="63" t="s">
        <v>73</v>
      </c>
      <c r="B16" s="112">
        <v>161</v>
      </c>
      <c r="C16" s="112"/>
      <c r="D16" s="112"/>
      <c r="E16" s="112"/>
      <c r="F16" s="112"/>
      <c r="G16" s="112"/>
      <c r="H16" s="112">
        <v>2</v>
      </c>
      <c r="I16" s="58"/>
      <c r="J16" s="76">
        <v>98.773006134969322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1.2269938650306749</v>
      </c>
    </row>
    <row r="17" spans="1:16" x14ac:dyDescent="0.25">
      <c r="A17" s="63" t="s">
        <v>74</v>
      </c>
      <c r="B17" s="112">
        <v>106</v>
      </c>
      <c r="C17" s="112"/>
      <c r="D17" s="112">
        <v>40</v>
      </c>
      <c r="E17" s="112"/>
      <c r="F17" s="112"/>
      <c r="G17" s="112"/>
      <c r="H17" s="112">
        <v>2</v>
      </c>
      <c r="I17" s="58"/>
      <c r="J17" s="76">
        <v>71.621621621621628</v>
      </c>
      <c r="K17" s="76">
        <v>0</v>
      </c>
      <c r="L17" s="76">
        <v>27.027027027027028</v>
      </c>
      <c r="M17" s="76">
        <v>0</v>
      </c>
      <c r="N17" s="76">
        <v>0</v>
      </c>
      <c r="O17" s="76">
        <v>0</v>
      </c>
      <c r="P17" s="76">
        <v>1.3513513513513513</v>
      </c>
    </row>
    <row r="18" spans="1:16" x14ac:dyDescent="0.25">
      <c r="A18" s="63" t="s">
        <v>75</v>
      </c>
      <c r="B18" s="112">
        <v>81</v>
      </c>
      <c r="C18" s="112"/>
      <c r="D18" s="112">
        <v>215</v>
      </c>
      <c r="E18" s="112">
        <v>1</v>
      </c>
      <c r="F18" s="112">
        <v>1</v>
      </c>
      <c r="G18" s="112"/>
      <c r="H18" s="112">
        <v>2</v>
      </c>
      <c r="I18" s="58"/>
      <c r="J18" s="76">
        <v>27</v>
      </c>
      <c r="K18" s="76">
        <v>0</v>
      </c>
      <c r="L18" s="76">
        <v>71.666666666666671</v>
      </c>
      <c r="M18" s="76">
        <v>0.33333333333333337</v>
      </c>
      <c r="N18" s="76">
        <v>0.33333333333333337</v>
      </c>
      <c r="O18" s="76">
        <v>0</v>
      </c>
      <c r="P18" s="76">
        <v>0.66666666666666674</v>
      </c>
    </row>
    <row r="19" spans="1:16" x14ac:dyDescent="0.25">
      <c r="A19" s="63" t="s">
        <v>76</v>
      </c>
      <c r="B19" s="112">
        <v>166</v>
      </c>
      <c r="C19" s="112">
        <v>1</v>
      </c>
      <c r="D19" s="112"/>
      <c r="E19" s="112">
        <v>2</v>
      </c>
      <c r="F19" s="112"/>
      <c r="G19" s="112"/>
      <c r="H19" s="112"/>
      <c r="I19" s="58"/>
      <c r="J19" s="76">
        <v>97.647058823529406</v>
      </c>
      <c r="K19" s="76">
        <v>0.58823529411764708</v>
      </c>
      <c r="L19" s="76">
        <v>0</v>
      </c>
      <c r="M19" s="76">
        <v>1.1764705882352942</v>
      </c>
      <c r="N19" s="76">
        <v>0</v>
      </c>
      <c r="O19" s="76">
        <v>0</v>
      </c>
      <c r="P19" s="76">
        <v>0</v>
      </c>
    </row>
    <row r="20" spans="1:16" x14ac:dyDescent="0.25">
      <c r="A20" s="65" t="s">
        <v>77</v>
      </c>
      <c r="B20" s="112">
        <v>37</v>
      </c>
      <c r="C20" s="112">
        <v>83</v>
      </c>
      <c r="D20" s="112">
        <v>19</v>
      </c>
      <c r="E20" s="112"/>
      <c r="F20" s="112">
        <v>1</v>
      </c>
      <c r="G20" s="112"/>
      <c r="H20" s="112">
        <v>2</v>
      </c>
      <c r="I20" s="58"/>
      <c r="J20" s="76">
        <v>26.056338028169012</v>
      </c>
      <c r="K20" s="76">
        <v>58.450704225352112</v>
      </c>
      <c r="L20" s="76">
        <v>13.380281690140844</v>
      </c>
      <c r="M20" s="76">
        <v>0</v>
      </c>
      <c r="N20" s="76">
        <v>0.70422535211267612</v>
      </c>
      <c r="O20" s="76">
        <v>0</v>
      </c>
      <c r="P20" s="76">
        <v>1.4084507042253522</v>
      </c>
    </row>
    <row r="21" spans="1:16" x14ac:dyDescent="0.25">
      <c r="A21" s="63" t="s">
        <v>78</v>
      </c>
      <c r="B21" s="112">
        <v>113</v>
      </c>
      <c r="C21" s="112">
        <v>1</v>
      </c>
      <c r="D21" s="112"/>
      <c r="E21" s="112">
        <v>53</v>
      </c>
      <c r="F21" s="112">
        <v>2</v>
      </c>
      <c r="G21" s="112">
        <v>2</v>
      </c>
      <c r="H21" s="112">
        <v>6</v>
      </c>
      <c r="I21" s="58"/>
      <c r="J21" s="76">
        <v>63.841807909604519</v>
      </c>
      <c r="K21" s="76">
        <v>0.56497175141242939</v>
      </c>
      <c r="L21" s="76">
        <v>0</v>
      </c>
      <c r="M21" s="76">
        <v>29.943502824858758</v>
      </c>
      <c r="N21" s="76">
        <v>1.1299435028248588</v>
      </c>
      <c r="O21" s="76">
        <v>1.1299435028248588</v>
      </c>
      <c r="P21" s="76">
        <v>3.3898305084745761</v>
      </c>
    </row>
    <row r="22" spans="1:16" x14ac:dyDescent="0.25">
      <c r="A22" s="63" t="s">
        <v>79</v>
      </c>
      <c r="B22" s="112">
        <v>42</v>
      </c>
      <c r="C22" s="112">
        <v>45</v>
      </c>
      <c r="D22" s="112"/>
      <c r="E22" s="112"/>
      <c r="F22" s="112"/>
      <c r="G22" s="112"/>
      <c r="H22" s="112"/>
      <c r="I22" s="58"/>
      <c r="J22" s="76">
        <v>48.275862068965516</v>
      </c>
      <c r="K22" s="76">
        <v>51.724137931034484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1:16" x14ac:dyDescent="0.25">
      <c r="A23" s="63" t="s">
        <v>80</v>
      </c>
      <c r="B23" s="112">
        <v>54</v>
      </c>
      <c r="C23" s="112">
        <v>1</v>
      </c>
      <c r="D23" s="112">
        <v>57</v>
      </c>
      <c r="E23" s="112">
        <v>1</v>
      </c>
      <c r="F23" s="112"/>
      <c r="G23" s="112"/>
      <c r="H23" s="112"/>
      <c r="I23" s="58"/>
      <c r="J23" s="76">
        <v>47.368421052631575</v>
      </c>
      <c r="K23" s="76">
        <v>0.8771929824561403</v>
      </c>
      <c r="L23" s="76">
        <v>50</v>
      </c>
      <c r="M23" s="76">
        <v>0.8771929824561403</v>
      </c>
      <c r="N23" s="76">
        <v>0</v>
      </c>
      <c r="O23" s="76">
        <v>0</v>
      </c>
      <c r="P23" s="76">
        <v>0</v>
      </c>
    </row>
    <row r="24" spans="1:16" x14ac:dyDescent="0.25">
      <c r="A24" s="63" t="s">
        <v>81</v>
      </c>
      <c r="B24" s="112">
        <v>93</v>
      </c>
      <c r="C24" s="112"/>
      <c r="D24" s="112">
        <v>1</v>
      </c>
      <c r="E24" s="112"/>
      <c r="F24" s="112"/>
      <c r="G24" s="112"/>
      <c r="H24" s="112">
        <v>1</v>
      </c>
      <c r="I24" s="58"/>
      <c r="J24" s="76">
        <v>97.894736842105274</v>
      </c>
      <c r="K24" s="76">
        <v>0</v>
      </c>
      <c r="L24" s="76">
        <v>1.0526315789473684</v>
      </c>
      <c r="M24" s="76">
        <v>0</v>
      </c>
      <c r="N24" s="76">
        <v>0</v>
      </c>
      <c r="O24" s="76">
        <v>0</v>
      </c>
      <c r="P24" s="76">
        <v>1.0526315789473684</v>
      </c>
    </row>
    <row r="25" spans="1:16" x14ac:dyDescent="0.25">
      <c r="A25" s="63" t="s">
        <v>82</v>
      </c>
      <c r="B25" s="112">
        <v>84</v>
      </c>
      <c r="C25" s="112">
        <v>1</v>
      </c>
      <c r="D25" s="112">
        <v>73</v>
      </c>
      <c r="E25" s="112">
        <v>2</v>
      </c>
      <c r="F25" s="112"/>
      <c r="G25" s="112"/>
      <c r="H25" s="112">
        <v>3</v>
      </c>
      <c r="I25" s="58"/>
      <c r="J25" s="76">
        <v>51.533742331288344</v>
      </c>
      <c r="K25" s="76">
        <v>0.61349693251533743</v>
      </c>
      <c r="L25" s="76">
        <v>44.785276073619634</v>
      </c>
      <c r="M25" s="76">
        <v>1.2269938650306749</v>
      </c>
      <c r="N25" s="76">
        <v>0</v>
      </c>
      <c r="O25" s="76">
        <v>0</v>
      </c>
      <c r="P25" s="76">
        <v>1.8404907975460123</v>
      </c>
    </row>
    <row r="26" spans="1:16" x14ac:dyDescent="0.25">
      <c r="A26" s="63" t="s">
        <v>83</v>
      </c>
      <c r="B26" s="112">
        <v>5</v>
      </c>
      <c r="C26" s="112"/>
      <c r="D26" s="112">
        <v>92</v>
      </c>
      <c r="E26" s="112"/>
      <c r="F26" s="112"/>
      <c r="G26" s="112"/>
      <c r="H26" s="112">
        <v>1</v>
      </c>
      <c r="I26" s="58"/>
      <c r="J26" s="76">
        <v>5.1020408163265305</v>
      </c>
      <c r="K26" s="76">
        <v>0</v>
      </c>
      <c r="L26" s="76">
        <v>93.877551020408163</v>
      </c>
      <c r="M26" s="76">
        <v>0</v>
      </c>
      <c r="N26" s="76">
        <v>0</v>
      </c>
      <c r="O26" s="76">
        <v>0</v>
      </c>
      <c r="P26" s="76">
        <v>1.0204081632653061</v>
      </c>
    </row>
    <row r="27" spans="1:16" x14ac:dyDescent="0.25">
      <c r="A27" s="63" t="s">
        <v>84</v>
      </c>
      <c r="B27" s="112">
        <v>103</v>
      </c>
      <c r="C27" s="112"/>
      <c r="D27" s="112">
        <v>2</v>
      </c>
      <c r="E27" s="112"/>
      <c r="F27" s="112">
        <v>1</v>
      </c>
      <c r="G27" s="112"/>
      <c r="H27" s="112"/>
      <c r="I27" s="58"/>
      <c r="J27" s="76">
        <v>97.169811320754718</v>
      </c>
      <c r="K27" s="76">
        <v>0</v>
      </c>
      <c r="L27" s="76">
        <v>1.8867924528301887</v>
      </c>
      <c r="M27" s="76">
        <v>0</v>
      </c>
      <c r="N27" s="76">
        <v>0.94339622641509435</v>
      </c>
      <c r="O27" s="76">
        <v>0</v>
      </c>
      <c r="P27" s="76">
        <v>0</v>
      </c>
    </row>
    <row r="28" spans="1:16" x14ac:dyDescent="0.25">
      <c r="A28" s="63" t="s">
        <v>85</v>
      </c>
      <c r="B28" s="112">
        <v>117</v>
      </c>
      <c r="C28" s="112">
        <v>1</v>
      </c>
      <c r="D28" s="112"/>
      <c r="E28" s="112">
        <v>3</v>
      </c>
      <c r="F28" s="112"/>
      <c r="G28" s="112"/>
      <c r="H28" s="112">
        <v>2</v>
      </c>
      <c r="I28" s="58"/>
      <c r="J28" s="76">
        <v>95.121951219512198</v>
      </c>
      <c r="K28" s="76">
        <v>0.81300813008130091</v>
      </c>
      <c r="L28" s="76">
        <v>0</v>
      </c>
      <c r="M28" s="76">
        <v>2.4390243902439024</v>
      </c>
      <c r="N28" s="76">
        <v>0</v>
      </c>
      <c r="O28" s="76">
        <v>0</v>
      </c>
      <c r="P28" s="76">
        <v>1.6260162601626018</v>
      </c>
    </row>
    <row r="29" spans="1:16" x14ac:dyDescent="0.25">
      <c r="A29" s="63" t="s">
        <v>86</v>
      </c>
      <c r="B29" s="112">
        <v>248</v>
      </c>
      <c r="C29" s="112"/>
      <c r="D29" s="112">
        <v>1</v>
      </c>
      <c r="E29" s="112">
        <v>13</v>
      </c>
      <c r="F29" s="112">
        <v>4</v>
      </c>
      <c r="G29" s="112">
        <v>17</v>
      </c>
      <c r="H29" s="112">
        <v>6</v>
      </c>
      <c r="I29" s="58"/>
      <c r="J29" s="76">
        <v>85.813148788927336</v>
      </c>
      <c r="K29" s="76">
        <v>0</v>
      </c>
      <c r="L29" s="76">
        <v>0.34602076124567477</v>
      </c>
      <c r="M29" s="76">
        <v>4.4982698961937722</v>
      </c>
      <c r="N29" s="76">
        <v>1.3840830449826991</v>
      </c>
      <c r="O29" s="76">
        <v>5.8823529411764701</v>
      </c>
      <c r="P29" s="76">
        <v>2.0761245674740483</v>
      </c>
    </row>
    <row r="30" spans="1:16" x14ac:dyDescent="0.25">
      <c r="A30" s="63" t="s">
        <v>87</v>
      </c>
      <c r="B30" s="112">
        <v>93</v>
      </c>
      <c r="C30" s="112"/>
      <c r="D30" s="112"/>
      <c r="E30" s="112">
        <v>1</v>
      </c>
      <c r="F30" s="112"/>
      <c r="G30" s="112"/>
      <c r="H30" s="112">
        <v>2</v>
      </c>
      <c r="I30" s="58"/>
      <c r="J30" s="76">
        <v>96.875</v>
      </c>
      <c r="K30" s="76">
        <v>0</v>
      </c>
      <c r="L30" s="76">
        <v>0</v>
      </c>
      <c r="M30" s="76">
        <v>1.0416666666666665</v>
      </c>
      <c r="N30" s="76">
        <v>0</v>
      </c>
      <c r="O30" s="76">
        <v>0</v>
      </c>
      <c r="P30" s="76">
        <v>2.083333333333333</v>
      </c>
    </row>
    <row r="31" spans="1:16" x14ac:dyDescent="0.25">
      <c r="A31" s="63" t="s">
        <v>88</v>
      </c>
      <c r="B31" s="112">
        <v>207</v>
      </c>
      <c r="C31" s="112"/>
      <c r="D31" s="112">
        <v>1</v>
      </c>
      <c r="E31" s="112">
        <v>20</v>
      </c>
      <c r="F31" s="112"/>
      <c r="G31" s="112">
        <v>6</v>
      </c>
      <c r="H31" s="112">
        <v>4</v>
      </c>
      <c r="I31" s="58"/>
      <c r="J31" s="76">
        <v>86.974789915966383</v>
      </c>
      <c r="K31" s="76">
        <v>0</v>
      </c>
      <c r="L31" s="76">
        <v>0.42016806722689076</v>
      </c>
      <c r="M31" s="76">
        <v>8.4033613445378155</v>
      </c>
      <c r="N31" s="76">
        <v>0</v>
      </c>
      <c r="O31" s="76">
        <v>2.5210084033613445</v>
      </c>
      <c r="P31" s="76">
        <v>1.680672268907563</v>
      </c>
    </row>
    <row r="32" spans="1:16" x14ac:dyDescent="0.25">
      <c r="A32" s="63" t="s">
        <v>89</v>
      </c>
      <c r="B32" s="112">
        <v>39</v>
      </c>
      <c r="C32" s="112"/>
      <c r="D32" s="112">
        <v>26</v>
      </c>
      <c r="E32" s="112"/>
      <c r="F32" s="112"/>
      <c r="G32" s="112"/>
      <c r="H32" s="112">
        <v>1</v>
      </c>
      <c r="I32" s="58"/>
      <c r="J32" s="76">
        <v>59.090909090909093</v>
      </c>
      <c r="K32" s="76">
        <v>0</v>
      </c>
      <c r="L32" s="76">
        <v>39.393939393939391</v>
      </c>
      <c r="M32" s="76">
        <v>0</v>
      </c>
      <c r="N32" s="76">
        <v>0</v>
      </c>
      <c r="O32" s="76">
        <v>0</v>
      </c>
      <c r="P32" s="76">
        <v>1.5151515151515151</v>
      </c>
    </row>
    <row r="33" spans="1:16" x14ac:dyDescent="0.25">
      <c r="A33" s="63" t="s">
        <v>90</v>
      </c>
      <c r="B33" s="112">
        <v>209</v>
      </c>
      <c r="C33" s="112"/>
      <c r="D33" s="112"/>
      <c r="E33" s="112">
        <v>1</v>
      </c>
      <c r="F33" s="112"/>
      <c r="G33" s="112">
        <v>3</v>
      </c>
      <c r="H33" s="112">
        <v>2</v>
      </c>
      <c r="I33" s="58"/>
      <c r="J33" s="76">
        <v>97.20930232558139</v>
      </c>
      <c r="K33" s="76">
        <v>0</v>
      </c>
      <c r="L33" s="76">
        <v>0</v>
      </c>
      <c r="M33" s="76">
        <v>0.46511627906976744</v>
      </c>
      <c r="N33" s="76">
        <v>0</v>
      </c>
      <c r="O33" s="76">
        <v>1.3953488372093024</v>
      </c>
      <c r="P33" s="76">
        <v>0.93023255813953487</v>
      </c>
    </row>
    <row r="34" spans="1:16" x14ac:dyDescent="0.25">
      <c r="A34" s="113" t="s">
        <v>91</v>
      </c>
      <c r="B34" s="114">
        <v>171</v>
      </c>
      <c r="C34" s="114"/>
      <c r="D34" s="114"/>
      <c r="E34" s="114">
        <v>2</v>
      </c>
      <c r="F34" s="114"/>
      <c r="G34" s="114">
        <v>2</v>
      </c>
      <c r="H34" s="114">
        <v>3</v>
      </c>
      <c r="I34" s="78"/>
      <c r="J34" s="79">
        <v>96.067415730337075</v>
      </c>
      <c r="K34" s="79">
        <v>0</v>
      </c>
      <c r="L34" s="79">
        <v>0</v>
      </c>
      <c r="M34" s="79">
        <v>1.1235955056179776</v>
      </c>
      <c r="N34" s="79">
        <v>0</v>
      </c>
      <c r="O34" s="79">
        <v>1.1235955056179776</v>
      </c>
      <c r="P34" s="79">
        <v>1.6853932584269662</v>
      </c>
    </row>
    <row r="35" spans="1:16" ht="15.75" thickBot="1" x14ac:dyDescent="0.3">
      <c r="A35" s="67" t="s">
        <v>92</v>
      </c>
      <c r="B35" s="115">
        <v>41</v>
      </c>
      <c r="C35" s="115"/>
      <c r="D35" s="115"/>
      <c r="E35" s="115">
        <v>13</v>
      </c>
      <c r="F35" s="115"/>
      <c r="G35" s="115">
        <v>28</v>
      </c>
      <c r="H35" s="115"/>
      <c r="I35" s="82"/>
      <c r="J35" s="81">
        <v>48.235294117647058</v>
      </c>
      <c r="K35" s="81">
        <v>0</v>
      </c>
      <c r="L35" s="81">
        <v>0</v>
      </c>
      <c r="M35" s="81">
        <v>15.294117647058824</v>
      </c>
      <c r="N35" s="81">
        <v>0</v>
      </c>
      <c r="O35" s="81">
        <v>32.941176470588232</v>
      </c>
      <c r="P35" s="81">
        <v>0</v>
      </c>
    </row>
  </sheetData>
  <mergeCells count="4">
    <mergeCell ref="A5:A6"/>
    <mergeCell ref="B5:H5"/>
    <mergeCell ref="J5:P5"/>
    <mergeCell ref="R1:S2"/>
  </mergeCells>
  <hyperlinks>
    <hyperlink ref="R1" r:id="rId1" location="INDICE!A1"/>
    <hyperlink ref="R1:S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94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Normal="100" workbookViewId="0">
      <selection activeCell="AF1" sqref="AF1:AG2"/>
    </sheetView>
  </sheetViews>
  <sheetFormatPr baseColWidth="10" defaultRowHeight="12.75" x14ac:dyDescent="0.2"/>
  <cols>
    <col min="1" max="1" width="18.42578125" style="47" bestFit="1" customWidth="1"/>
    <col min="2" max="2" width="3.5703125" style="73" bestFit="1" customWidth="1"/>
    <col min="3" max="3" width="4.85546875" style="73" bestFit="1" customWidth="1"/>
    <col min="4" max="4" width="4.28515625" style="73" bestFit="1" customWidth="1"/>
    <col min="5" max="5" width="6.85546875" style="73" bestFit="1" customWidth="1"/>
    <col min="6" max="6" width="1.140625" style="73" customWidth="1"/>
    <col min="7" max="7" width="3.5703125" style="73" bestFit="1" customWidth="1"/>
    <col min="8" max="8" width="4.85546875" style="73" bestFit="1" customWidth="1"/>
    <col min="9" max="9" width="4.28515625" style="73" bestFit="1" customWidth="1"/>
    <col min="10" max="10" width="6.85546875" style="73" bestFit="1" customWidth="1"/>
    <col min="11" max="11" width="1.140625" style="73" customWidth="1"/>
    <col min="12" max="12" width="4.85546875" style="73" bestFit="1" customWidth="1"/>
    <col min="13" max="13" width="3.5703125" style="73" bestFit="1" customWidth="1"/>
    <col min="14" max="14" width="4.28515625" style="73" bestFit="1" customWidth="1"/>
    <col min="15" max="15" width="7.42578125" style="73" customWidth="1"/>
    <col min="16" max="16" width="1.140625" style="73" customWidth="1"/>
    <col min="17" max="17" width="3.5703125" style="73" bestFit="1" customWidth="1"/>
    <col min="18" max="18" width="4.85546875" style="73" bestFit="1" customWidth="1"/>
    <col min="19" max="19" width="4.28515625" style="73" bestFit="1" customWidth="1"/>
    <col min="20" max="20" width="6.85546875" style="73" bestFit="1" customWidth="1"/>
    <col min="21" max="21" width="2.28515625" style="73" customWidth="1"/>
    <col min="22" max="22" width="4.85546875" style="73" bestFit="1" customWidth="1"/>
    <col min="23" max="23" width="3.5703125" style="73" bestFit="1" customWidth="1"/>
    <col min="24" max="24" width="5.28515625" style="73" customWidth="1"/>
    <col min="25" max="25" width="6.7109375" style="59" bestFit="1" customWidth="1"/>
    <col min="26" max="26" width="1.42578125" style="59" customWidth="1"/>
    <col min="27" max="27" width="3.5703125" style="73" bestFit="1" customWidth="1"/>
    <col min="28" max="28" width="4.85546875" style="73" bestFit="1" customWidth="1"/>
    <col min="29" max="29" width="5.140625" style="73" customWidth="1"/>
    <col min="30" max="30" width="6.85546875" style="59" bestFit="1" customWidth="1"/>
    <col min="31" max="16384" width="11.42578125" style="59"/>
  </cols>
  <sheetData>
    <row r="1" spans="1:34" ht="15" customHeight="1" x14ac:dyDescent="0.2">
      <c r="A1" s="128" t="s">
        <v>184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69"/>
      <c r="AF1" s="180" t="s">
        <v>194</v>
      </c>
      <c r="AG1" s="180"/>
      <c r="AH1" s="169"/>
    </row>
    <row r="2" spans="1:34" ht="15" customHeight="1" x14ac:dyDescent="0.2">
      <c r="A2" s="128" t="s">
        <v>185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69"/>
      <c r="AF2" s="180"/>
      <c r="AG2" s="180"/>
      <c r="AH2"/>
    </row>
    <row r="3" spans="1:34" x14ac:dyDescent="0.2">
      <c r="A3" s="128" t="s">
        <v>39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</row>
    <row r="4" spans="1:34" ht="13.5" thickBot="1" x14ac:dyDescent="0.25">
      <c r="A4" s="129" t="s">
        <v>40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</row>
    <row r="5" spans="1:34" s="48" customFormat="1" ht="17.25" customHeight="1" x14ac:dyDescent="0.2">
      <c r="A5" s="47" t="s">
        <v>186</v>
      </c>
      <c r="B5" s="185" t="s">
        <v>180</v>
      </c>
      <c r="C5" s="185"/>
      <c r="D5" s="185"/>
      <c r="E5" s="185"/>
      <c r="F5" s="47"/>
      <c r="G5" s="185" t="s">
        <v>181</v>
      </c>
      <c r="H5" s="185"/>
      <c r="I5" s="185"/>
      <c r="J5" s="185"/>
      <c r="K5" s="47"/>
      <c r="L5" s="185" t="s">
        <v>182</v>
      </c>
      <c r="M5" s="185"/>
      <c r="N5" s="185"/>
      <c r="O5" s="185"/>
      <c r="P5" s="47"/>
      <c r="Q5" s="185" t="s">
        <v>183</v>
      </c>
      <c r="R5" s="185"/>
      <c r="S5" s="185"/>
      <c r="T5" s="185"/>
      <c r="U5" s="47"/>
      <c r="V5" s="185" t="s">
        <v>29</v>
      </c>
      <c r="W5" s="185"/>
      <c r="X5" s="185"/>
      <c r="Y5" s="185"/>
      <c r="Z5" s="74"/>
      <c r="AA5" s="185" t="s">
        <v>32</v>
      </c>
      <c r="AB5" s="185"/>
      <c r="AC5" s="185"/>
      <c r="AD5" s="185"/>
    </row>
    <row r="6" spans="1:34" s="48" customFormat="1" ht="15.75" customHeight="1" thickBot="1" x14ac:dyDescent="0.25">
      <c r="A6" s="133" t="s">
        <v>187</v>
      </c>
      <c r="B6" s="106" t="s">
        <v>125</v>
      </c>
      <c r="C6" s="106" t="s">
        <v>126</v>
      </c>
      <c r="D6" s="106" t="s">
        <v>127</v>
      </c>
      <c r="E6" s="130" t="s">
        <v>128</v>
      </c>
      <c r="F6" s="106"/>
      <c r="G6" s="106" t="s">
        <v>125</v>
      </c>
      <c r="H6" s="106" t="s">
        <v>126</v>
      </c>
      <c r="I6" s="106" t="s">
        <v>127</v>
      </c>
      <c r="J6" s="130" t="s">
        <v>128</v>
      </c>
      <c r="K6" s="106"/>
      <c r="L6" s="106" t="s">
        <v>125</v>
      </c>
      <c r="M6" s="106" t="s">
        <v>126</v>
      </c>
      <c r="N6" s="106" t="s">
        <v>127</v>
      </c>
      <c r="O6" s="130" t="s">
        <v>128</v>
      </c>
      <c r="P6" s="106"/>
      <c r="Q6" s="106" t="s">
        <v>125</v>
      </c>
      <c r="R6" s="106" t="s">
        <v>126</v>
      </c>
      <c r="S6" s="106" t="s">
        <v>127</v>
      </c>
      <c r="T6" s="130" t="s">
        <v>128</v>
      </c>
      <c r="U6" s="106"/>
      <c r="V6" s="106" t="s">
        <v>125</v>
      </c>
      <c r="W6" s="106" t="s">
        <v>126</v>
      </c>
      <c r="X6" s="106" t="s">
        <v>127</v>
      </c>
      <c r="Y6" s="130" t="s">
        <v>128</v>
      </c>
      <c r="Z6" s="130"/>
      <c r="AA6" s="106" t="s">
        <v>125</v>
      </c>
      <c r="AB6" s="106" t="s">
        <v>126</v>
      </c>
      <c r="AC6" s="106" t="s">
        <v>127</v>
      </c>
      <c r="AD6" s="130" t="s">
        <v>128</v>
      </c>
    </row>
    <row r="7" spans="1:34" ht="14.25" x14ac:dyDescent="0.2">
      <c r="A7" s="53" t="s">
        <v>64</v>
      </c>
      <c r="B7" s="55">
        <f>SUM(B9:B35)</f>
        <v>459</v>
      </c>
      <c r="C7" s="55">
        <f t="shared" ref="C7:D7" si="0">SUM(C9:C35)</f>
        <v>2490</v>
      </c>
      <c r="D7" s="55">
        <f t="shared" si="0"/>
        <v>765</v>
      </c>
      <c r="E7" s="76">
        <f>+B7/(B7+C7+D7)*100</f>
        <v>12.358642972536348</v>
      </c>
      <c r="F7" s="108"/>
      <c r="G7" s="55">
        <f>SUM(G9:G35)</f>
        <v>478</v>
      </c>
      <c r="H7" s="55">
        <f t="shared" ref="H7:I7" si="1">SUM(H9:H35)</f>
        <v>2481</v>
      </c>
      <c r="I7" s="55">
        <f t="shared" si="1"/>
        <v>755</v>
      </c>
      <c r="J7" s="76">
        <f>+G7/(G7+H7+I7)*100</f>
        <v>12.870220786214324</v>
      </c>
      <c r="K7" s="108"/>
      <c r="L7" s="55">
        <f>SUM(L9:L35)</f>
        <v>2577</v>
      </c>
      <c r="M7" s="55">
        <f t="shared" ref="M7:N7" si="2">SUM(M9:M35)</f>
        <v>678</v>
      </c>
      <c r="N7" s="55">
        <f t="shared" si="2"/>
        <v>459</v>
      </c>
      <c r="O7" s="76">
        <f>+L7/(L7+M7+N7)*100</f>
        <v>69.386106623586429</v>
      </c>
      <c r="P7" s="108"/>
      <c r="Q7" s="55">
        <f>SUM(Q9:Q35)</f>
        <v>643</v>
      </c>
      <c r="R7" s="55">
        <f t="shared" ref="R7:S7" si="3">SUM(R9:R35)</f>
        <v>2359</v>
      </c>
      <c r="S7" s="55">
        <f t="shared" si="3"/>
        <v>712</v>
      </c>
      <c r="T7" s="76">
        <f>+Q7/(Q7+R7+S7)*100</f>
        <v>17.312870220786213</v>
      </c>
      <c r="U7" s="108"/>
      <c r="V7" s="55">
        <f>SUM(V9:V35)</f>
        <v>2657</v>
      </c>
      <c r="W7" s="55">
        <f t="shared" ref="W7:X7" si="4">SUM(W9:W35)</f>
        <v>592</v>
      </c>
      <c r="X7" s="55">
        <f t="shared" si="4"/>
        <v>465</v>
      </c>
      <c r="Y7" s="76">
        <f>+V7/(V7+W7+X7)*100</f>
        <v>71.540118470651592</v>
      </c>
      <c r="Z7" s="76"/>
      <c r="AA7" s="55">
        <f>SUM(AA9:AA35)</f>
        <v>128</v>
      </c>
      <c r="AB7" s="55">
        <f t="shared" ref="AB7:AC7" si="5">SUM(AB9:AB35)</f>
        <v>2785</v>
      </c>
      <c r="AC7" s="55">
        <f t="shared" si="5"/>
        <v>801</v>
      </c>
      <c r="AD7" s="76">
        <f>+AA7/(AA7+AB7+AC7)*100</f>
        <v>3.4464189553042544</v>
      </c>
    </row>
    <row r="8" spans="1:34" x14ac:dyDescent="0.2">
      <c r="A8" s="63"/>
      <c r="B8" s="55"/>
      <c r="C8" s="55"/>
      <c r="D8" s="55"/>
      <c r="E8" s="58"/>
      <c r="F8" s="108"/>
      <c r="G8" s="55"/>
      <c r="H8" s="55"/>
      <c r="I8" s="55"/>
      <c r="J8" s="58"/>
      <c r="K8" s="108"/>
      <c r="L8" s="55"/>
      <c r="M8" s="55"/>
      <c r="N8" s="55"/>
      <c r="O8" s="58"/>
      <c r="P8" s="108"/>
      <c r="Q8" s="55"/>
      <c r="R8" s="55"/>
      <c r="S8" s="55"/>
      <c r="T8" s="58"/>
      <c r="U8" s="108"/>
      <c r="V8" s="55"/>
      <c r="W8" s="55"/>
      <c r="X8" s="55"/>
      <c r="Y8" s="58"/>
      <c r="Z8" s="58"/>
      <c r="AA8" s="55"/>
      <c r="AB8" s="55"/>
      <c r="AC8" s="55"/>
      <c r="AD8" s="58"/>
    </row>
    <row r="9" spans="1:34" x14ac:dyDescent="0.2">
      <c r="A9" s="63" t="s">
        <v>65</v>
      </c>
      <c r="B9" s="108">
        <v>35</v>
      </c>
      <c r="C9" s="108">
        <v>10</v>
      </c>
      <c r="D9" s="108">
        <v>1</v>
      </c>
      <c r="E9" s="76">
        <f t="shared" ref="E9:E35" si="6">+B9/(B9+C9+D9)*100</f>
        <v>76.08695652173914</v>
      </c>
      <c r="F9" s="108"/>
      <c r="G9" s="108">
        <v>19</v>
      </c>
      <c r="H9" s="108">
        <v>26</v>
      </c>
      <c r="I9" s="108">
        <v>1</v>
      </c>
      <c r="J9" s="76">
        <f t="shared" ref="J9:J35" si="7">+G9/(G9+H9+I9)*100</f>
        <v>41.304347826086953</v>
      </c>
      <c r="K9" s="108"/>
      <c r="L9" s="55">
        <v>42</v>
      </c>
      <c r="M9" s="55">
        <v>3</v>
      </c>
      <c r="N9" s="55">
        <v>1</v>
      </c>
      <c r="O9" s="76">
        <f t="shared" ref="O9:O35" si="8">+L9/(L9+M9+N9)*100</f>
        <v>91.304347826086953</v>
      </c>
      <c r="P9" s="108"/>
      <c r="Q9" s="55">
        <v>21</v>
      </c>
      <c r="R9" s="55">
        <v>24</v>
      </c>
      <c r="S9" s="55">
        <v>1</v>
      </c>
      <c r="T9" s="76">
        <f t="shared" ref="T9:T35" si="9">+Q9/(Q9+R9+S9)*100</f>
        <v>45.652173913043477</v>
      </c>
      <c r="U9" s="108"/>
      <c r="V9" s="55">
        <v>41</v>
      </c>
      <c r="W9" s="55">
        <v>4</v>
      </c>
      <c r="X9" s="55">
        <v>1</v>
      </c>
      <c r="Y9" s="76">
        <f t="shared" ref="Y9:Y35" si="10">+V9/(V9+W9+X9)*100</f>
        <v>89.130434782608688</v>
      </c>
      <c r="Z9" s="76"/>
      <c r="AA9" s="55">
        <v>4</v>
      </c>
      <c r="AB9" s="55">
        <v>41</v>
      </c>
      <c r="AC9" s="55">
        <v>1</v>
      </c>
      <c r="AD9" s="76">
        <f t="shared" ref="AD9:AD35" si="11">+AA9/(AA9+AB9+AC9)*100</f>
        <v>8.695652173913043</v>
      </c>
    </row>
    <row r="10" spans="1:34" x14ac:dyDescent="0.2">
      <c r="A10" s="63" t="s">
        <v>66</v>
      </c>
      <c r="B10" s="108">
        <v>37</v>
      </c>
      <c r="C10" s="108">
        <v>8</v>
      </c>
      <c r="D10" s="108">
        <v>1</v>
      </c>
      <c r="E10" s="76">
        <f t="shared" si="6"/>
        <v>80.434782608695656</v>
      </c>
      <c r="F10" s="108"/>
      <c r="G10" s="108">
        <v>8</v>
      </c>
      <c r="H10" s="108">
        <v>37</v>
      </c>
      <c r="I10" s="108">
        <v>1</v>
      </c>
      <c r="J10" s="76">
        <f t="shared" si="7"/>
        <v>17.391304347826086</v>
      </c>
      <c r="K10" s="108"/>
      <c r="L10" s="55">
        <v>36</v>
      </c>
      <c r="M10" s="55">
        <v>9</v>
      </c>
      <c r="N10" s="55">
        <v>1</v>
      </c>
      <c r="O10" s="76">
        <f t="shared" si="8"/>
        <v>78.260869565217391</v>
      </c>
      <c r="P10" s="108"/>
      <c r="Q10" s="55">
        <v>12</v>
      </c>
      <c r="R10" s="55">
        <v>33</v>
      </c>
      <c r="S10" s="55">
        <v>1</v>
      </c>
      <c r="T10" s="76">
        <f t="shared" si="9"/>
        <v>26.086956521739129</v>
      </c>
      <c r="U10" s="108"/>
      <c r="V10" s="55">
        <v>41</v>
      </c>
      <c r="W10" s="55">
        <v>4</v>
      </c>
      <c r="X10" s="55">
        <v>1</v>
      </c>
      <c r="Y10" s="76">
        <f t="shared" si="10"/>
        <v>89.130434782608688</v>
      </c>
      <c r="Z10" s="76"/>
      <c r="AA10" s="55">
        <v>6</v>
      </c>
      <c r="AB10" s="55">
        <v>39</v>
      </c>
      <c r="AC10" s="55">
        <v>1</v>
      </c>
      <c r="AD10" s="76">
        <f t="shared" si="11"/>
        <v>13.043478260869565</v>
      </c>
    </row>
    <row r="11" spans="1:34" x14ac:dyDescent="0.2">
      <c r="A11" s="63" t="s">
        <v>67</v>
      </c>
      <c r="B11" s="108">
        <v>28</v>
      </c>
      <c r="C11" s="108">
        <v>13</v>
      </c>
      <c r="D11" s="108"/>
      <c r="E11" s="76">
        <f t="shared" si="6"/>
        <v>68.292682926829272</v>
      </c>
      <c r="F11" s="108"/>
      <c r="G11" s="108">
        <v>12</v>
      </c>
      <c r="H11" s="108">
        <v>29</v>
      </c>
      <c r="I11" s="108"/>
      <c r="J11" s="76">
        <f t="shared" si="7"/>
        <v>29.268292682926827</v>
      </c>
      <c r="K11" s="108"/>
      <c r="L11" s="55">
        <v>35</v>
      </c>
      <c r="M11" s="55">
        <v>6</v>
      </c>
      <c r="N11" s="55"/>
      <c r="O11" s="76">
        <f t="shared" si="8"/>
        <v>85.365853658536579</v>
      </c>
      <c r="P11" s="108"/>
      <c r="Q11" s="55">
        <v>17</v>
      </c>
      <c r="R11" s="55">
        <v>24</v>
      </c>
      <c r="S11" s="55"/>
      <c r="T11" s="76">
        <f t="shared" si="9"/>
        <v>41.463414634146339</v>
      </c>
      <c r="U11" s="108"/>
      <c r="V11" s="55">
        <v>36</v>
      </c>
      <c r="W11" s="55">
        <v>5</v>
      </c>
      <c r="X11" s="55"/>
      <c r="Y11" s="76">
        <f t="shared" si="10"/>
        <v>87.804878048780495</v>
      </c>
      <c r="Z11" s="76"/>
      <c r="AA11" s="55">
        <v>8</v>
      </c>
      <c r="AB11" s="55">
        <v>33</v>
      </c>
      <c r="AC11" s="55"/>
      <c r="AD11" s="76">
        <f t="shared" si="11"/>
        <v>19.512195121951219</v>
      </c>
    </row>
    <row r="12" spans="1:34" x14ac:dyDescent="0.2">
      <c r="A12" s="63" t="s">
        <v>68</v>
      </c>
      <c r="B12" s="108">
        <v>32</v>
      </c>
      <c r="C12" s="108">
        <v>82</v>
      </c>
      <c r="D12" s="108">
        <v>7</v>
      </c>
      <c r="E12" s="76">
        <f t="shared" si="6"/>
        <v>26.446280991735538</v>
      </c>
      <c r="F12" s="108"/>
      <c r="G12" s="108">
        <v>6</v>
      </c>
      <c r="H12" s="108">
        <v>108</v>
      </c>
      <c r="I12" s="108">
        <v>7</v>
      </c>
      <c r="J12" s="76">
        <f t="shared" si="7"/>
        <v>4.9586776859504136</v>
      </c>
      <c r="K12" s="108"/>
      <c r="L12" s="55">
        <v>77</v>
      </c>
      <c r="M12" s="55">
        <v>37</v>
      </c>
      <c r="N12" s="55">
        <v>7</v>
      </c>
      <c r="O12" s="76">
        <f t="shared" si="8"/>
        <v>63.636363636363633</v>
      </c>
      <c r="P12" s="108"/>
      <c r="Q12" s="55">
        <v>24</v>
      </c>
      <c r="R12" s="55">
        <v>90</v>
      </c>
      <c r="S12" s="55">
        <v>7</v>
      </c>
      <c r="T12" s="76">
        <f t="shared" si="9"/>
        <v>19.834710743801654</v>
      </c>
      <c r="U12" s="108"/>
      <c r="V12" s="55">
        <v>103</v>
      </c>
      <c r="W12" s="55">
        <v>11</v>
      </c>
      <c r="X12" s="55">
        <v>7</v>
      </c>
      <c r="Y12" s="76">
        <f t="shared" si="10"/>
        <v>85.123966942148769</v>
      </c>
      <c r="Z12" s="76"/>
      <c r="AA12" s="55">
        <v>5</v>
      </c>
      <c r="AB12" s="55">
        <v>109</v>
      </c>
      <c r="AC12" s="55">
        <v>7</v>
      </c>
      <c r="AD12" s="76">
        <f t="shared" si="11"/>
        <v>4.1322314049586781</v>
      </c>
    </row>
    <row r="13" spans="1:34" x14ac:dyDescent="0.2">
      <c r="A13" s="63" t="s">
        <v>69</v>
      </c>
      <c r="B13" s="108">
        <v>10</v>
      </c>
      <c r="C13" s="108">
        <v>95</v>
      </c>
      <c r="D13" s="108">
        <v>10</v>
      </c>
      <c r="E13" s="76">
        <f t="shared" si="6"/>
        <v>8.695652173913043</v>
      </c>
      <c r="F13" s="108"/>
      <c r="G13" s="108">
        <v>7</v>
      </c>
      <c r="H13" s="108">
        <v>98</v>
      </c>
      <c r="I13" s="108">
        <v>10</v>
      </c>
      <c r="J13" s="76">
        <f t="shared" si="7"/>
        <v>6.0869565217391308</v>
      </c>
      <c r="K13" s="108"/>
      <c r="L13" s="55">
        <v>85</v>
      </c>
      <c r="M13" s="55">
        <v>20</v>
      </c>
      <c r="N13" s="55">
        <v>10</v>
      </c>
      <c r="O13" s="76">
        <f t="shared" si="8"/>
        <v>73.91304347826086</v>
      </c>
      <c r="P13" s="108"/>
      <c r="Q13" s="55">
        <v>9</v>
      </c>
      <c r="R13" s="55">
        <v>96</v>
      </c>
      <c r="S13" s="55">
        <v>10</v>
      </c>
      <c r="T13" s="76">
        <f t="shared" si="9"/>
        <v>7.8260869565217401</v>
      </c>
      <c r="U13" s="108"/>
      <c r="V13" s="55">
        <v>83</v>
      </c>
      <c r="W13" s="55">
        <v>22</v>
      </c>
      <c r="X13" s="55">
        <v>10</v>
      </c>
      <c r="Y13" s="76">
        <f t="shared" si="10"/>
        <v>72.173913043478265</v>
      </c>
      <c r="Z13" s="76"/>
      <c r="AA13" s="55">
        <v>5</v>
      </c>
      <c r="AB13" s="55">
        <v>100</v>
      </c>
      <c r="AC13" s="55">
        <v>10</v>
      </c>
      <c r="AD13" s="76">
        <f t="shared" si="11"/>
        <v>4.3478260869565215</v>
      </c>
    </row>
    <row r="14" spans="1:34" x14ac:dyDescent="0.2">
      <c r="A14" s="63" t="s">
        <v>71</v>
      </c>
      <c r="B14" s="108">
        <v>13</v>
      </c>
      <c r="C14" s="108">
        <v>186</v>
      </c>
      <c r="D14" s="108">
        <v>28</v>
      </c>
      <c r="E14" s="76">
        <f t="shared" si="6"/>
        <v>5.7268722466960353</v>
      </c>
      <c r="F14" s="108"/>
      <c r="G14" s="108">
        <v>6</v>
      </c>
      <c r="H14" s="108">
        <v>193</v>
      </c>
      <c r="I14" s="108">
        <v>28</v>
      </c>
      <c r="J14" s="76">
        <f t="shared" si="7"/>
        <v>2.643171806167401</v>
      </c>
      <c r="K14" s="108"/>
      <c r="L14" s="55">
        <v>149</v>
      </c>
      <c r="M14" s="55">
        <v>50</v>
      </c>
      <c r="N14" s="55">
        <v>28</v>
      </c>
      <c r="O14" s="76">
        <f t="shared" si="8"/>
        <v>65.63876651982379</v>
      </c>
      <c r="P14" s="108"/>
      <c r="Q14" s="55">
        <v>25</v>
      </c>
      <c r="R14" s="55">
        <v>174</v>
      </c>
      <c r="S14" s="55">
        <v>28</v>
      </c>
      <c r="T14" s="76">
        <f t="shared" si="9"/>
        <v>11.013215859030836</v>
      </c>
      <c r="U14" s="108"/>
      <c r="V14" s="55">
        <v>163</v>
      </c>
      <c r="W14" s="55">
        <v>36</v>
      </c>
      <c r="X14" s="55">
        <v>28</v>
      </c>
      <c r="Y14" s="76">
        <f t="shared" si="10"/>
        <v>71.806167400881066</v>
      </c>
      <c r="Z14" s="76"/>
      <c r="AA14" s="55">
        <v>7</v>
      </c>
      <c r="AB14" s="55">
        <v>192</v>
      </c>
      <c r="AC14" s="55">
        <v>28</v>
      </c>
      <c r="AD14" s="76">
        <f t="shared" si="11"/>
        <v>3.0837004405286343</v>
      </c>
    </row>
    <row r="15" spans="1:34" x14ac:dyDescent="0.2">
      <c r="A15" s="63" t="s">
        <v>72</v>
      </c>
      <c r="B15" s="108">
        <v>5</v>
      </c>
      <c r="C15" s="108">
        <v>65</v>
      </c>
      <c r="D15" s="108"/>
      <c r="E15" s="76">
        <f t="shared" si="6"/>
        <v>7.1428571428571423</v>
      </c>
      <c r="F15" s="108"/>
      <c r="G15" s="108">
        <v>2</v>
      </c>
      <c r="H15" s="108">
        <v>68</v>
      </c>
      <c r="I15" s="108"/>
      <c r="J15" s="76">
        <f t="shared" si="7"/>
        <v>2.8571428571428572</v>
      </c>
      <c r="K15" s="108"/>
      <c r="L15" s="55">
        <v>60</v>
      </c>
      <c r="M15" s="55">
        <v>10</v>
      </c>
      <c r="N15" s="55"/>
      <c r="O15" s="76">
        <f t="shared" si="8"/>
        <v>85.714285714285708</v>
      </c>
      <c r="P15" s="108"/>
      <c r="Q15" s="55">
        <v>7</v>
      </c>
      <c r="R15" s="55">
        <v>63</v>
      </c>
      <c r="S15" s="55"/>
      <c r="T15" s="76">
        <f t="shared" si="9"/>
        <v>10</v>
      </c>
      <c r="U15" s="108"/>
      <c r="V15" s="55">
        <v>66</v>
      </c>
      <c r="W15" s="55">
        <v>4</v>
      </c>
      <c r="X15" s="55"/>
      <c r="Y15" s="76">
        <f t="shared" si="10"/>
        <v>94.285714285714278</v>
      </c>
      <c r="Z15" s="76"/>
      <c r="AA15" s="55">
        <v>2</v>
      </c>
      <c r="AB15" s="55">
        <v>68</v>
      </c>
      <c r="AC15" s="55"/>
      <c r="AD15" s="76">
        <f t="shared" si="11"/>
        <v>2.8571428571428572</v>
      </c>
    </row>
    <row r="16" spans="1:34" x14ac:dyDescent="0.2">
      <c r="A16" s="63" t="s">
        <v>73</v>
      </c>
      <c r="B16" s="108">
        <v>36</v>
      </c>
      <c r="C16" s="108">
        <v>120</v>
      </c>
      <c r="D16" s="108">
        <v>7</v>
      </c>
      <c r="E16" s="76">
        <f t="shared" si="6"/>
        <v>22.085889570552148</v>
      </c>
      <c r="F16" s="108"/>
      <c r="G16" s="108">
        <v>28</v>
      </c>
      <c r="H16" s="108">
        <v>128</v>
      </c>
      <c r="I16" s="108">
        <v>7</v>
      </c>
      <c r="J16" s="76">
        <f t="shared" si="7"/>
        <v>17.177914110429448</v>
      </c>
      <c r="K16" s="108"/>
      <c r="L16" s="55">
        <v>135</v>
      </c>
      <c r="M16" s="55">
        <v>21</v>
      </c>
      <c r="N16" s="55">
        <v>7</v>
      </c>
      <c r="O16" s="76">
        <f t="shared" si="8"/>
        <v>82.822085889570545</v>
      </c>
      <c r="P16" s="108"/>
      <c r="Q16" s="55">
        <v>39</v>
      </c>
      <c r="R16" s="55">
        <v>117</v>
      </c>
      <c r="S16" s="55">
        <v>7</v>
      </c>
      <c r="T16" s="76">
        <f t="shared" si="9"/>
        <v>23.926380368098162</v>
      </c>
      <c r="U16" s="108"/>
      <c r="V16" s="55">
        <v>146</v>
      </c>
      <c r="W16" s="55">
        <v>10</v>
      </c>
      <c r="X16" s="55">
        <v>7</v>
      </c>
      <c r="Y16" s="76">
        <f t="shared" si="10"/>
        <v>89.570552147239269</v>
      </c>
      <c r="Z16" s="76"/>
      <c r="AA16" s="55">
        <v>11</v>
      </c>
      <c r="AB16" s="55">
        <v>145</v>
      </c>
      <c r="AC16" s="55">
        <v>7</v>
      </c>
      <c r="AD16" s="76">
        <f t="shared" si="11"/>
        <v>6.7484662576687118</v>
      </c>
    </row>
    <row r="17" spans="1:30" x14ac:dyDescent="0.2">
      <c r="A17" s="63" t="s">
        <v>74</v>
      </c>
      <c r="B17" s="108">
        <v>16</v>
      </c>
      <c r="C17" s="108">
        <v>115</v>
      </c>
      <c r="D17" s="108">
        <v>17</v>
      </c>
      <c r="E17" s="76">
        <f t="shared" si="6"/>
        <v>10.810810810810811</v>
      </c>
      <c r="F17" s="108"/>
      <c r="G17" s="108">
        <v>18</v>
      </c>
      <c r="H17" s="108">
        <v>114</v>
      </c>
      <c r="I17" s="108">
        <v>16</v>
      </c>
      <c r="J17" s="76">
        <f t="shared" si="7"/>
        <v>12.162162162162163</v>
      </c>
      <c r="K17" s="108"/>
      <c r="L17" s="55">
        <v>111</v>
      </c>
      <c r="M17" s="55">
        <v>28</v>
      </c>
      <c r="N17" s="55">
        <v>9</v>
      </c>
      <c r="O17" s="76">
        <f t="shared" si="8"/>
        <v>75</v>
      </c>
      <c r="P17" s="108"/>
      <c r="Q17" s="55">
        <v>22</v>
      </c>
      <c r="R17" s="55">
        <v>108</v>
      </c>
      <c r="S17" s="55">
        <v>18</v>
      </c>
      <c r="T17" s="76">
        <f t="shared" si="9"/>
        <v>14.864864864864865</v>
      </c>
      <c r="U17" s="108"/>
      <c r="V17" s="55">
        <v>127</v>
      </c>
      <c r="W17" s="55">
        <v>13</v>
      </c>
      <c r="X17" s="55">
        <v>8</v>
      </c>
      <c r="Y17" s="76">
        <f t="shared" si="10"/>
        <v>85.810810810810807</v>
      </c>
      <c r="Z17" s="76"/>
      <c r="AA17" s="55">
        <v>6</v>
      </c>
      <c r="AB17" s="55">
        <v>124</v>
      </c>
      <c r="AC17" s="55">
        <v>18</v>
      </c>
      <c r="AD17" s="76">
        <f t="shared" si="11"/>
        <v>4.0540540540540544</v>
      </c>
    </row>
    <row r="18" spans="1:30" x14ac:dyDescent="0.2">
      <c r="A18" s="63" t="s">
        <v>75</v>
      </c>
      <c r="B18" s="108">
        <v>23</v>
      </c>
      <c r="C18" s="108">
        <v>251</v>
      </c>
      <c r="D18" s="108">
        <v>26</v>
      </c>
      <c r="E18" s="76">
        <f t="shared" si="6"/>
        <v>7.6666666666666661</v>
      </c>
      <c r="F18" s="108"/>
      <c r="G18" s="108">
        <v>32</v>
      </c>
      <c r="H18" s="108">
        <v>242</v>
      </c>
      <c r="I18" s="108">
        <v>26</v>
      </c>
      <c r="J18" s="76">
        <f t="shared" si="7"/>
        <v>10.666666666666668</v>
      </c>
      <c r="K18" s="108"/>
      <c r="L18" s="55">
        <v>190</v>
      </c>
      <c r="M18" s="55">
        <v>84</v>
      </c>
      <c r="N18" s="55">
        <v>26</v>
      </c>
      <c r="O18" s="76">
        <f t="shared" si="8"/>
        <v>63.333333333333329</v>
      </c>
      <c r="P18" s="108"/>
      <c r="Q18" s="55">
        <v>34</v>
      </c>
      <c r="R18" s="55">
        <v>240</v>
      </c>
      <c r="S18" s="55">
        <v>26</v>
      </c>
      <c r="T18" s="76">
        <f t="shared" si="9"/>
        <v>11.333333333333332</v>
      </c>
      <c r="U18" s="108"/>
      <c r="V18" s="55">
        <v>232</v>
      </c>
      <c r="W18" s="55">
        <v>42</v>
      </c>
      <c r="X18" s="55">
        <v>26</v>
      </c>
      <c r="Y18" s="76">
        <f t="shared" si="10"/>
        <v>77.333333333333329</v>
      </c>
      <c r="Z18" s="76"/>
      <c r="AA18" s="55">
        <v>9</v>
      </c>
      <c r="AB18" s="55">
        <v>265</v>
      </c>
      <c r="AC18" s="55">
        <v>26</v>
      </c>
      <c r="AD18" s="76">
        <f t="shared" si="11"/>
        <v>3</v>
      </c>
    </row>
    <row r="19" spans="1:30" x14ac:dyDescent="0.2">
      <c r="A19" s="63" t="s">
        <v>76</v>
      </c>
      <c r="B19" s="108">
        <v>2</v>
      </c>
      <c r="C19" s="108">
        <v>147</v>
      </c>
      <c r="D19" s="108">
        <v>20</v>
      </c>
      <c r="E19" s="76">
        <f t="shared" si="6"/>
        <v>1.1834319526627219</v>
      </c>
      <c r="F19" s="108"/>
      <c r="G19" s="108">
        <v>31</v>
      </c>
      <c r="H19" s="108">
        <v>118</v>
      </c>
      <c r="I19" s="108">
        <v>20</v>
      </c>
      <c r="J19" s="76">
        <f t="shared" si="7"/>
        <v>18.34319526627219</v>
      </c>
      <c r="K19" s="108"/>
      <c r="L19" s="55">
        <v>92</v>
      </c>
      <c r="M19" s="55">
        <v>57</v>
      </c>
      <c r="N19" s="55">
        <v>20</v>
      </c>
      <c r="O19" s="76">
        <f t="shared" si="8"/>
        <v>54.437869822485204</v>
      </c>
      <c r="P19" s="108"/>
      <c r="Q19" s="55">
        <v>10</v>
      </c>
      <c r="R19" s="55">
        <v>139</v>
      </c>
      <c r="S19" s="55">
        <v>20</v>
      </c>
      <c r="T19" s="76">
        <f t="shared" si="9"/>
        <v>5.9171597633136095</v>
      </c>
      <c r="U19" s="108"/>
      <c r="V19" s="55">
        <v>122</v>
      </c>
      <c r="W19" s="55">
        <v>27</v>
      </c>
      <c r="X19" s="55">
        <v>20</v>
      </c>
      <c r="Y19" s="76">
        <f t="shared" si="10"/>
        <v>72.189349112426044</v>
      </c>
      <c r="Z19" s="76"/>
      <c r="AA19" s="55"/>
      <c r="AB19" s="55">
        <v>149</v>
      </c>
      <c r="AC19" s="55">
        <v>20</v>
      </c>
      <c r="AD19" s="76">
        <f t="shared" si="11"/>
        <v>0</v>
      </c>
    </row>
    <row r="20" spans="1:30" x14ac:dyDescent="0.2">
      <c r="A20" s="65" t="s">
        <v>77</v>
      </c>
      <c r="B20" s="108">
        <v>34</v>
      </c>
      <c r="C20" s="108"/>
      <c r="D20" s="108">
        <v>108</v>
      </c>
      <c r="E20" s="76">
        <f t="shared" si="6"/>
        <v>23.943661971830984</v>
      </c>
      <c r="F20" s="108"/>
      <c r="G20" s="108">
        <v>9</v>
      </c>
      <c r="H20" s="108"/>
      <c r="I20" s="108">
        <v>133</v>
      </c>
      <c r="J20" s="76">
        <f t="shared" si="7"/>
        <v>6.3380281690140841</v>
      </c>
      <c r="K20" s="108"/>
      <c r="L20" s="55">
        <v>124</v>
      </c>
      <c r="M20" s="55"/>
      <c r="N20" s="55">
        <v>18</v>
      </c>
      <c r="O20" s="76">
        <f t="shared" si="8"/>
        <v>87.323943661971825</v>
      </c>
      <c r="P20" s="108"/>
      <c r="Q20" s="55">
        <v>57</v>
      </c>
      <c r="R20" s="55"/>
      <c r="S20" s="55">
        <v>85</v>
      </c>
      <c r="T20" s="76">
        <f t="shared" si="9"/>
        <v>40.140845070422536</v>
      </c>
      <c r="U20" s="108"/>
      <c r="V20" s="55">
        <v>131</v>
      </c>
      <c r="W20" s="55"/>
      <c r="X20" s="55">
        <v>11</v>
      </c>
      <c r="Y20" s="76">
        <f t="shared" si="10"/>
        <v>92.25352112676056</v>
      </c>
      <c r="Z20" s="76"/>
      <c r="AA20" s="55">
        <v>12</v>
      </c>
      <c r="AB20" s="55"/>
      <c r="AC20" s="55">
        <v>130</v>
      </c>
      <c r="AD20" s="76">
        <f t="shared" si="11"/>
        <v>8.4507042253521121</v>
      </c>
    </row>
    <row r="21" spans="1:30" x14ac:dyDescent="0.2">
      <c r="A21" s="63" t="s">
        <v>78</v>
      </c>
      <c r="B21" s="108">
        <v>10</v>
      </c>
      <c r="C21" s="108"/>
      <c r="D21" s="108">
        <v>167</v>
      </c>
      <c r="E21" s="76">
        <f t="shared" si="6"/>
        <v>5.6497175141242941</v>
      </c>
      <c r="F21" s="108"/>
      <c r="G21" s="108">
        <v>2</v>
      </c>
      <c r="H21" s="108"/>
      <c r="I21" s="108">
        <v>175</v>
      </c>
      <c r="J21" s="76">
        <f t="shared" si="7"/>
        <v>1.1299435028248588</v>
      </c>
      <c r="K21" s="108"/>
      <c r="L21" s="55">
        <v>126</v>
      </c>
      <c r="M21" s="55"/>
      <c r="N21" s="55">
        <v>51</v>
      </c>
      <c r="O21" s="76">
        <f t="shared" si="8"/>
        <v>71.186440677966104</v>
      </c>
      <c r="P21" s="108"/>
      <c r="Q21" s="55">
        <v>20</v>
      </c>
      <c r="R21" s="55"/>
      <c r="S21" s="55">
        <v>157</v>
      </c>
      <c r="T21" s="76">
        <f t="shared" si="9"/>
        <v>11.299435028248588</v>
      </c>
      <c r="U21" s="108"/>
      <c r="V21" s="55">
        <v>98</v>
      </c>
      <c r="W21" s="55"/>
      <c r="X21" s="55">
        <v>79</v>
      </c>
      <c r="Y21" s="76">
        <f t="shared" si="10"/>
        <v>55.367231638418076</v>
      </c>
      <c r="Z21" s="76"/>
      <c r="AA21" s="55">
        <v>3</v>
      </c>
      <c r="AB21" s="55"/>
      <c r="AC21" s="55">
        <v>174</v>
      </c>
      <c r="AD21" s="76">
        <f t="shared" si="11"/>
        <v>1.6949152542372881</v>
      </c>
    </row>
    <row r="22" spans="1:30" x14ac:dyDescent="0.2">
      <c r="A22" s="63" t="s">
        <v>79</v>
      </c>
      <c r="B22" s="108">
        <v>50</v>
      </c>
      <c r="C22" s="108">
        <v>34</v>
      </c>
      <c r="D22" s="108">
        <v>3</v>
      </c>
      <c r="E22" s="76">
        <f t="shared" si="6"/>
        <v>57.47126436781609</v>
      </c>
      <c r="F22" s="108"/>
      <c r="G22" s="108">
        <v>6</v>
      </c>
      <c r="H22" s="108">
        <v>78</v>
      </c>
      <c r="I22" s="108">
        <v>3</v>
      </c>
      <c r="J22" s="76">
        <f t="shared" si="7"/>
        <v>6.8965517241379306</v>
      </c>
      <c r="K22" s="108"/>
      <c r="L22" s="55">
        <v>64</v>
      </c>
      <c r="M22" s="55">
        <v>20</v>
      </c>
      <c r="N22" s="55">
        <v>3</v>
      </c>
      <c r="O22" s="76">
        <f t="shared" si="8"/>
        <v>73.563218390804593</v>
      </c>
      <c r="P22" s="108"/>
      <c r="Q22" s="55">
        <v>28</v>
      </c>
      <c r="R22" s="55">
        <v>56</v>
      </c>
      <c r="S22" s="55">
        <v>3</v>
      </c>
      <c r="T22" s="76">
        <f t="shared" si="9"/>
        <v>32.183908045977013</v>
      </c>
      <c r="U22" s="108"/>
      <c r="V22" s="55">
        <v>77</v>
      </c>
      <c r="W22" s="55">
        <v>7</v>
      </c>
      <c r="X22" s="55">
        <v>3</v>
      </c>
      <c r="Y22" s="76">
        <f t="shared" si="10"/>
        <v>88.505747126436788</v>
      </c>
      <c r="Z22" s="76"/>
      <c r="AA22" s="55">
        <v>8</v>
      </c>
      <c r="AB22" s="55">
        <v>76</v>
      </c>
      <c r="AC22" s="55">
        <v>3</v>
      </c>
      <c r="AD22" s="76">
        <f t="shared" si="11"/>
        <v>9.1954022988505741</v>
      </c>
    </row>
    <row r="23" spans="1:30" x14ac:dyDescent="0.2">
      <c r="A23" s="63" t="s">
        <v>80</v>
      </c>
      <c r="B23" s="108">
        <v>7</v>
      </c>
      <c r="C23" s="108">
        <v>95</v>
      </c>
      <c r="D23" s="108">
        <v>11</v>
      </c>
      <c r="E23" s="76">
        <f t="shared" si="6"/>
        <v>6.1946902654867255</v>
      </c>
      <c r="F23" s="108"/>
      <c r="G23" s="108">
        <v>2</v>
      </c>
      <c r="H23" s="108">
        <v>100</v>
      </c>
      <c r="I23" s="108">
        <v>11</v>
      </c>
      <c r="J23" s="76">
        <f t="shared" si="7"/>
        <v>1.7699115044247788</v>
      </c>
      <c r="K23" s="108"/>
      <c r="L23" s="55">
        <v>82</v>
      </c>
      <c r="M23" s="55">
        <v>20</v>
      </c>
      <c r="N23" s="55">
        <v>11</v>
      </c>
      <c r="O23" s="76">
        <f t="shared" si="8"/>
        <v>72.56637168141593</v>
      </c>
      <c r="P23" s="108"/>
      <c r="Q23" s="55">
        <v>9</v>
      </c>
      <c r="R23" s="55">
        <v>93</v>
      </c>
      <c r="S23" s="55">
        <v>11</v>
      </c>
      <c r="T23" s="76">
        <f t="shared" si="9"/>
        <v>7.9646017699115044</v>
      </c>
      <c r="U23" s="108"/>
      <c r="V23" s="55">
        <v>83</v>
      </c>
      <c r="W23" s="55">
        <v>19</v>
      </c>
      <c r="X23" s="55">
        <v>11</v>
      </c>
      <c r="Y23" s="76">
        <f t="shared" si="10"/>
        <v>73.451327433628322</v>
      </c>
      <c r="Z23" s="76"/>
      <c r="AA23" s="55">
        <v>3</v>
      </c>
      <c r="AB23" s="55">
        <v>98</v>
      </c>
      <c r="AC23" s="55">
        <v>12</v>
      </c>
      <c r="AD23" s="76">
        <f t="shared" si="11"/>
        <v>2.6548672566371683</v>
      </c>
    </row>
    <row r="24" spans="1:30" x14ac:dyDescent="0.2">
      <c r="A24" s="63" t="s">
        <v>81</v>
      </c>
      <c r="B24" s="108">
        <v>10</v>
      </c>
      <c r="C24" s="108">
        <v>76</v>
      </c>
      <c r="D24" s="108">
        <v>9</v>
      </c>
      <c r="E24" s="76">
        <f t="shared" si="6"/>
        <v>10.526315789473683</v>
      </c>
      <c r="F24" s="108"/>
      <c r="G24" s="108">
        <v>19</v>
      </c>
      <c r="H24" s="108">
        <v>67</v>
      </c>
      <c r="I24" s="108">
        <v>9</v>
      </c>
      <c r="J24" s="76">
        <f t="shared" si="7"/>
        <v>20</v>
      </c>
      <c r="K24" s="108"/>
      <c r="L24" s="55">
        <v>70</v>
      </c>
      <c r="M24" s="55">
        <v>16</v>
      </c>
      <c r="N24" s="55">
        <v>9</v>
      </c>
      <c r="O24" s="76">
        <f t="shared" si="8"/>
        <v>73.68421052631578</v>
      </c>
      <c r="P24" s="108"/>
      <c r="Q24" s="55">
        <v>15</v>
      </c>
      <c r="R24" s="55">
        <v>71</v>
      </c>
      <c r="S24" s="55">
        <v>9</v>
      </c>
      <c r="T24" s="76">
        <f t="shared" si="9"/>
        <v>15.789473684210526</v>
      </c>
      <c r="U24" s="108"/>
      <c r="V24" s="55">
        <v>60</v>
      </c>
      <c r="W24" s="55">
        <v>26</v>
      </c>
      <c r="X24" s="55">
        <v>9</v>
      </c>
      <c r="Y24" s="76">
        <f t="shared" si="10"/>
        <v>63.157894736842103</v>
      </c>
      <c r="Z24" s="76"/>
      <c r="AA24" s="55">
        <v>4</v>
      </c>
      <c r="AB24" s="55">
        <v>82</v>
      </c>
      <c r="AC24" s="55">
        <v>9</v>
      </c>
      <c r="AD24" s="76">
        <f t="shared" si="11"/>
        <v>4.2105263157894735</v>
      </c>
    </row>
    <row r="25" spans="1:30" x14ac:dyDescent="0.2">
      <c r="A25" s="63" t="s">
        <v>82</v>
      </c>
      <c r="B25" s="108">
        <v>6</v>
      </c>
      <c r="C25" s="108"/>
      <c r="D25" s="108">
        <v>157</v>
      </c>
      <c r="E25" s="76">
        <f t="shared" si="6"/>
        <v>3.6809815950920246</v>
      </c>
      <c r="F25" s="108"/>
      <c r="G25" s="108">
        <v>50</v>
      </c>
      <c r="H25" s="108"/>
      <c r="I25" s="108">
        <v>113</v>
      </c>
      <c r="J25" s="76">
        <f t="shared" si="7"/>
        <v>30.674846625766872</v>
      </c>
      <c r="K25" s="108"/>
      <c r="L25" s="55">
        <v>99</v>
      </c>
      <c r="M25" s="55"/>
      <c r="N25" s="55">
        <v>64</v>
      </c>
      <c r="O25" s="76">
        <f t="shared" si="8"/>
        <v>60.736196319018411</v>
      </c>
      <c r="P25" s="108"/>
      <c r="Q25" s="55">
        <v>28</v>
      </c>
      <c r="R25" s="55"/>
      <c r="S25" s="55">
        <v>135</v>
      </c>
      <c r="T25" s="76">
        <f t="shared" si="9"/>
        <v>17.177914110429448</v>
      </c>
      <c r="U25" s="108"/>
      <c r="V25" s="55">
        <v>113</v>
      </c>
      <c r="W25" s="55"/>
      <c r="X25" s="55">
        <v>50</v>
      </c>
      <c r="Y25" s="76">
        <f t="shared" si="10"/>
        <v>69.325153374233125</v>
      </c>
      <c r="Z25" s="76"/>
      <c r="AA25" s="55">
        <v>2</v>
      </c>
      <c r="AB25" s="55"/>
      <c r="AC25" s="55">
        <v>161</v>
      </c>
      <c r="AD25" s="76">
        <f t="shared" si="11"/>
        <v>1.2269938650306749</v>
      </c>
    </row>
    <row r="26" spans="1:30" x14ac:dyDescent="0.2">
      <c r="A26" s="63" t="s">
        <v>83</v>
      </c>
      <c r="B26" s="108">
        <v>7</v>
      </c>
      <c r="C26" s="108">
        <v>80</v>
      </c>
      <c r="D26" s="108">
        <v>11</v>
      </c>
      <c r="E26" s="76">
        <f t="shared" si="6"/>
        <v>7.1428571428571423</v>
      </c>
      <c r="F26" s="108"/>
      <c r="G26" s="108">
        <v>29</v>
      </c>
      <c r="H26" s="108">
        <v>58</v>
      </c>
      <c r="I26" s="108">
        <v>11</v>
      </c>
      <c r="J26" s="76">
        <f t="shared" si="7"/>
        <v>29.591836734693878</v>
      </c>
      <c r="K26" s="108"/>
      <c r="L26" s="55">
        <v>57</v>
      </c>
      <c r="M26" s="55">
        <v>30</v>
      </c>
      <c r="N26" s="55">
        <v>11</v>
      </c>
      <c r="O26" s="76">
        <f t="shared" si="8"/>
        <v>58.163265306122447</v>
      </c>
      <c r="P26" s="108"/>
      <c r="Q26" s="55">
        <v>16</v>
      </c>
      <c r="R26" s="55">
        <v>71</v>
      </c>
      <c r="S26" s="55">
        <v>11</v>
      </c>
      <c r="T26" s="76">
        <f t="shared" si="9"/>
        <v>16.326530612244898</v>
      </c>
      <c r="U26" s="108"/>
      <c r="V26" s="55">
        <v>75</v>
      </c>
      <c r="W26" s="55">
        <v>12</v>
      </c>
      <c r="X26" s="55">
        <v>11</v>
      </c>
      <c r="Y26" s="76">
        <f t="shared" si="10"/>
        <v>76.530612244897952</v>
      </c>
      <c r="Z26" s="76"/>
      <c r="AA26" s="55">
        <v>5</v>
      </c>
      <c r="AB26" s="55">
        <v>82</v>
      </c>
      <c r="AC26" s="55">
        <v>11</v>
      </c>
      <c r="AD26" s="76">
        <f t="shared" si="11"/>
        <v>5.1020408163265305</v>
      </c>
    </row>
    <row r="27" spans="1:30" x14ac:dyDescent="0.2">
      <c r="A27" s="63" t="s">
        <v>84</v>
      </c>
      <c r="B27" s="108">
        <v>7</v>
      </c>
      <c r="C27" s="108">
        <v>88</v>
      </c>
      <c r="D27" s="108">
        <v>11</v>
      </c>
      <c r="E27" s="76">
        <f t="shared" si="6"/>
        <v>6.6037735849056602</v>
      </c>
      <c r="F27" s="108"/>
      <c r="G27" s="108">
        <v>28</v>
      </c>
      <c r="H27" s="108">
        <v>67</v>
      </c>
      <c r="I27" s="108">
        <v>11</v>
      </c>
      <c r="J27" s="76">
        <f t="shared" si="7"/>
        <v>26.415094339622641</v>
      </c>
      <c r="K27" s="108"/>
      <c r="L27" s="55">
        <v>67</v>
      </c>
      <c r="M27" s="55">
        <v>28</v>
      </c>
      <c r="N27" s="55">
        <v>11</v>
      </c>
      <c r="O27" s="76">
        <f t="shared" si="8"/>
        <v>63.20754716981132</v>
      </c>
      <c r="P27" s="108"/>
      <c r="Q27" s="55">
        <v>21</v>
      </c>
      <c r="R27" s="55">
        <v>74</v>
      </c>
      <c r="S27" s="55">
        <v>11</v>
      </c>
      <c r="T27" s="76">
        <f t="shared" si="9"/>
        <v>19.811320754716981</v>
      </c>
      <c r="U27" s="108"/>
      <c r="V27" s="55">
        <v>81</v>
      </c>
      <c r="W27" s="55">
        <v>14</v>
      </c>
      <c r="X27" s="55">
        <v>11</v>
      </c>
      <c r="Y27" s="76">
        <f t="shared" si="10"/>
        <v>76.415094339622641</v>
      </c>
      <c r="Z27" s="76"/>
      <c r="AA27" s="55">
        <v>3</v>
      </c>
      <c r="AB27" s="55">
        <v>92</v>
      </c>
      <c r="AC27" s="55">
        <v>11</v>
      </c>
      <c r="AD27" s="76">
        <f t="shared" si="11"/>
        <v>2.8301886792452833</v>
      </c>
    </row>
    <row r="28" spans="1:30" x14ac:dyDescent="0.2">
      <c r="A28" s="63" t="s">
        <v>85</v>
      </c>
      <c r="B28" s="108">
        <v>19</v>
      </c>
      <c r="C28" s="108">
        <v>92</v>
      </c>
      <c r="D28" s="108">
        <v>12</v>
      </c>
      <c r="E28" s="76">
        <f t="shared" si="6"/>
        <v>15.447154471544716</v>
      </c>
      <c r="F28" s="108"/>
      <c r="G28" s="108">
        <v>18</v>
      </c>
      <c r="H28" s="108">
        <v>92</v>
      </c>
      <c r="I28" s="108">
        <v>13</v>
      </c>
      <c r="J28" s="76">
        <f t="shared" si="7"/>
        <v>14.634146341463413</v>
      </c>
      <c r="K28" s="108"/>
      <c r="L28" s="55">
        <v>78</v>
      </c>
      <c r="M28" s="55">
        <v>32</v>
      </c>
      <c r="N28" s="55">
        <v>13</v>
      </c>
      <c r="O28" s="76">
        <f t="shared" si="8"/>
        <v>63.414634146341463</v>
      </c>
      <c r="P28" s="108"/>
      <c r="Q28" s="55">
        <v>24</v>
      </c>
      <c r="R28" s="55">
        <v>86</v>
      </c>
      <c r="S28" s="55">
        <v>13</v>
      </c>
      <c r="T28" s="76">
        <f t="shared" si="9"/>
        <v>19.512195121951219</v>
      </c>
      <c r="U28" s="108"/>
      <c r="V28" s="55">
        <v>96</v>
      </c>
      <c r="W28" s="55">
        <v>14</v>
      </c>
      <c r="X28" s="55">
        <v>13</v>
      </c>
      <c r="Y28" s="76">
        <f t="shared" si="10"/>
        <v>78.048780487804876</v>
      </c>
      <c r="Z28" s="76"/>
      <c r="AA28" s="55">
        <v>3</v>
      </c>
      <c r="AB28" s="55">
        <v>107</v>
      </c>
      <c r="AC28" s="55">
        <v>13</v>
      </c>
      <c r="AD28" s="76">
        <f t="shared" si="11"/>
        <v>2.4390243902439024</v>
      </c>
    </row>
    <row r="29" spans="1:30" x14ac:dyDescent="0.2">
      <c r="A29" s="63" t="s">
        <v>86</v>
      </c>
      <c r="B29" s="108">
        <v>6</v>
      </c>
      <c r="C29" s="108">
        <v>248</v>
      </c>
      <c r="D29" s="108">
        <v>35</v>
      </c>
      <c r="E29" s="76">
        <f t="shared" si="6"/>
        <v>2.0761245674740483</v>
      </c>
      <c r="F29" s="108"/>
      <c r="G29" s="108">
        <v>41</v>
      </c>
      <c r="H29" s="108">
        <v>213</v>
      </c>
      <c r="I29" s="108">
        <v>35</v>
      </c>
      <c r="J29" s="76">
        <f t="shared" si="7"/>
        <v>14.186851211072666</v>
      </c>
      <c r="K29" s="108"/>
      <c r="L29" s="55">
        <v>213</v>
      </c>
      <c r="M29" s="55">
        <v>41</v>
      </c>
      <c r="N29" s="55">
        <v>35</v>
      </c>
      <c r="O29" s="76">
        <f t="shared" si="8"/>
        <v>73.702422145328711</v>
      </c>
      <c r="P29" s="108"/>
      <c r="Q29" s="55">
        <v>33</v>
      </c>
      <c r="R29" s="55">
        <v>221</v>
      </c>
      <c r="S29" s="55">
        <v>35</v>
      </c>
      <c r="T29" s="76">
        <f t="shared" si="9"/>
        <v>11.418685121107266</v>
      </c>
      <c r="U29" s="108"/>
      <c r="V29" s="55">
        <v>160</v>
      </c>
      <c r="W29" s="55">
        <v>94</v>
      </c>
      <c r="X29" s="55">
        <v>35</v>
      </c>
      <c r="Y29" s="76">
        <f t="shared" si="10"/>
        <v>55.363321799307961</v>
      </c>
      <c r="Z29" s="76"/>
      <c r="AA29" s="55">
        <v>2</v>
      </c>
      <c r="AB29" s="55">
        <v>252</v>
      </c>
      <c r="AC29" s="55">
        <v>35</v>
      </c>
      <c r="AD29" s="76">
        <f t="shared" si="11"/>
        <v>0.69204152249134954</v>
      </c>
    </row>
    <row r="30" spans="1:30" x14ac:dyDescent="0.2">
      <c r="A30" s="63" t="s">
        <v>87</v>
      </c>
      <c r="B30" s="108">
        <v>11</v>
      </c>
      <c r="C30" s="108">
        <v>73</v>
      </c>
      <c r="D30" s="108">
        <v>12</v>
      </c>
      <c r="E30" s="76">
        <f t="shared" si="6"/>
        <v>11.458333333333332</v>
      </c>
      <c r="F30" s="108"/>
      <c r="G30" s="108">
        <v>4</v>
      </c>
      <c r="H30" s="108">
        <v>80</v>
      </c>
      <c r="I30" s="108">
        <v>12</v>
      </c>
      <c r="J30" s="76">
        <f t="shared" si="7"/>
        <v>4.1666666666666661</v>
      </c>
      <c r="K30" s="108"/>
      <c r="L30" s="55">
        <v>59</v>
      </c>
      <c r="M30" s="55">
        <v>25</v>
      </c>
      <c r="N30" s="55">
        <v>12</v>
      </c>
      <c r="O30" s="76">
        <f t="shared" si="8"/>
        <v>61.458333333333336</v>
      </c>
      <c r="P30" s="108"/>
      <c r="Q30" s="55">
        <v>19</v>
      </c>
      <c r="R30" s="55">
        <v>65</v>
      </c>
      <c r="S30" s="55">
        <v>12</v>
      </c>
      <c r="T30" s="76">
        <f t="shared" si="9"/>
        <v>19.791666666666664</v>
      </c>
      <c r="U30" s="108"/>
      <c r="V30" s="55">
        <v>71</v>
      </c>
      <c r="W30" s="55">
        <v>13</v>
      </c>
      <c r="X30" s="55">
        <v>12</v>
      </c>
      <c r="Y30" s="76">
        <f t="shared" si="10"/>
        <v>73.958333333333343</v>
      </c>
      <c r="Z30" s="76"/>
      <c r="AA30" s="55">
        <v>1</v>
      </c>
      <c r="AB30" s="55">
        <v>83</v>
      </c>
      <c r="AC30" s="55">
        <v>12</v>
      </c>
      <c r="AD30" s="76">
        <f t="shared" si="11"/>
        <v>1.0416666666666665</v>
      </c>
    </row>
    <row r="31" spans="1:30" x14ac:dyDescent="0.2">
      <c r="A31" s="63" t="s">
        <v>88</v>
      </c>
      <c r="B31" s="108">
        <v>14</v>
      </c>
      <c r="C31" s="108">
        <v>180</v>
      </c>
      <c r="D31" s="108">
        <v>44</v>
      </c>
      <c r="E31" s="76">
        <f t="shared" si="6"/>
        <v>5.8823529411764701</v>
      </c>
      <c r="F31" s="108"/>
      <c r="G31" s="108">
        <v>16</v>
      </c>
      <c r="H31" s="108">
        <v>177</v>
      </c>
      <c r="I31" s="108">
        <v>45</v>
      </c>
      <c r="J31" s="76">
        <f t="shared" si="7"/>
        <v>6.7226890756302522</v>
      </c>
      <c r="K31" s="108"/>
      <c r="L31" s="55">
        <v>155</v>
      </c>
      <c r="M31" s="55">
        <v>39</v>
      </c>
      <c r="N31" s="55">
        <v>44</v>
      </c>
      <c r="O31" s="76">
        <f t="shared" si="8"/>
        <v>65.12605042016807</v>
      </c>
      <c r="P31" s="108"/>
      <c r="Q31" s="55">
        <v>39</v>
      </c>
      <c r="R31" s="55">
        <v>155</v>
      </c>
      <c r="S31" s="55">
        <v>44</v>
      </c>
      <c r="T31" s="76">
        <f t="shared" si="9"/>
        <v>16.386554621848738</v>
      </c>
      <c r="U31" s="108"/>
      <c r="V31" s="55">
        <v>136</v>
      </c>
      <c r="W31" s="55">
        <v>58</v>
      </c>
      <c r="X31" s="55">
        <v>44</v>
      </c>
      <c r="Y31" s="76">
        <f t="shared" si="10"/>
        <v>57.142857142857139</v>
      </c>
      <c r="Z31" s="76"/>
      <c r="AA31" s="55">
        <v>2</v>
      </c>
      <c r="AB31" s="55">
        <v>192</v>
      </c>
      <c r="AC31" s="55">
        <v>44</v>
      </c>
      <c r="AD31" s="76">
        <f t="shared" si="11"/>
        <v>0.84033613445378152</v>
      </c>
    </row>
    <row r="32" spans="1:30" x14ac:dyDescent="0.2">
      <c r="A32" s="63" t="s">
        <v>89</v>
      </c>
      <c r="B32" s="108">
        <v>2</v>
      </c>
      <c r="C32" s="108">
        <v>56</v>
      </c>
      <c r="D32" s="108">
        <v>8</v>
      </c>
      <c r="E32" s="76">
        <f t="shared" si="6"/>
        <v>3.0303030303030303</v>
      </c>
      <c r="F32" s="108"/>
      <c r="G32" s="108">
        <v>16</v>
      </c>
      <c r="H32" s="108">
        <v>42</v>
      </c>
      <c r="I32" s="108">
        <v>8</v>
      </c>
      <c r="J32" s="76">
        <f t="shared" si="7"/>
        <v>24.242424242424242</v>
      </c>
      <c r="K32" s="108"/>
      <c r="L32" s="55">
        <v>43</v>
      </c>
      <c r="M32" s="55">
        <v>15</v>
      </c>
      <c r="N32" s="55">
        <v>8</v>
      </c>
      <c r="O32" s="76">
        <f t="shared" si="8"/>
        <v>65.151515151515156</v>
      </c>
      <c r="P32" s="108"/>
      <c r="Q32" s="55">
        <v>9</v>
      </c>
      <c r="R32" s="55">
        <v>49</v>
      </c>
      <c r="S32" s="55">
        <v>8</v>
      </c>
      <c r="T32" s="76">
        <f t="shared" si="9"/>
        <v>13.636363636363635</v>
      </c>
      <c r="U32" s="108"/>
      <c r="V32" s="55">
        <v>48</v>
      </c>
      <c r="W32" s="55">
        <v>10</v>
      </c>
      <c r="X32" s="55">
        <v>8</v>
      </c>
      <c r="Y32" s="76">
        <f t="shared" si="10"/>
        <v>72.727272727272734</v>
      </c>
      <c r="Z32" s="76"/>
      <c r="AA32" s="55">
        <v>1</v>
      </c>
      <c r="AB32" s="55">
        <v>57</v>
      </c>
      <c r="AC32" s="55">
        <v>8</v>
      </c>
      <c r="AD32" s="76">
        <f t="shared" si="11"/>
        <v>1.5151515151515151</v>
      </c>
    </row>
    <row r="33" spans="1:30" x14ac:dyDescent="0.2">
      <c r="A33" s="63" t="s">
        <v>90</v>
      </c>
      <c r="B33" s="108">
        <v>21</v>
      </c>
      <c r="C33" s="108">
        <v>184</v>
      </c>
      <c r="D33" s="108">
        <v>10</v>
      </c>
      <c r="E33" s="76">
        <f t="shared" si="6"/>
        <v>9.7674418604651159</v>
      </c>
      <c r="F33" s="108"/>
      <c r="G33" s="108">
        <v>50</v>
      </c>
      <c r="H33" s="108">
        <v>155</v>
      </c>
      <c r="I33" s="108">
        <v>10</v>
      </c>
      <c r="J33" s="76">
        <f t="shared" si="7"/>
        <v>23.255813953488371</v>
      </c>
      <c r="K33" s="108"/>
      <c r="L33" s="55">
        <v>183</v>
      </c>
      <c r="M33" s="55">
        <v>22</v>
      </c>
      <c r="N33" s="55">
        <v>10</v>
      </c>
      <c r="O33" s="76">
        <f t="shared" si="8"/>
        <v>85.116279069767444</v>
      </c>
      <c r="P33" s="108"/>
      <c r="Q33" s="55">
        <v>52</v>
      </c>
      <c r="R33" s="55">
        <v>153</v>
      </c>
      <c r="S33" s="55">
        <v>10</v>
      </c>
      <c r="T33" s="76">
        <f t="shared" si="9"/>
        <v>24.186046511627907</v>
      </c>
      <c r="U33" s="108"/>
      <c r="V33" s="55">
        <v>136</v>
      </c>
      <c r="W33" s="55">
        <v>69</v>
      </c>
      <c r="X33" s="55">
        <v>10</v>
      </c>
      <c r="Y33" s="76">
        <f t="shared" si="10"/>
        <v>63.255813953488371</v>
      </c>
      <c r="Z33" s="76"/>
      <c r="AA33" s="55">
        <v>8</v>
      </c>
      <c r="AB33" s="55">
        <v>197</v>
      </c>
      <c r="AC33" s="55">
        <v>10</v>
      </c>
      <c r="AD33" s="76">
        <f t="shared" si="11"/>
        <v>3.7209302325581395</v>
      </c>
    </row>
    <row r="34" spans="1:30" x14ac:dyDescent="0.2">
      <c r="A34" s="66" t="s">
        <v>91</v>
      </c>
      <c r="B34" s="108">
        <v>16</v>
      </c>
      <c r="C34" s="108">
        <v>149</v>
      </c>
      <c r="D34" s="108">
        <v>13</v>
      </c>
      <c r="E34" s="76">
        <f t="shared" si="6"/>
        <v>8.9887640449438209</v>
      </c>
      <c r="F34" s="108"/>
      <c r="G34" s="108">
        <v>11</v>
      </c>
      <c r="H34" s="108">
        <v>154</v>
      </c>
      <c r="I34" s="108">
        <v>13</v>
      </c>
      <c r="J34" s="76">
        <f t="shared" si="7"/>
        <v>6.179775280898876</v>
      </c>
      <c r="K34" s="108"/>
      <c r="L34" s="55">
        <v>137</v>
      </c>
      <c r="M34" s="55">
        <v>28</v>
      </c>
      <c r="N34" s="55">
        <v>13</v>
      </c>
      <c r="O34" s="76">
        <f t="shared" si="8"/>
        <v>76.966292134831463</v>
      </c>
      <c r="P34" s="108"/>
      <c r="Q34" s="55">
        <v>47</v>
      </c>
      <c r="R34" s="55">
        <v>118</v>
      </c>
      <c r="S34" s="55">
        <v>13</v>
      </c>
      <c r="T34" s="76">
        <f t="shared" si="9"/>
        <v>26.40449438202247</v>
      </c>
      <c r="U34" s="108"/>
      <c r="V34" s="55">
        <v>124</v>
      </c>
      <c r="W34" s="55">
        <v>41</v>
      </c>
      <c r="X34" s="55">
        <v>13</v>
      </c>
      <c r="Y34" s="76">
        <f t="shared" si="10"/>
        <v>69.662921348314612</v>
      </c>
      <c r="Z34" s="76"/>
      <c r="AA34" s="55">
        <v>8</v>
      </c>
      <c r="AB34" s="55">
        <v>157</v>
      </c>
      <c r="AC34" s="55">
        <v>13</v>
      </c>
      <c r="AD34" s="76">
        <f t="shared" si="11"/>
        <v>4.4943820224719104</v>
      </c>
    </row>
    <row r="35" spans="1:30" ht="13.5" thickBot="1" x14ac:dyDescent="0.25">
      <c r="A35" s="67" t="s">
        <v>92</v>
      </c>
      <c r="B35" s="69">
        <v>2</v>
      </c>
      <c r="C35" s="69">
        <v>43</v>
      </c>
      <c r="D35" s="69">
        <v>37</v>
      </c>
      <c r="E35" s="81">
        <f t="shared" si="6"/>
        <v>2.4390243902439024</v>
      </c>
      <c r="F35" s="50"/>
      <c r="G35" s="69">
        <v>8</v>
      </c>
      <c r="H35" s="69">
        <v>37</v>
      </c>
      <c r="I35" s="69">
        <v>37</v>
      </c>
      <c r="J35" s="81">
        <f t="shared" si="7"/>
        <v>9.7560975609756095</v>
      </c>
      <c r="K35" s="50"/>
      <c r="L35" s="69">
        <v>8</v>
      </c>
      <c r="M35" s="69">
        <v>37</v>
      </c>
      <c r="N35" s="69">
        <v>37</v>
      </c>
      <c r="O35" s="81">
        <f t="shared" si="8"/>
        <v>9.7560975609756095</v>
      </c>
      <c r="P35" s="50"/>
      <c r="Q35" s="69">
        <v>6</v>
      </c>
      <c r="R35" s="69">
        <v>39</v>
      </c>
      <c r="S35" s="69">
        <v>37</v>
      </c>
      <c r="T35" s="81">
        <f t="shared" si="9"/>
        <v>7.3170731707317067</v>
      </c>
      <c r="U35" s="50"/>
      <c r="V35" s="69">
        <v>8</v>
      </c>
      <c r="W35" s="69">
        <v>37</v>
      </c>
      <c r="X35" s="69">
        <v>37</v>
      </c>
      <c r="Y35" s="81">
        <f t="shared" si="10"/>
        <v>9.7560975609756095</v>
      </c>
      <c r="Z35" s="81"/>
      <c r="AA35" s="69"/>
      <c r="AB35" s="69">
        <v>45</v>
      </c>
      <c r="AC35" s="69">
        <v>37</v>
      </c>
      <c r="AD35" s="81">
        <f t="shared" si="11"/>
        <v>0</v>
      </c>
    </row>
  </sheetData>
  <mergeCells count="7">
    <mergeCell ref="AA5:AD5"/>
    <mergeCell ref="AF1:AG2"/>
    <mergeCell ref="B5:E5"/>
    <mergeCell ref="G5:J5"/>
    <mergeCell ref="L5:O5"/>
    <mergeCell ref="Q5:T5"/>
    <mergeCell ref="V5:Y5"/>
  </mergeCells>
  <hyperlinks>
    <hyperlink ref="AF1" r:id="rId1" location="INDICE!A1"/>
    <hyperlink ref="AF1:AG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3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zoomScaleNormal="100" workbookViewId="0">
      <selection activeCell="Y1" sqref="Y1:AB2"/>
    </sheetView>
  </sheetViews>
  <sheetFormatPr baseColWidth="10" defaultRowHeight="12.75" x14ac:dyDescent="0.2"/>
  <cols>
    <col min="1" max="1" width="16.7109375" style="47" customWidth="1"/>
    <col min="2" max="2" width="9" style="73" bestFit="1" customWidth="1"/>
    <col min="3" max="3" width="7.140625" style="73" bestFit="1" customWidth="1"/>
    <col min="4" max="4" width="6.5703125" style="73" bestFit="1" customWidth="1"/>
    <col min="5" max="5" width="5.140625" style="73" bestFit="1" customWidth="1"/>
    <col min="6" max="6" width="8.42578125" style="73" bestFit="1" customWidth="1"/>
    <col min="7" max="7" width="7.28515625" style="73" bestFit="1" customWidth="1"/>
    <col min="8" max="8" width="8.5703125" style="73" bestFit="1" customWidth="1"/>
    <col min="9" max="9" width="11.28515625" style="73" bestFit="1" customWidth="1"/>
    <col min="10" max="10" width="7.140625" style="73" bestFit="1" customWidth="1"/>
    <col min="11" max="11" width="9.42578125" style="73" customWidth="1"/>
    <col min="12" max="12" width="8.85546875" style="73" customWidth="1"/>
    <col min="13" max="13" width="1.140625" style="73" customWidth="1"/>
    <col min="14" max="14" width="6.42578125" style="73" bestFit="1" customWidth="1"/>
    <col min="15" max="15" width="6.7109375" style="73" bestFit="1" customWidth="1"/>
    <col min="16" max="16" width="6.42578125" style="73" customWidth="1"/>
    <col min="17" max="17" width="1.140625" style="73" customWidth="1"/>
    <col min="18" max="18" width="5" style="73" bestFit="1" customWidth="1"/>
    <col min="19" max="19" width="6.7109375" style="73" bestFit="1" customWidth="1"/>
    <col min="20" max="20" width="7.28515625" style="73" bestFit="1" customWidth="1"/>
    <col min="21" max="21" width="1.140625" style="73" customWidth="1"/>
    <col min="22" max="22" width="5" style="73" bestFit="1" customWidth="1"/>
    <col min="23" max="23" width="6.7109375" style="73" bestFit="1" customWidth="1"/>
    <col min="24" max="24" width="7.28515625" style="73" bestFit="1" customWidth="1"/>
    <col min="25" max="16384" width="11.42578125" style="59"/>
  </cols>
  <sheetData>
    <row r="1" spans="1:28" s="44" customFormat="1" ht="15" customHeight="1" x14ac:dyDescent="0.2">
      <c r="A1" s="43" t="s">
        <v>188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169"/>
      <c r="Z1" s="180" t="s">
        <v>194</v>
      </c>
      <c r="AA1" s="180"/>
      <c r="AB1" s="169"/>
    </row>
    <row r="2" spans="1:28" s="44" customFormat="1" ht="15" customHeight="1" x14ac:dyDescent="0.2">
      <c r="A2" s="43" t="s">
        <v>189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169"/>
      <c r="Z2" s="180"/>
      <c r="AA2" s="180"/>
      <c r="AB2"/>
    </row>
    <row r="3" spans="1:28" s="44" customFormat="1" ht="14.25" x14ac:dyDescent="0.2">
      <c r="A3" s="43" t="s">
        <v>39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8" s="44" customFormat="1" ht="15" thickBot="1" x14ac:dyDescent="0.25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28" s="48" customFormat="1" ht="29.25" customHeight="1" x14ac:dyDescent="0.2">
      <c r="A5" s="47"/>
      <c r="B5" s="181" t="s">
        <v>42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47"/>
      <c r="N5" s="185" t="s">
        <v>190</v>
      </c>
      <c r="O5" s="185"/>
      <c r="P5" s="185"/>
      <c r="Q5" s="47"/>
      <c r="R5" s="185" t="s">
        <v>191</v>
      </c>
      <c r="S5" s="185"/>
      <c r="T5" s="185"/>
      <c r="U5" s="47"/>
      <c r="V5" s="185" t="s">
        <v>95</v>
      </c>
      <c r="W5" s="185"/>
      <c r="X5" s="185"/>
    </row>
    <row r="6" spans="1:28" s="48" customFormat="1" ht="33" customHeight="1" thickBot="1" x14ac:dyDescent="0.25">
      <c r="A6" s="117" t="s">
        <v>41</v>
      </c>
      <c r="B6" s="122" t="s">
        <v>47</v>
      </c>
      <c r="C6" s="122" t="s">
        <v>48</v>
      </c>
      <c r="D6" s="122" t="s">
        <v>51</v>
      </c>
      <c r="E6" s="122" t="s">
        <v>53</v>
      </c>
      <c r="F6" s="122" t="s">
        <v>54</v>
      </c>
      <c r="G6" s="122" t="s">
        <v>56</v>
      </c>
      <c r="H6" s="122" t="s">
        <v>57</v>
      </c>
      <c r="I6" s="134" t="s">
        <v>59</v>
      </c>
      <c r="J6" s="134" t="s">
        <v>58</v>
      </c>
      <c r="K6" s="122" t="s">
        <v>52</v>
      </c>
      <c r="L6" s="122" t="s">
        <v>192</v>
      </c>
      <c r="M6" s="52"/>
      <c r="N6" s="52" t="s">
        <v>61</v>
      </c>
      <c r="O6" s="52" t="s">
        <v>62</v>
      </c>
      <c r="P6" s="52" t="s">
        <v>63</v>
      </c>
      <c r="Q6" s="52"/>
      <c r="R6" s="52" t="s">
        <v>61</v>
      </c>
      <c r="S6" s="52" t="s">
        <v>62</v>
      </c>
      <c r="T6" s="52" t="s">
        <v>63</v>
      </c>
      <c r="U6" s="52"/>
      <c r="V6" s="52" t="s">
        <v>61</v>
      </c>
      <c r="W6" s="52" t="s">
        <v>62</v>
      </c>
      <c r="X6" s="52" t="s">
        <v>63</v>
      </c>
    </row>
    <row r="7" spans="1:28" x14ac:dyDescent="0.2">
      <c r="A7" s="63" t="s">
        <v>64</v>
      </c>
      <c r="B7" s="58">
        <f>SUM(B9:B35)</f>
        <v>1</v>
      </c>
      <c r="C7" s="58">
        <f t="shared" ref="C7:L7" si="0">SUM(C9:C35)</f>
        <v>1</v>
      </c>
      <c r="D7" s="58">
        <f t="shared" si="0"/>
        <v>4</v>
      </c>
      <c r="E7" s="58">
        <f t="shared" si="0"/>
        <v>2</v>
      </c>
      <c r="F7" s="58">
        <f t="shared" si="0"/>
        <v>3</v>
      </c>
      <c r="G7" s="58">
        <f t="shared" si="0"/>
        <v>3</v>
      </c>
      <c r="H7" s="58">
        <f t="shared" si="0"/>
        <v>4</v>
      </c>
      <c r="I7" s="58">
        <f t="shared" si="0"/>
        <v>16</v>
      </c>
      <c r="J7" s="58">
        <f t="shared" si="0"/>
        <v>4</v>
      </c>
      <c r="K7" s="58">
        <f t="shared" si="0"/>
        <v>1</v>
      </c>
      <c r="L7" s="58">
        <f t="shared" si="0"/>
        <v>11</v>
      </c>
      <c r="M7" s="58"/>
      <c r="N7" s="55">
        <f>SUM(N9:N35)</f>
        <v>11222</v>
      </c>
      <c r="O7" s="55">
        <f>SUM(O9:O35)</f>
        <v>9921</v>
      </c>
      <c r="P7" s="135">
        <f>+O7/N7*100</f>
        <v>88.406701122794502</v>
      </c>
      <c r="Q7" s="108"/>
      <c r="R7" s="55">
        <f>SUM(R9:R35)</f>
        <v>440</v>
      </c>
      <c r="S7" s="55">
        <f>SUM(S9:S35)</f>
        <v>365</v>
      </c>
      <c r="T7" s="135">
        <f>+S7/R7*100</f>
        <v>82.954545454545453</v>
      </c>
      <c r="U7" s="108"/>
      <c r="V7" s="55">
        <f>SUM(V9:V35)</f>
        <v>472</v>
      </c>
      <c r="W7" s="55">
        <f>SUM(W9:W35)</f>
        <v>411</v>
      </c>
      <c r="X7" s="135">
        <f>+W7/V7*100</f>
        <v>87.076271186440678</v>
      </c>
    </row>
    <row r="8" spans="1:28" x14ac:dyDescent="0.2">
      <c r="A8" s="63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58"/>
      <c r="N8" s="55"/>
      <c r="O8" s="55"/>
      <c r="P8" s="55"/>
      <c r="Q8" s="108"/>
      <c r="R8" s="55"/>
      <c r="S8" s="55"/>
      <c r="T8" s="55"/>
      <c r="U8" s="108"/>
      <c r="V8" s="55"/>
      <c r="W8" s="55"/>
      <c r="X8" s="55"/>
    </row>
    <row r="9" spans="1:28" x14ac:dyDescent="0.2">
      <c r="A9" s="63" t="s">
        <v>65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58"/>
      <c r="N9" s="55">
        <v>587</v>
      </c>
      <c r="O9" s="55">
        <v>517</v>
      </c>
      <c r="P9" s="135">
        <f t="shared" ref="P9:P35" si="1">+O9/N9*100</f>
        <v>88.074957410562178</v>
      </c>
      <c r="Q9" s="55"/>
      <c r="R9" s="55">
        <v>27</v>
      </c>
      <c r="S9" s="55">
        <v>21</v>
      </c>
      <c r="T9" s="135">
        <f t="shared" ref="T9:T35" si="2">+S9/R9*100</f>
        <v>77.777777777777786</v>
      </c>
      <c r="U9" s="55"/>
      <c r="V9" s="55">
        <v>50</v>
      </c>
      <c r="W9" s="55">
        <v>49</v>
      </c>
      <c r="X9" s="135">
        <f t="shared" ref="X9:X35" si="3">+W9/V9*100</f>
        <v>98</v>
      </c>
      <c r="Y9" s="73"/>
    </row>
    <row r="10" spans="1:28" x14ac:dyDescent="0.2">
      <c r="A10" s="63" t="s">
        <v>66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>
        <v>1</v>
      </c>
      <c r="M10" s="58"/>
      <c r="N10" s="55">
        <v>598</v>
      </c>
      <c r="O10" s="55">
        <v>518</v>
      </c>
      <c r="P10" s="135">
        <f t="shared" si="1"/>
        <v>86.62207357859532</v>
      </c>
      <c r="Q10" s="55"/>
      <c r="R10" s="55">
        <v>21</v>
      </c>
      <c r="S10" s="55">
        <v>21</v>
      </c>
      <c r="T10" s="135">
        <f t="shared" si="2"/>
        <v>100</v>
      </c>
      <c r="U10" s="55"/>
      <c r="V10" s="55">
        <v>39</v>
      </c>
      <c r="W10" s="55">
        <v>39</v>
      </c>
      <c r="X10" s="135">
        <f t="shared" si="3"/>
        <v>100</v>
      </c>
      <c r="Y10" s="73"/>
    </row>
    <row r="11" spans="1:28" x14ac:dyDescent="0.2">
      <c r="A11" s="63" t="s">
        <v>67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58"/>
      <c r="N11" s="55">
        <v>405</v>
      </c>
      <c r="O11" s="55">
        <v>376</v>
      </c>
      <c r="P11" s="135">
        <f t="shared" si="1"/>
        <v>92.839506172839506</v>
      </c>
      <c r="Q11" s="55"/>
      <c r="R11" s="55">
        <v>20</v>
      </c>
      <c r="S11" s="55">
        <v>19</v>
      </c>
      <c r="T11" s="135">
        <f t="shared" si="2"/>
        <v>95</v>
      </c>
      <c r="U11" s="55"/>
      <c r="V11" s="55">
        <v>2</v>
      </c>
      <c r="W11" s="55">
        <v>2</v>
      </c>
      <c r="X11" s="135">
        <f t="shared" si="3"/>
        <v>100</v>
      </c>
      <c r="Y11" s="73"/>
    </row>
    <row r="12" spans="1:28" x14ac:dyDescent="0.2">
      <c r="A12" s="63" t="s">
        <v>68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58"/>
      <c r="N12" s="55">
        <v>768</v>
      </c>
      <c r="O12" s="55">
        <v>714</v>
      </c>
      <c r="P12" s="135">
        <f t="shared" si="1"/>
        <v>92.96875</v>
      </c>
      <c r="Q12" s="55"/>
      <c r="R12" s="55">
        <v>21</v>
      </c>
      <c r="S12" s="55">
        <v>19</v>
      </c>
      <c r="T12" s="135">
        <f t="shared" si="2"/>
        <v>90.476190476190482</v>
      </c>
      <c r="U12" s="55"/>
      <c r="V12" s="55">
        <v>2</v>
      </c>
      <c r="W12" s="55">
        <v>2</v>
      </c>
      <c r="X12" s="135">
        <f t="shared" si="3"/>
        <v>100</v>
      </c>
      <c r="Y12" s="73"/>
    </row>
    <row r="13" spans="1:28" x14ac:dyDescent="0.2">
      <c r="A13" s="63" t="s">
        <v>69</v>
      </c>
      <c r="B13" s="108"/>
      <c r="C13" s="108"/>
      <c r="D13" s="108">
        <v>1</v>
      </c>
      <c r="E13" s="108"/>
      <c r="F13" s="108"/>
      <c r="G13" s="108"/>
      <c r="H13" s="108"/>
      <c r="I13" s="108">
        <v>3</v>
      </c>
      <c r="J13" s="108"/>
      <c r="K13" s="108"/>
      <c r="L13" s="108"/>
      <c r="M13" s="58"/>
      <c r="N13" s="55">
        <v>278</v>
      </c>
      <c r="O13" s="55">
        <v>259</v>
      </c>
      <c r="P13" s="135">
        <f t="shared" si="1"/>
        <v>93.165467625899282</v>
      </c>
      <c r="Q13" s="55"/>
      <c r="R13" s="55">
        <v>9</v>
      </c>
      <c r="S13" s="55">
        <v>8</v>
      </c>
      <c r="T13" s="135">
        <f t="shared" si="2"/>
        <v>88.888888888888886</v>
      </c>
      <c r="U13" s="55"/>
      <c r="V13" s="55">
        <v>12</v>
      </c>
      <c r="W13" s="55">
        <v>4</v>
      </c>
      <c r="X13" s="135">
        <f t="shared" si="3"/>
        <v>33.333333333333329</v>
      </c>
      <c r="Y13" s="73"/>
    </row>
    <row r="14" spans="1:28" x14ac:dyDescent="0.2">
      <c r="A14" s="63" t="s">
        <v>71</v>
      </c>
      <c r="B14" s="108"/>
      <c r="C14" s="108"/>
      <c r="D14" s="108">
        <v>1</v>
      </c>
      <c r="E14" s="108"/>
      <c r="F14" s="108"/>
      <c r="G14" s="108"/>
      <c r="H14" s="108"/>
      <c r="I14" s="108"/>
      <c r="J14" s="108">
        <v>3</v>
      </c>
      <c r="K14" s="108"/>
      <c r="L14" s="108">
        <v>1</v>
      </c>
      <c r="M14" s="58"/>
      <c r="N14" s="55">
        <v>532</v>
      </c>
      <c r="O14" s="55">
        <v>480</v>
      </c>
      <c r="P14" s="135">
        <f t="shared" si="1"/>
        <v>90.225563909774436</v>
      </c>
      <c r="Q14" s="55"/>
      <c r="R14" s="55">
        <v>17</v>
      </c>
      <c r="S14" s="55">
        <v>9</v>
      </c>
      <c r="T14" s="135">
        <f t="shared" si="2"/>
        <v>52.941176470588239</v>
      </c>
      <c r="U14" s="55"/>
      <c r="V14" s="55">
        <v>24</v>
      </c>
      <c r="W14" s="55">
        <v>24</v>
      </c>
      <c r="X14" s="135">
        <f t="shared" si="3"/>
        <v>100</v>
      </c>
      <c r="Y14" s="73"/>
    </row>
    <row r="15" spans="1:28" x14ac:dyDescent="0.2">
      <c r="A15" s="63" t="s">
        <v>72</v>
      </c>
      <c r="B15" s="108"/>
      <c r="C15" s="108"/>
      <c r="D15" s="108"/>
      <c r="E15" s="108"/>
      <c r="F15" s="108"/>
      <c r="G15" s="108"/>
      <c r="H15" s="108"/>
      <c r="I15" s="108">
        <v>1</v>
      </c>
      <c r="J15" s="108"/>
      <c r="K15" s="108"/>
      <c r="L15" s="108"/>
      <c r="M15" s="58"/>
      <c r="N15" s="55">
        <v>153</v>
      </c>
      <c r="O15" s="55">
        <v>121</v>
      </c>
      <c r="P15" s="135">
        <f t="shared" si="1"/>
        <v>79.084967320261441</v>
      </c>
      <c r="Q15" s="55"/>
      <c r="R15" s="55">
        <v>7</v>
      </c>
      <c r="S15" s="55">
        <v>7</v>
      </c>
      <c r="T15" s="135">
        <f t="shared" si="2"/>
        <v>100</v>
      </c>
      <c r="U15" s="55"/>
      <c r="V15" s="55">
        <v>5</v>
      </c>
      <c r="W15" s="55">
        <v>5</v>
      </c>
      <c r="X15" s="135">
        <f t="shared" si="3"/>
        <v>100</v>
      </c>
      <c r="Y15" s="73"/>
    </row>
    <row r="16" spans="1:28" x14ac:dyDescent="0.2">
      <c r="A16" s="63" t="s">
        <v>73</v>
      </c>
      <c r="B16" s="108"/>
      <c r="C16" s="108"/>
      <c r="D16" s="108">
        <v>1</v>
      </c>
      <c r="E16" s="108"/>
      <c r="F16" s="108"/>
      <c r="G16" s="108"/>
      <c r="H16" s="108"/>
      <c r="I16" s="108"/>
      <c r="J16" s="108"/>
      <c r="K16" s="108"/>
      <c r="L16" s="108">
        <v>1</v>
      </c>
      <c r="M16" s="58"/>
      <c r="N16" s="55">
        <v>907</v>
      </c>
      <c r="O16" s="55">
        <v>840</v>
      </c>
      <c r="P16" s="135">
        <f t="shared" si="1"/>
        <v>92.613009922822485</v>
      </c>
      <c r="Q16" s="55"/>
      <c r="R16" s="55">
        <v>18</v>
      </c>
      <c r="S16" s="55">
        <v>18</v>
      </c>
      <c r="T16" s="135">
        <f t="shared" si="2"/>
        <v>100</v>
      </c>
      <c r="U16" s="55"/>
      <c r="V16" s="55">
        <v>41</v>
      </c>
      <c r="W16" s="55">
        <v>32</v>
      </c>
      <c r="X16" s="135">
        <f t="shared" si="3"/>
        <v>78.048780487804876</v>
      </c>
      <c r="Y16" s="73"/>
    </row>
    <row r="17" spans="1:25" x14ac:dyDescent="0.2">
      <c r="A17" s="63" t="s">
        <v>74</v>
      </c>
      <c r="B17" s="108"/>
      <c r="C17" s="108"/>
      <c r="D17" s="108"/>
      <c r="E17" s="108"/>
      <c r="F17" s="108"/>
      <c r="G17" s="108"/>
      <c r="H17" s="108"/>
      <c r="I17" s="108">
        <v>1</v>
      </c>
      <c r="J17" s="108"/>
      <c r="K17" s="108"/>
      <c r="L17" s="108">
        <v>1</v>
      </c>
      <c r="M17" s="58"/>
      <c r="N17" s="55">
        <v>676</v>
      </c>
      <c r="O17" s="55">
        <v>589</v>
      </c>
      <c r="P17" s="135">
        <f t="shared" si="1"/>
        <v>87.130177514792891</v>
      </c>
      <c r="Q17" s="55"/>
      <c r="R17" s="55">
        <v>30</v>
      </c>
      <c r="S17" s="55">
        <v>26</v>
      </c>
      <c r="T17" s="135">
        <f t="shared" si="2"/>
        <v>86.666666666666671</v>
      </c>
      <c r="U17" s="55"/>
      <c r="V17" s="55">
        <v>2</v>
      </c>
      <c r="W17" s="55">
        <v>2</v>
      </c>
      <c r="X17" s="135">
        <f t="shared" si="3"/>
        <v>100</v>
      </c>
      <c r="Y17" s="73"/>
    </row>
    <row r="18" spans="1:25" x14ac:dyDescent="0.2">
      <c r="A18" s="63" t="s">
        <v>75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>
        <v>1</v>
      </c>
      <c r="M18" s="58"/>
      <c r="N18" s="55">
        <v>587</v>
      </c>
      <c r="O18" s="55">
        <v>516</v>
      </c>
      <c r="P18" s="135">
        <f t="shared" si="1"/>
        <v>87.9045996592845</v>
      </c>
      <c r="Q18" s="55"/>
      <c r="R18" s="55">
        <v>34</v>
      </c>
      <c r="S18" s="55">
        <v>27</v>
      </c>
      <c r="T18" s="135">
        <f t="shared" si="2"/>
        <v>79.411764705882348</v>
      </c>
      <c r="U18" s="55"/>
      <c r="V18" s="55">
        <v>23</v>
      </c>
      <c r="W18" s="55">
        <v>20</v>
      </c>
      <c r="X18" s="135">
        <f t="shared" si="3"/>
        <v>86.956521739130437</v>
      </c>
      <c r="Y18" s="73"/>
    </row>
    <row r="19" spans="1:25" x14ac:dyDescent="0.2">
      <c r="A19" s="63" t="s">
        <v>76</v>
      </c>
      <c r="B19" s="108"/>
      <c r="C19" s="108"/>
      <c r="D19" s="108"/>
      <c r="E19" s="108"/>
      <c r="F19" s="108"/>
      <c r="G19" s="108"/>
      <c r="H19" s="108">
        <v>2</v>
      </c>
      <c r="I19" s="108"/>
      <c r="J19" s="108"/>
      <c r="K19" s="108"/>
      <c r="L19" s="108"/>
      <c r="M19" s="58"/>
      <c r="N19" s="55">
        <v>222</v>
      </c>
      <c r="O19" s="55">
        <v>138</v>
      </c>
      <c r="P19" s="135">
        <f t="shared" si="1"/>
        <v>62.162162162162161</v>
      </c>
      <c r="Q19" s="55"/>
      <c r="R19" s="55">
        <v>4</v>
      </c>
      <c r="S19" s="55">
        <v>1</v>
      </c>
      <c r="T19" s="135">
        <f t="shared" si="2"/>
        <v>25</v>
      </c>
      <c r="U19" s="55"/>
      <c r="V19" s="55">
        <v>9</v>
      </c>
      <c r="W19" s="55">
        <v>4</v>
      </c>
      <c r="X19" s="135">
        <f t="shared" si="3"/>
        <v>44.444444444444443</v>
      </c>
      <c r="Y19" s="73"/>
    </row>
    <row r="20" spans="1:25" x14ac:dyDescent="0.2">
      <c r="A20" s="65" t="s">
        <v>77</v>
      </c>
      <c r="B20" s="108"/>
      <c r="C20" s="108"/>
      <c r="D20" s="108"/>
      <c r="E20" s="108"/>
      <c r="F20" s="108"/>
      <c r="G20" s="108">
        <v>2</v>
      </c>
      <c r="H20" s="108"/>
      <c r="I20" s="108">
        <v>1</v>
      </c>
      <c r="J20" s="108"/>
      <c r="K20" s="108"/>
      <c r="L20" s="108">
        <v>1</v>
      </c>
      <c r="M20" s="58"/>
      <c r="N20" s="55">
        <v>851</v>
      </c>
      <c r="O20" s="55">
        <v>775</v>
      </c>
      <c r="P20" s="135">
        <f t="shared" si="1"/>
        <v>91.069330199764991</v>
      </c>
      <c r="Q20" s="55"/>
      <c r="R20" s="55">
        <v>44</v>
      </c>
      <c r="S20" s="55">
        <v>38</v>
      </c>
      <c r="T20" s="135">
        <f t="shared" si="2"/>
        <v>86.36363636363636</v>
      </c>
      <c r="U20" s="55"/>
      <c r="V20" s="55">
        <v>35</v>
      </c>
      <c r="W20" s="55">
        <v>31</v>
      </c>
      <c r="X20" s="135">
        <f t="shared" si="3"/>
        <v>88.571428571428569</v>
      </c>
      <c r="Y20" s="73"/>
    </row>
    <row r="21" spans="1:25" x14ac:dyDescent="0.2">
      <c r="A21" s="63" t="s">
        <v>78</v>
      </c>
      <c r="B21" s="108"/>
      <c r="C21" s="108">
        <v>1</v>
      </c>
      <c r="D21" s="108"/>
      <c r="E21" s="108">
        <v>1</v>
      </c>
      <c r="F21" s="108"/>
      <c r="G21" s="108"/>
      <c r="H21" s="108">
        <v>1</v>
      </c>
      <c r="I21" s="108">
        <v>1</v>
      </c>
      <c r="J21" s="108"/>
      <c r="K21" s="108"/>
      <c r="L21" s="108"/>
      <c r="M21" s="58"/>
      <c r="N21" s="55">
        <v>240</v>
      </c>
      <c r="O21" s="55">
        <v>198</v>
      </c>
      <c r="P21" s="135">
        <f t="shared" si="1"/>
        <v>82.5</v>
      </c>
      <c r="Q21" s="55"/>
      <c r="R21" s="55">
        <v>17</v>
      </c>
      <c r="S21" s="55">
        <v>17</v>
      </c>
      <c r="T21" s="135">
        <f t="shared" si="2"/>
        <v>100</v>
      </c>
      <c r="U21" s="55"/>
      <c r="V21" s="55">
        <v>7</v>
      </c>
      <c r="W21" s="55">
        <v>4</v>
      </c>
      <c r="X21" s="135">
        <f t="shared" si="3"/>
        <v>57.142857142857139</v>
      </c>
      <c r="Y21" s="73"/>
    </row>
    <row r="22" spans="1:25" x14ac:dyDescent="0.2">
      <c r="A22" s="63" t="s">
        <v>79</v>
      </c>
      <c r="B22" s="108"/>
      <c r="C22" s="108"/>
      <c r="D22" s="108"/>
      <c r="E22" s="108"/>
      <c r="F22" s="108"/>
      <c r="G22" s="108"/>
      <c r="H22" s="108"/>
      <c r="I22" s="108">
        <v>1</v>
      </c>
      <c r="J22" s="108"/>
      <c r="K22" s="108"/>
      <c r="L22" s="108"/>
      <c r="M22" s="58"/>
      <c r="N22" s="55">
        <v>780</v>
      </c>
      <c r="O22" s="55">
        <v>751</v>
      </c>
      <c r="P22" s="135">
        <f t="shared" si="1"/>
        <v>96.282051282051285</v>
      </c>
      <c r="Q22" s="55"/>
      <c r="R22" s="55">
        <v>25</v>
      </c>
      <c r="S22" s="55">
        <v>23</v>
      </c>
      <c r="T22" s="135">
        <f t="shared" si="2"/>
        <v>92</v>
      </c>
      <c r="U22" s="55"/>
      <c r="V22" s="55">
        <v>88</v>
      </c>
      <c r="W22" s="55">
        <v>88</v>
      </c>
      <c r="X22" s="135">
        <f t="shared" si="3"/>
        <v>100</v>
      </c>
      <c r="Y22" s="73"/>
    </row>
    <row r="23" spans="1:25" x14ac:dyDescent="0.2">
      <c r="A23" s="63" t="s">
        <v>80</v>
      </c>
      <c r="B23" s="108"/>
      <c r="C23" s="108"/>
      <c r="D23" s="108"/>
      <c r="E23" s="108"/>
      <c r="F23" s="108">
        <v>1</v>
      </c>
      <c r="G23" s="108"/>
      <c r="H23" s="108"/>
      <c r="I23" s="108">
        <v>2</v>
      </c>
      <c r="J23" s="108"/>
      <c r="K23" s="108"/>
      <c r="L23" s="108">
        <v>1</v>
      </c>
      <c r="M23" s="58"/>
      <c r="N23" s="55">
        <v>211</v>
      </c>
      <c r="O23" s="55">
        <v>161</v>
      </c>
      <c r="P23" s="135">
        <f t="shared" si="1"/>
        <v>76.30331753554502</v>
      </c>
      <c r="Q23" s="55"/>
      <c r="R23" s="55">
        <v>8</v>
      </c>
      <c r="S23" s="55">
        <v>3</v>
      </c>
      <c r="T23" s="135">
        <f t="shared" si="2"/>
        <v>37.5</v>
      </c>
      <c r="U23" s="55"/>
      <c r="V23" s="55">
        <v>6</v>
      </c>
      <c r="W23" s="55">
        <v>6</v>
      </c>
      <c r="X23" s="135">
        <f t="shared" si="3"/>
        <v>100</v>
      </c>
      <c r="Y23" s="73"/>
    </row>
    <row r="24" spans="1:25" x14ac:dyDescent="0.2">
      <c r="A24" s="63" t="s">
        <v>81</v>
      </c>
      <c r="B24" s="108">
        <v>1</v>
      </c>
      <c r="C24" s="108"/>
      <c r="D24" s="108"/>
      <c r="E24" s="108"/>
      <c r="F24" s="108">
        <v>1</v>
      </c>
      <c r="G24" s="108"/>
      <c r="H24" s="108"/>
      <c r="I24" s="108">
        <v>1</v>
      </c>
      <c r="J24" s="108"/>
      <c r="K24" s="108"/>
      <c r="L24" s="108">
        <v>1</v>
      </c>
      <c r="M24" s="58"/>
      <c r="N24" s="55">
        <v>339</v>
      </c>
      <c r="O24" s="55">
        <v>278</v>
      </c>
      <c r="P24" s="135">
        <f t="shared" si="1"/>
        <v>82.005899705014755</v>
      </c>
      <c r="Q24" s="55"/>
      <c r="R24" s="55">
        <v>7</v>
      </c>
      <c r="S24" s="55">
        <v>7</v>
      </c>
      <c r="T24" s="135">
        <f t="shared" si="2"/>
        <v>100</v>
      </c>
      <c r="U24" s="55"/>
      <c r="V24" s="55">
        <v>28</v>
      </c>
      <c r="W24" s="55">
        <v>9</v>
      </c>
      <c r="X24" s="135">
        <f t="shared" si="3"/>
        <v>32.142857142857146</v>
      </c>
      <c r="Y24" s="73"/>
    </row>
    <row r="25" spans="1:25" x14ac:dyDescent="0.2">
      <c r="A25" s="63" t="s">
        <v>82</v>
      </c>
      <c r="B25" s="108"/>
      <c r="C25" s="108"/>
      <c r="D25" s="108"/>
      <c r="E25" s="108"/>
      <c r="F25" s="108"/>
      <c r="G25" s="108"/>
      <c r="H25" s="108">
        <v>1</v>
      </c>
      <c r="I25" s="108">
        <v>1</v>
      </c>
      <c r="J25" s="108"/>
      <c r="K25" s="108">
        <v>1</v>
      </c>
      <c r="L25" s="108"/>
      <c r="M25" s="58"/>
      <c r="N25" s="55">
        <v>164</v>
      </c>
      <c r="O25" s="55">
        <v>109</v>
      </c>
      <c r="P25" s="135">
        <f t="shared" si="1"/>
        <v>66.463414634146346</v>
      </c>
      <c r="Q25" s="55"/>
      <c r="R25" s="55">
        <v>10</v>
      </c>
      <c r="S25" s="55">
        <v>9</v>
      </c>
      <c r="T25" s="135">
        <f t="shared" si="2"/>
        <v>90</v>
      </c>
      <c r="U25" s="55"/>
      <c r="V25" s="55">
        <v>13</v>
      </c>
      <c r="W25" s="55">
        <v>13</v>
      </c>
      <c r="X25" s="135">
        <f t="shared" si="3"/>
        <v>100</v>
      </c>
      <c r="Y25" s="73"/>
    </row>
    <row r="26" spans="1:25" x14ac:dyDescent="0.2">
      <c r="A26" s="63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58"/>
      <c r="N26" s="55">
        <v>255</v>
      </c>
      <c r="O26" s="55">
        <v>236</v>
      </c>
      <c r="P26" s="135">
        <f t="shared" si="1"/>
        <v>92.549019607843135</v>
      </c>
      <c r="Q26" s="55"/>
      <c r="R26" s="55">
        <v>19</v>
      </c>
      <c r="S26" s="55">
        <v>12</v>
      </c>
      <c r="T26" s="135">
        <f t="shared" si="2"/>
        <v>63.157894736842103</v>
      </c>
      <c r="U26" s="55"/>
      <c r="V26" s="55">
        <v>5</v>
      </c>
      <c r="W26" s="55">
        <v>2</v>
      </c>
      <c r="X26" s="135">
        <f t="shared" si="3"/>
        <v>40</v>
      </c>
      <c r="Y26" s="73"/>
    </row>
    <row r="27" spans="1:25" x14ac:dyDescent="0.2">
      <c r="A27" s="63" t="s">
        <v>84</v>
      </c>
      <c r="B27" s="108"/>
      <c r="C27" s="108"/>
      <c r="D27" s="108"/>
      <c r="E27" s="108"/>
      <c r="F27" s="108"/>
      <c r="G27" s="108"/>
      <c r="H27" s="108"/>
      <c r="I27" s="108">
        <v>1</v>
      </c>
      <c r="J27" s="108"/>
      <c r="K27" s="108"/>
      <c r="L27" s="108"/>
      <c r="M27" s="58"/>
      <c r="N27" s="55">
        <v>209</v>
      </c>
      <c r="O27" s="55">
        <v>190</v>
      </c>
      <c r="P27" s="135">
        <f t="shared" si="1"/>
        <v>90.909090909090907</v>
      </c>
      <c r="Q27" s="55"/>
      <c r="R27" s="55">
        <v>9</v>
      </c>
      <c r="S27" s="55">
        <v>9</v>
      </c>
      <c r="T27" s="135">
        <f t="shared" si="2"/>
        <v>100</v>
      </c>
      <c r="U27" s="55"/>
      <c r="V27" s="55">
        <v>4</v>
      </c>
      <c r="W27" s="55">
        <v>2</v>
      </c>
      <c r="X27" s="135">
        <f t="shared" si="3"/>
        <v>50</v>
      </c>
      <c r="Y27" s="73"/>
    </row>
    <row r="28" spans="1:25" x14ac:dyDescent="0.2">
      <c r="A28" s="63" t="s">
        <v>85</v>
      </c>
      <c r="B28" s="108"/>
      <c r="C28" s="108"/>
      <c r="D28" s="108"/>
      <c r="E28" s="108"/>
      <c r="F28" s="108"/>
      <c r="G28" s="108"/>
      <c r="H28" s="108"/>
      <c r="I28" s="108">
        <v>1</v>
      </c>
      <c r="J28" s="108"/>
      <c r="K28" s="108"/>
      <c r="L28" s="108">
        <v>1</v>
      </c>
      <c r="M28" s="58"/>
      <c r="N28" s="55">
        <v>285</v>
      </c>
      <c r="O28" s="55">
        <v>229</v>
      </c>
      <c r="P28" s="135">
        <f t="shared" si="1"/>
        <v>80.350877192982466</v>
      </c>
      <c r="Q28" s="55"/>
      <c r="R28" s="55">
        <v>14</v>
      </c>
      <c r="S28" s="55">
        <v>13</v>
      </c>
      <c r="T28" s="135">
        <f t="shared" si="2"/>
        <v>92.857142857142861</v>
      </c>
      <c r="U28" s="55"/>
      <c r="V28" s="55">
        <v>3</v>
      </c>
      <c r="W28" s="55">
        <v>3</v>
      </c>
      <c r="X28" s="135">
        <f t="shared" si="3"/>
        <v>100</v>
      </c>
      <c r="Y28" s="73"/>
    </row>
    <row r="29" spans="1:25" x14ac:dyDescent="0.2">
      <c r="A29" s="63" t="s">
        <v>86</v>
      </c>
      <c r="B29" s="108"/>
      <c r="C29" s="108"/>
      <c r="D29" s="108"/>
      <c r="E29" s="108">
        <v>1</v>
      </c>
      <c r="F29" s="108"/>
      <c r="G29" s="108"/>
      <c r="H29" s="108"/>
      <c r="I29" s="108"/>
      <c r="J29" s="108"/>
      <c r="K29" s="108"/>
      <c r="L29" s="108">
        <v>1</v>
      </c>
      <c r="M29" s="58"/>
      <c r="N29" s="55">
        <v>473</v>
      </c>
      <c r="O29" s="55">
        <v>427</v>
      </c>
      <c r="P29" s="135">
        <f t="shared" si="1"/>
        <v>90.274841437632134</v>
      </c>
      <c r="Q29" s="55"/>
      <c r="R29" s="55">
        <v>23</v>
      </c>
      <c r="S29" s="55">
        <v>19</v>
      </c>
      <c r="T29" s="135">
        <f t="shared" si="2"/>
        <v>82.608695652173907</v>
      </c>
      <c r="U29" s="55"/>
      <c r="V29" s="55">
        <v>5</v>
      </c>
      <c r="W29" s="55">
        <v>5</v>
      </c>
      <c r="X29" s="135">
        <f t="shared" si="3"/>
        <v>100</v>
      </c>
      <c r="Y29" s="73"/>
    </row>
    <row r="30" spans="1:25" x14ac:dyDescent="0.2">
      <c r="A30" s="63" t="s">
        <v>87</v>
      </c>
      <c r="B30" s="108"/>
      <c r="C30" s="108"/>
      <c r="D30" s="108"/>
      <c r="E30" s="108"/>
      <c r="F30" s="108"/>
      <c r="G30" s="108"/>
      <c r="H30" s="108"/>
      <c r="I30" s="108">
        <v>1</v>
      </c>
      <c r="J30" s="108"/>
      <c r="K30" s="108"/>
      <c r="L30" s="108"/>
      <c r="M30" s="58"/>
      <c r="N30" s="55">
        <v>223</v>
      </c>
      <c r="O30" s="55">
        <v>183</v>
      </c>
      <c r="P30" s="135">
        <f t="shared" si="1"/>
        <v>82.062780269058294</v>
      </c>
      <c r="Q30" s="55"/>
      <c r="R30" s="55">
        <v>12</v>
      </c>
      <c r="S30" s="55">
        <v>7</v>
      </c>
      <c r="T30" s="135">
        <f t="shared" si="2"/>
        <v>58.333333333333336</v>
      </c>
      <c r="U30" s="55"/>
      <c r="V30" s="55">
        <v>3</v>
      </c>
      <c r="W30" s="55">
        <v>2</v>
      </c>
      <c r="X30" s="135">
        <f t="shared" si="3"/>
        <v>66.666666666666657</v>
      </c>
      <c r="Y30" s="73"/>
    </row>
    <row r="31" spans="1:25" x14ac:dyDescent="0.2">
      <c r="A31" s="63" t="s">
        <v>88</v>
      </c>
      <c r="B31" s="108"/>
      <c r="C31" s="108"/>
      <c r="D31" s="108"/>
      <c r="E31" s="108"/>
      <c r="F31" s="108"/>
      <c r="G31" s="108"/>
      <c r="H31" s="108"/>
      <c r="I31" s="108">
        <v>1</v>
      </c>
      <c r="J31" s="108"/>
      <c r="K31" s="108"/>
      <c r="L31" s="108"/>
      <c r="M31" s="58"/>
      <c r="N31" s="55">
        <v>243</v>
      </c>
      <c r="O31" s="55">
        <v>199</v>
      </c>
      <c r="P31" s="135">
        <f t="shared" si="1"/>
        <v>81.893004115226347</v>
      </c>
      <c r="Q31" s="55"/>
      <c r="R31" s="55">
        <v>12</v>
      </c>
      <c r="S31" s="55">
        <v>6</v>
      </c>
      <c r="T31" s="135">
        <f t="shared" si="2"/>
        <v>50</v>
      </c>
      <c r="U31" s="55"/>
      <c r="V31" s="55">
        <v>9</v>
      </c>
      <c r="W31" s="55">
        <v>7</v>
      </c>
      <c r="X31" s="135">
        <f t="shared" si="3"/>
        <v>77.777777777777786</v>
      </c>
      <c r="Y31" s="73"/>
    </row>
    <row r="32" spans="1:25" x14ac:dyDescent="0.2">
      <c r="A32" s="63" t="s">
        <v>89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58"/>
      <c r="N32" s="55">
        <v>87</v>
      </c>
      <c r="O32" s="55">
        <v>87</v>
      </c>
      <c r="P32" s="135">
        <f t="shared" si="1"/>
        <v>100</v>
      </c>
      <c r="Q32" s="55"/>
      <c r="R32" s="55">
        <v>2</v>
      </c>
      <c r="S32" s="55">
        <v>2</v>
      </c>
      <c r="T32" s="135">
        <f t="shared" si="2"/>
        <v>100</v>
      </c>
      <c r="U32" s="55"/>
      <c r="V32" s="77" t="s">
        <v>70</v>
      </c>
      <c r="W32" s="77" t="s">
        <v>70</v>
      </c>
      <c r="X32" s="77" t="s">
        <v>70</v>
      </c>
      <c r="Y32" s="73"/>
    </row>
    <row r="33" spans="1:25" x14ac:dyDescent="0.2">
      <c r="A33" s="63" t="s">
        <v>90</v>
      </c>
      <c r="B33" s="108"/>
      <c r="C33" s="108"/>
      <c r="D33" s="108"/>
      <c r="E33" s="108"/>
      <c r="F33" s="108"/>
      <c r="G33" s="108">
        <v>1</v>
      </c>
      <c r="H33" s="108"/>
      <c r="I33" s="108"/>
      <c r="J33" s="108"/>
      <c r="K33" s="108"/>
      <c r="L33" s="108">
        <v>1</v>
      </c>
      <c r="M33" s="58"/>
      <c r="N33" s="55">
        <v>490</v>
      </c>
      <c r="O33" s="55">
        <v>432</v>
      </c>
      <c r="P33" s="135">
        <f t="shared" si="1"/>
        <v>88.163265306122454</v>
      </c>
      <c r="Q33" s="55"/>
      <c r="R33" s="55">
        <v>14</v>
      </c>
      <c r="S33" s="55">
        <v>11</v>
      </c>
      <c r="T33" s="135">
        <f t="shared" si="2"/>
        <v>78.571428571428569</v>
      </c>
      <c r="U33" s="55"/>
      <c r="V33" s="55">
        <v>1</v>
      </c>
      <c r="W33" s="55">
        <v>1</v>
      </c>
      <c r="X33" s="135">
        <f t="shared" si="3"/>
        <v>100</v>
      </c>
      <c r="Y33" s="73"/>
    </row>
    <row r="34" spans="1:25" x14ac:dyDescent="0.2">
      <c r="A34" s="66" t="s">
        <v>91</v>
      </c>
      <c r="B34" s="108"/>
      <c r="C34" s="108"/>
      <c r="D34" s="108"/>
      <c r="E34" s="108"/>
      <c r="F34" s="108">
        <v>1</v>
      </c>
      <c r="G34" s="108"/>
      <c r="H34" s="108"/>
      <c r="I34" s="108"/>
      <c r="J34" s="108"/>
      <c r="K34" s="108"/>
      <c r="L34" s="108"/>
      <c r="M34" s="58"/>
      <c r="N34" s="55">
        <v>543</v>
      </c>
      <c r="O34" s="55">
        <v>508</v>
      </c>
      <c r="P34" s="135">
        <f t="shared" si="1"/>
        <v>93.554327808471456</v>
      </c>
      <c r="Q34" s="55"/>
      <c r="R34" s="55">
        <v>15</v>
      </c>
      <c r="S34" s="55">
        <v>12</v>
      </c>
      <c r="T34" s="135">
        <f t="shared" si="2"/>
        <v>80</v>
      </c>
      <c r="U34" s="55"/>
      <c r="V34" s="55">
        <v>42</v>
      </c>
      <c r="W34" s="55">
        <v>42</v>
      </c>
      <c r="X34" s="135">
        <f t="shared" si="3"/>
        <v>100</v>
      </c>
      <c r="Y34" s="73"/>
    </row>
    <row r="35" spans="1:25" ht="13.5" thickBot="1" x14ac:dyDescent="0.25">
      <c r="A35" s="67" t="s">
        <v>92</v>
      </c>
      <c r="B35" s="50"/>
      <c r="C35" s="50"/>
      <c r="D35" s="50">
        <v>1</v>
      </c>
      <c r="E35" s="50"/>
      <c r="F35" s="50"/>
      <c r="G35" s="50"/>
      <c r="H35" s="50"/>
      <c r="I35" s="50"/>
      <c r="J35" s="50">
        <v>1</v>
      </c>
      <c r="K35" s="50"/>
      <c r="L35" s="50"/>
      <c r="M35" s="82"/>
      <c r="N35" s="69">
        <v>116</v>
      </c>
      <c r="O35" s="69">
        <v>90</v>
      </c>
      <c r="P35" s="136">
        <f t="shared" si="1"/>
        <v>77.58620689655173</v>
      </c>
      <c r="Q35" s="69"/>
      <c r="R35" s="69">
        <v>1</v>
      </c>
      <c r="S35" s="69">
        <v>1</v>
      </c>
      <c r="T35" s="136">
        <f t="shared" si="2"/>
        <v>100</v>
      </c>
      <c r="U35" s="69"/>
      <c r="V35" s="69">
        <v>14</v>
      </c>
      <c r="W35" s="69">
        <v>13</v>
      </c>
      <c r="X35" s="136">
        <f t="shared" si="3"/>
        <v>92.857142857142861</v>
      </c>
      <c r="Y35" s="73"/>
    </row>
  </sheetData>
  <mergeCells count="5">
    <mergeCell ref="B5:L5"/>
    <mergeCell ref="N5:P5"/>
    <mergeCell ref="R5:T5"/>
    <mergeCell ref="V5:X5"/>
    <mergeCell ref="Z1:AA2"/>
  </mergeCells>
  <hyperlinks>
    <hyperlink ref="Z1" r:id="rId1" location="INDICE!A1"/>
    <hyperlink ref="Z1:AA2" location="INDICE!A3" display="INDICE"/>
  </hyperlinks>
  <printOptions horizontalCentered="1"/>
  <pageMargins left="0.70866141732283472" right="0.70866141732283472" top="0.74803149606299213" bottom="0.74803149606299213" header="0.31496062992125984" footer="0.31496062992125984"/>
  <pageSetup paperSize="121" scale="69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zoomScaleNormal="100" workbookViewId="0">
      <selection activeCell="AD1" sqref="AD1:AE2"/>
    </sheetView>
  </sheetViews>
  <sheetFormatPr baseColWidth="10" defaultRowHeight="12.75" x14ac:dyDescent="0.2"/>
  <cols>
    <col min="1" max="1" width="16.7109375" style="73" customWidth="1"/>
    <col min="2" max="2" width="5.140625" style="73" bestFit="1" customWidth="1"/>
    <col min="3" max="3" width="7" style="73" bestFit="1" customWidth="1"/>
    <col min="4" max="4" width="6.7109375" style="73" customWidth="1"/>
    <col min="5" max="5" width="1.140625" style="73" customWidth="1"/>
    <col min="6" max="6" width="6.28515625" style="73" customWidth="1"/>
    <col min="7" max="7" width="7.140625" style="73" customWidth="1"/>
    <col min="8" max="8" width="6.140625" style="73" customWidth="1"/>
    <col min="9" max="9" width="1.140625" style="73" customWidth="1"/>
    <col min="10" max="10" width="5.140625" style="73" bestFit="1" customWidth="1"/>
    <col min="11" max="11" width="6.85546875" style="73" bestFit="1" customWidth="1"/>
    <col min="12" max="12" width="6.28515625" style="73" customWidth="1"/>
    <col min="13" max="13" width="1.140625" style="59" customWidth="1"/>
    <col min="14" max="14" width="5.140625" style="59" bestFit="1" customWidth="1"/>
    <col min="15" max="16" width="7" style="59" bestFit="1" customWidth="1"/>
    <col min="17" max="17" width="0.85546875" style="59" customWidth="1"/>
    <col min="18" max="20" width="7" style="59" customWidth="1"/>
    <col min="21" max="21" width="1.140625" style="59" customWidth="1"/>
    <col min="22" max="22" width="5.140625" style="59" bestFit="1" customWidth="1"/>
    <col min="23" max="23" width="6.85546875" style="59" bestFit="1" customWidth="1"/>
    <col min="24" max="24" width="7" style="59" bestFit="1" customWidth="1"/>
    <col min="25" max="25" width="1.140625" style="59" customWidth="1"/>
    <col min="26" max="26" width="5.140625" style="59" bestFit="1" customWidth="1"/>
    <col min="27" max="27" width="6.85546875" style="59" bestFit="1" customWidth="1"/>
    <col min="28" max="28" width="7" style="59" bestFit="1" customWidth="1"/>
    <col min="29" max="16384" width="11.42578125" style="59"/>
  </cols>
  <sheetData>
    <row r="1" spans="1:32" s="44" customFormat="1" ht="15" customHeight="1" x14ac:dyDescent="0.2">
      <c r="A1" s="43" t="s">
        <v>161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169"/>
      <c r="AD1" s="180" t="s">
        <v>194</v>
      </c>
      <c r="AE1" s="180"/>
      <c r="AF1" s="169"/>
    </row>
    <row r="2" spans="1:32" s="44" customFormat="1" ht="15" customHeight="1" x14ac:dyDescent="0.2">
      <c r="A2" s="45" t="s">
        <v>158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169"/>
      <c r="AD2" s="180"/>
      <c r="AE2" s="180"/>
      <c r="AF2"/>
    </row>
    <row r="3" spans="1:32" s="44" customFormat="1" ht="14.25" x14ac:dyDescent="0.2">
      <c r="A3" s="45" t="s">
        <v>39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</row>
    <row r="4" spans="1:32" s="44" customFormat="1" ht="15" thickBot="1" x14ac:dyDescent="0.25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</row>
    <row r="5" spans="1:32" s="48" customFormat="1" ht="31.5" customHeight="1" x14ac:dyDescent="0.2">
      <c r="A5" s="47"/>
      <c r="B5" s="185" t="s">
        <v>96</v>
      </c>
      <c r="C5" s="185"/>
      <c r="D5" s="185"/>
      <c r="E5" s="47"/>
      <c r="F5" s="192" t="s">
        <v>162</v>
      </c>
      <c r="G5" s="192"/>
      <c r="H5" s="192"/>
      <c r="I5" s="47"/>
      <c r="J5" s="185" t="s">
        <v>97</v>
      </c>
      <c r="K5" s="185"/>
      <c r="L5" s="185"/>
      <c r="N5" s="185" t="s">
        <v>99</v>
      </c>
      <c r="O5" s="185"/>
      <c r="P5" s="185"/>
      <c r="R5" s="185" t="s">
        <v>163</v>
      </c>
      <c r="S5" s="185"/>
      <c r="T5" s="185"/>
      <c r="V5" s="185" t="s">
        <v>51</v>
      </c>
      <c r="W5" s="185"/>
      <c r="X5" s="185"/>
      <c r="Z5" s="185" t="s">
        <v>47</v>
      </c>
      <c r="AA5" s="185"/>
      <c r="AB5" s="185"/>
    </row>
    <row r="6" spans="1:32" s="48" customFormat="1" ht="13.5" thickBot="1" x14ac:dyDescent="0.25">
      <c r="A6" s="117" t="s">
        <v>41</v>
      </c>
      <c r="B6" s="52" t="s">
        <v>61</v>
      </c>
      <c r="C6" s="52" t="s">
        <v>100</v>
      </c>
      <c r="D6" s="52" t="s">
        <v>63</v>
      </c>
      <c r="E6" s="52"/>
      <c r="F6" s="52" t="s">
        <v>61</v>
      </c>
      <c r="G6" s="52" t="s">
        <v>100</v>
      </c>
      <c r="H6" s="52" t="s">
        <v>63</v>
      </c>
      <c r="I6" s="52"/>
      <c r="J6" s="52" t="s">
        <v>61</v>
      </c>
      <c r="K6" s="52" t="s">
        <v>62</v>
      </c>
      <c r="L6" s="52" t="s">
        <v>63</v>
      </c>
      <c r="M6" s="118"/>
      <c r="N6" s="52" t="s">
        <v>61</v>
      </c>
      <c r="O6" s="52" t="s">
        <v>100</v>
      </c>
      <c r="P6" s="52" t="s">
        <v>63</v>
      </c>
      <c r="Q6" s="118"/>
      <c r="R6" s="52" t="s">
        <v>61</v>
      </c>
      <c r="S6" s="52" t="s">
        <v>100</v>
      </c>
      <c r="T6" s="52" t="s">
        <v>63</v>
      </c>
      <c r="U6" s="118"/>
      <c r="V6" s="52" t="s">
        <v>61</v>
      </c>
      <c r="W6" s="52" t="s">
        <v>62</v>
      </c>
      <c r="X6" s="52" t="s">
        <v>63</v>
      </c>
      <c r="Y6" s="118"/>
      <c r="Z6" s="52" t="s">
        <v>61</v>
      </c>
      <c r="AA6" s="52" t="s">
        <v>62</v>
      </c>
      <c r="AB6" s="52" t="s">
        <v>63</v>
      </c>
    </row>
    <row r="7" spans="1:32" ht="21" customHeight="1" x14ac:dyDescent="0.2">
      <c r="A7" s="63" t="s">
        <v>64</v>
      </c>
      <c r="B7" s="58">
        <f>SUM(B9:B35)</f>
        <v>841</v>
      </c>
      <c r="C7" s="58">
        <f>SUM(C9:C35)</f>
        <v>801</v>
      </c>
      <c r="D7" s="76">
        <f>+C7/B7*100</f>
        <v>95.243757431629021</v>
      </c>
      <c r="E7" s="59"/>
      <c r="F7" s="58">
        <f>SUM(F9:F35)</f>
        <v>90</v>
      </c>
      <c r="G7" s="58">
        <f>SUM(G9:G35)</f>
        <v>85</v>
      </c>
      <c r="H7" s="76">
        <f>+G7/F7*100</f>
        <v>94.444444444444443</v>
      </c>
      <c r="I7" s="59"/>
      <c r="J7" s="58">
        <f>SUM(J9:J35)</f>
        <v>385</v>
      </c>
      <c r="K7" s="58">
        <f>SUM(K9:K35)</f>
        <v>357</v>
      </c>
      <c r="L7" s="76">
        <f>+K7/J7*100</f>
        <v>92.72727272727272</v>
      </c>
      <c r="N7" s="58">
        <f>SUM(N9:N35)</f>
        <v>408</v>
      </c>
      <c r="O7" s="58">
        <f>SUM(O9:O35)</f>
        <v>367</v>
      </c>
      <c r="P7" s="76">
        <f>+O7/N7*100</f>
        <v>89.950980392156865</v>
      </c>
      <c r="Q7" s="76"/>
      <c r="R7" s="58">
        <f>SUM(R9:R35)</f>
        <v>45</v>
      </c>
      <c r="S7" s="58">
        <f>SUM(S9:S35)</f>
        <v>40</v>
      </c>
      <c r="T7" s="76">
        <f>+S7/R7*100</f>
        <v>88.888888888888886</v>
      </c>
      <c r="V7" s="58">
        <f>SUM(V9:V35)</f>
        <v>536</v>
      </c>
      <c r="W7" s="58">
        <f>SUM(W9:W35)</f>
        <v>475</v>
      </c>
      <c r="X7" s="76">
        <f>+W7/V7*100</f>
        <v>88.619402985074629</v>
      </c>
      <c r="Z7" s="58">
        <f>SUM(Z9:Z35)</f>
        <v>355</v>
      </c>
      <c r="AA7" s="58">
        <f>SUM(AA9:AA35)</f>
        <v>319</v>
      </c>
      <c r="AB7" s="76">
        <f>+AA7/Z7*100</f>
        <v>89.859154929577471</v>
      </c>
    </row>
    <row r="8" spans="1:32" x14ac:dyDescent="0.2">
      <c r="A8" s="63"/>
      <c r="B8" s="58"/>
      <c r="C8" s="58"/>
      <c r="D8" s="58"/>
      <c r="E8" s="59"/>
      <c r="F8" s="58"/>
      <c r="G8" s="58"/>
      <c r="H8" s="58"/>
      <c r="I8" s="59"/>
      <c r="J8" s="58"/>
      <c r="K8" s="58"/>
      <c r="L8" s="58"/>
      <c r="N8" s="108"/>
      <c r="O8" s="108"/>
      <c r="P8" s="58"/>
      <c r="Q8" s="58"/>
      <c r="R8" s="58"/>
      <c r="S8" s="58"/>
      <c r="T8" s="58"/>
      <c r="V8" s="108"/>
      <c r="W8" s="108"/>
      <c r="X8" s="58"/>
      <c r="Z8" s="108"/>
      <c r="AA8" s="108"/>
      <c r="AB8" s="58"/>
    </row>
    <row r="9" spans="1:32" x14ac:dyDescent="0.2">
      <c r="A9" s="63" t="s">
        <v>65</v>
      </c>
      <c r="B9" s="55">
        <v>36</v>
      </c>
      <c r="C9" s="55">
        <v>35</v>
      </c>
      <c r="D9" s="76">
        <f t="shared" ref="D9:D35" si="0">+C9/B9*100</f>
        <v>97.222222222222214</v>
      </c>
      <c r="E9" s="55"/>
      <c r="F9" s="55">
        <v>7</v>
      </c>
      <c r="G9" s="55">
        <v>7</v>
      </c>
      <c r="H9" s="76">
        <f t="shared" ref="H9:H35" si="1">+G9/F9*100</f>
        <v>100</v>
      </c>
      <c r="I9" s="55"/>
      <c r="J9" s="55">
        <v>7</v>
      </c>
      <c r="K9" s="55">
        <v>7</v>
      </c>
      <c r="L9" s="76">
        <f t="shared" ref="L9:L35" si="2">+K9/J9*100</f>
        <v>100</v>
      </c>
      <c r="M9" s="55"/>
      <c r="N9" s="55">
        <v>18</v>
      </c>
      <c r="O9" s="55">
        <v>15</v>
      </c>
      <c r="P9" s="76">
        <f t="shared" ref="P9:P35" si="3">+O9/N9*100</f>
        <v>83.333333333333343</v>
      </c>
      <c r="Q9" s="76"/>
      <c r="R9" s="58">
        <v>1</v>
      </c>
      <c r="S9" s="58">
        <v>1</v>
      </c>
      <c r="T9" s="76">
        <f t="shared" ref="T9:T34" si="4">+S9/R9*100</f>
        <v>100</v>
      </c>
      <c r="U9" s="55"/>
      <c r="V9" s="55">
        <v>19</v>
      </c>
      <c r="W9" s="55">
        <v>18</v>
      </c>
      <c r="X9" s="76">
        <f t="shared" ref="X9:X35" si="5">+W9/V9*100</f>
        <v>94.73684210526315</v>
      </c>
      <c r="Y9" s="55"/>
      <c r="Z9" s="55">
        <v>16</v>
      </c>
      <c r="AA9" s="55">
        <v>15</v>
      </c>
      <c r="AB9" s="76">
        <f t="shared" ref="AB9:AB35" si="6">+AA9/Z9*100</f>
        <v>93.75</v>
      </c>
    </row>
    <row r="10" spans="1:32" x14ac:dyDescent="0.2">
      <c r="A10" s="63" t="s">
        <v>66</v>
      </c>
      <c r="B10" s="55">
        <v>45</v>
      </c>
      <c r="C10" s="55">
        <v>44</v>
      </c>
      <c r="D10" s="76">
        <f t="shared" si="0"/>
        <v>97.777777777777771</v>
      </c>
      <c r="E10" s="55"/>
      <c r="F10" s="55">
        <v>4</v>
      </c>
      <c r="G10" s="55">
        <v>4</v>
      </c>
      <c r="H10" s="76">
        <f t="shared" si="1"/>
        <v>100</v>
      </c>
      <c r="I10" s="55"/>
      <c r="J10" s="55">
        <v>16</v>
      </c>
      <c r="K10" s="55">
        <v>16</v>
      </c>
      <c r="L10" s="76">
        <f t="shared" si="2"/>
        <v>100</v>
      </c>
      <c r="M10" s="55"/>
      <c r="N10" s="55">
        <v>23</v>
      </c>
      <c r="O10" s="55">
        <v>20</v>
      </c>
      <c r="P10" s="76">
        <f t="shared" si="3"/>
        <v>86.956521739130437</v>
      </c>
      <c r="Q10" s="76"/>
      <c r="R10" s="58">
        <v>1</v>
      </c>
      <c r="S10" s="58">
        <v>1</v>
      </c>
      <c r="T10" s="76">
        <f t="shared" si="4"/>
        <v>100</v>
      </c>
      <c r="U10" s="55"/>
      <c r="V10" s="55">
        <v>21</v>
      </c>
      <c r="W10" s="55">
        <v>19</v>
      </c>
      <c r="X10" s="76">
        <f t="shared" si="5"/>
        <v>90.476190476190482</v>
      </c>
      <c r="Y10" s="55"/>
      <c r="Z10" s="55">
        <v>20</v>
      </c>
      <c r="AA10" s="55">
        <v>19</v>
      </c>
      <c r="AB10" s="76">
        <f t="shared" si="6"/>
        <v>95</v>
      </c>
    </row>
    <row r="11" spans="1:32" x14ac:dyDescent="0.2">
      <c r="A11" s="63" t="s">
        <v>67</v>
      </c>
      <c r="B11" s="55">
        <v>29</v>
      </c>
      <c r="C11" s="55">
        <v>29</v>
      </c>
      <c r="D11" s="76">
        <f t="shared" si="0"/>
        <v>100</v>
      </c>
      <c r="E11" s="55"/>
      <c r="F11" s="77">
        <v>2</v>
      </c>
      <c r="G11" s="77">
        <v>2</v>
      </c>
      <c r="H11" s="76">
        <f t="shared" si="1"/>
        <v>100</v>
      </c>
      <c r="I11" s="55"/>
      <c r="J11" s="55">
        <v>16</v>
      </c>
      <c r="K11" s="55">
        <v>16</v>
      </c>
      <c r="L11" s="76">
        <f t="shared" si="2"/>
        <v>100</v>
      </c>
      <c r="M11" s="55"/>
      <c r="N11" s="55">
        <v>15</v>
      </c>
      <c r="O11" s="55">
        <v>13</v>
      </c>
      <c r="P11" s="76">
        <f t="shared" si="3"/>
        <v>86.666666666666671</v>
      </c>
      <c r="Q11" s="76"/>
      <c r="R11" s="58">
        <v>3</v>
      </c>
      <c r="S11" s="58">
        <v>1</v>
      </c>
      <c r="T11" s="76">
        <f t="shared" si="4"/>
        <v>33.333333333333329</v>
      </c>
      <c r="U11" s="55"/>
      <c r="V11" s="55">
        <v>14</v>
      </c>
      <c r="W11" s="55">
        <v>14</v>
      </c>
      <c r="X11" s="76">
        <f t="shared" si="5"/>
        <v>100</v>
      </c>
      <c r="Y11" s="55"/>
      <c r="Z11" s="55">
        <v>13</v>
      </c>
      <c r="AA11" s="55">
        <v>12</v>
      </c>
      <c r="AB11" s="76">
        <f t="shared" si="6"/>
        <v>92.307692307692307</v>
      </c>
    </row>
    <row r="12" spans="1:32" x14ac:dyDescent="0.2">
      <c r="A12" s="63" t="s">
        <v>68</v>
      </c>
      <c r="B12" s="55">
        <v>47</v>
      </c>
      <c r="C12" s="55">
        <v>47</v>
      </c>
      <c r="D12" s="76">
        <f t="shared" si="0"/>
        <v>100</v>
      </c>
      <c r="E12" s="55"/>
      <c r="F12" s="55">
        <v>3</v>
      </c>
      <c r="G12" s="55">
        <v>3</v>
      </c>
      <c r="H12" s="76">
        <f t="shared" si="1"/>
        <v>100</v>
      </c>
      <c r="I12" s="55"/>
      <c r="J12" s="55">
        <v>24</v>
      </c>
      <c r="K12" s="55">
        <v>15</v>
      </c>
      <c r="L12" s="76">
        <f t="shared" si="2"/>
        <v>62.5</v>
      </c>
      <c r="M12" s="55"/>
      <c r="N12" s="55">
        <v>25</v>
      </c>
      <c r="O12" s="55">
        <v>24</v>
      </c>
      <c r="P12" s="76">
        <f t="shared" si="3"/>
        <v>96</v>
      </c>
      <c r="Q12" s="76"/>
      <c r="R12" s="77" t="s">
        <v>70</v>
      </c>
      <c r="S12" s="77" t="s">
        <v>70</v>
      </c>
      <c r="T12" s="77" t="s">
        <v>70</v>
      </c>
      <c r="U12" s="55"/>
      <c r="V12" s="55">
        <v>27</v>
      </c>
      <c r="W12" s="55">
        <v>26</v>
      </c>
      <c r="X12" s="76">
        <f t="shared" si="5"/>
        <v>96.296296296296291</v>
      </c>
      <c r="Y12" s="55"/>
      <c r="Z12" s="55">
        <v>22</v>
      </c>
      <c r="AA12" s="55">
        <v>21</v>
      </c>
      <c r="AB12" s="76">
        <f t="shared" si="6"/>
        <v>95.454545454545453</v>
      </c>
    </row>
    <row r="13" spans="1:32" x14ac:dyDescent="0.2">
      <c r="A13" s="63" t="s">
        <v>69</v>
      </c>
      <c r="B13" s="55">
        <v>27</v>
      </c>
      <c r="C13" s="55">
        <v>27</v>
      </c>
      <c r="D13" s="76">
        <f t="shared" si="0"/>
        <v>100</v>
      </c>
      <c r="E13" s="55"/>
      <c r="F13" s="55">
        <v>2</v>
      </c>
      <c r="G13" s="55">
        <v>1</v>
      </c>
      <c r="H13" s="76">
        <f t="shared" si="1"/>
        <v>50</v>
      </c>
      <c r="I13" s="55"/>
      <c r="J13" s="55">
        <v>10</v>
      </c>
      <c r="K13" s="55">
        <v>9</v>
      </c>
      <c r="L13" s="76">
        <f t="shared" si="2"/>
        <v>90</v>
      </c>
      <c r="M13" s="55"/>
      <c r="N13" s="55">
        <v>11</v>
      </c>
      <c r="O13" s="55">
        <v>9</v>
      </c>
      <c r="P13" s="76">
        <f t="shared" si="3"/>
        <v>81.818181818181827</v>
      </c>
      <c r="Q13" s="76"/>
      <c r="R13" s="58">
        <v>2</v>
      </c>
      <c r="S13" s="58">
        <v>2</v>
      </c>
      <c r="T13" s="76">
        <f t="shared" si="4"/>
        <v>100</v>
      </c>
      <c r="U13" s="55"/>
      <c r="V13" s="55">
        <v>17</v>
      </c>
      <c r="W13" s="55">
        <v>15</v>
      </c>
      <c r="X13" s="76">
        <f t="shared" si="5"/>
        <v>88.235294117647058</v>
      </c>
      <c r="Y13" s="55"/>
      <c r="Z13" s="55">
        <v>4</v>
      </c>
      <c r="AA13" s="55">
        <v>3</v>
      </c>
      <c r="AB13" s="76">
        <f t="shared" si="6"/>
        <v>75</v>
      </c>
    </row>
    <row r="14" spans="1:32" x14ac:dyDescent="0.2">
      <c r="A14" s="63" t="s">
        <v>71</v>
      </c>
      <c r="B14" s="55">
        <v>37</v>
      </c>
      <c r="C14" s="55">
        <v>36</v>
      </c>
      <c r="D14" s="76">
        <f t="shared" si="0"/>
        <v>97.297297297297305</v>
      </c>
      <c r="E14" s="55"/>
      <c r="F14" s="55">
        <v>4</v>
      </c>
      <c r="G14" s="55">
        <v>4</v>
      </c>
      <c r="H14" s="76">
        <f t="shared" si="1"/>
        <v>100</v>
      </c>
      <c r="I14" s="55"/>
      <c r="J14" s="55">
        <v>15</v>
      </c>
      <c r="K14" s="55">
        <v>14</v>
      </c>
      <c r="L14" s="76">
        <f t="shared" si="2"/>
        <v>93.333333333333329</v>
      </c>
      <c r="M14" s="55"/>
      <c r="N14" s="55">
        <v>28</v>
      </c>
      <c r="O14" s="55">
        <v>27</v>
      </c>
      <c r="P14" s="76">
        <f t="shared" si="3"/>
        <v>96.428571428571431</v>
      </c>
      <c r="Q14" s="76"/>
      <c r="R14" s="58">
        <v>1</v>
      </c>
      <c r="S14" s="58">
        <v>1</v>
      </c>
      <c r="T14" s="76">
        <f t="shared" si="4"/>
        <v>100</v>
      </c>
      <c r="U14" s="55"/>
      <c r="V14" s="55">
        <v>25</v>
      </c>
      <c r="W14" s="55">
        <v>22</v>
      </c>
      <c r="X14" s="76">
        <f t="shared" si="5"/>
        <v>88</v>
      </c>
      <c r="Y14" s="55"/>
      <c r="Z14" s="55">
        <v>18</v>
      </c>
      <c r="AA14" s="55">
        <v>16</v>
      </c>
      <c r="AB14" s="76">
        <f t="shared" si="6"/>
        <v>88.888888888888886</v>
      </c>
    </row>
    <row r="15" spans="1:32" x14ac:dyDescent="0.2">
      <c r="A15" s="63" t="s">
        <v>72</v>
      </c>
      <c r="B15" s="55">
        <v>14</v>
      </c>
      <c r="C15" s="55">
        <v>14</v>
      </c>
      <c r="D15" s="76">
        <f t="shared" si="0"/>
        <v>100</v>
      </c>
      <c r="E15" s="55"/>
      <c r="F15" s="55">
        <v>1</v>
      </c>
      <c r="G15" s="55">
        <v>1</v>
      </c>
      <c r="H15" s="76">
        <f t="shared" si="1"/>
        <v>100</v>
      </c>
      <c r="I15" s="55"/>
      <c r="J15" s="55">
        <v>6</v>
      </c>
      <c r="K15" s="55">
        <v>6</v>
      </c>
      <c r="L15" s="76">
        <f t="shared" si="2"/>
        <v>100</v>
      </c>
      <c r="M15" s="55"/>
      <c r="N15" s="55">
        <v>7</v>
      </c>
      <c r="O15" s="55">
        <v>7</v>
      </c>
      <c r="P15" s="76">
        <f t="shared" si="3"/>
        <v>100</v>
      </c>
      <c r="Q15" s="76"/>
      <c r="R15" s="58">
        <v>1</v>
      </c>
      <c r="S15" s="58">
        <v>1</v>
      </c>
      <c r="T15" s="76">
        <f t="shared" si="4"/>
        <v>100</v>
      </c>
      <c r="U15" s="55"/>
      <c r="V15" s="55">
        <v>10</v>
      </c>
      <c r="W15" s="55">
        <v>9</v>
      </c>
      <c r="X15" s="76">
        <f t="shared" si="5"/>
        <v>90</v>
      </c>
      <c r="Y15" s="55"/>
      <c r="Z15" s="55">
        <v>6</v>
      </c>
      <c r="AA15" s="55">
        <v>6</v>
      </c>
      <c r="AB15" s="76">
        <f t="shared" si="6"/>
        <v>100</v>
      </c>
    </row>
    <row r="16" spans="1:32" x14ac:dyDescent="0.2">
      <c r="A16" s="63" t="s">
        <v>73</v>
      </c>
      <c r="B16" s="55">
        <v>72</v>
      </c>
      <c r="C16" s="55">
        <v>72</v>
      </c>
      <c r="D16" s="76">
        <f t="shared" si="0"/>
        <v>100</v>
      </c>
      <c r="E16" s="55"/>
      <c r="F16" s="55">
        <v>8</v>
      </c>
      <c r="G16" s="55">
        <v>8</v>
      </c>
      <c r="H16" s="76">
        <f t="shared" si="1"/>
        <v>100</v>
      </c>
      <c r="I16" s="55"/>
      <c r="J16" s="55">
        <v>39</v>
      </c>
      <c r="K16" s="55">
        <v>39</v>
      </c>
      <c r="L16" s="76">
        <f t="shared" si="2"/>
        <v>100</v>
      </c>
      <c r="M16" s="55"/>
      <c r="N16" s="55">
        <v>35</v>
      </c>
      <c r="O16" s="55">
        <v>32</v>
      </c>
      <c r="P16" s="76">
        <f t="shared" si="3"/>
        <v>91.428571428571431</v>
      </c>
      <c r="Q16" s="76"/>
      <c r="R16" s="58">
        <v>5</v>
      </c>
      <c r="S16" s="58">
        <v>5</v>
      </c>
      <c r="T16" s="76">
        <f t="shared" si="4"/>
        <v>100</v>
      </c>
      <c r="U16" s="55"/>
      <c r="V16" s="55">
        <v>33</v>
      </c>
      <c r="W16" s="55">
        <v>30</v>
      </c>
      <c r="X16" s="76">
        <f t="shared" si="5"/>
        <v>90.909090909090907</v>
      </c>
      <c r="Y16" s="55"/>
      <c r="Z16" s="55">
        <v>29</v>
      </c>
      <c r="AA16" s="55">
        <v>27</v>
      </c>
      <c r="AB16" s="76">
        <f t="shared" si="6"/>
        <v>93.103448275862064</v>
      </c>
    </row>
    <row r="17" spans="1:28" x14ac:dyDescent="0.2">
      <c r="A17" s="63" t="s">
        <v>74</v>
      </c>
      <c r="B17" s="55">
        <v>40</v>
      </c>
      <c r="C17" s="55">
        <v>39</v>
      </c>
      <c r="D17" s="76">
        <f t="shared" si="0"/>
        <v>97.5</v>
      </c>
      <c r="E17" s="55"/>
      <c r="F17" s="55">
        <v>3</v>
      </c>
      <c r="G17" s="55">
        <v>3</v>
      </c>
      <c r="H17" s="76">
        <f t="shared" si="1"/>
        <v>100</v>
      </c>
      <c r="I17" s="55"/>
      <c r="J17" s="55">
        <v>19</v>
      </c>
      <c r="K17" s="55">
        <v>17</v>
      </c>
      <c r="L17" s="76">
        <f t="shared" si="2"/>
        <v>89.473684210526315</v>
      </c>
      <c r="M17" s="55"/>
      <c r="N17" s="55">
        <v>16</v>
      </c>
      <c r="O17" s="55">
        <v>16</v>
      </c>
      <c r="P17" s="76">
        <f t="shared" si="3"/>
        <v>100</v>
      </c>
      <c r="Q17" s="76"/>
      <c r="R17" s="58">
        <v>3</v>
      </c>
      <c r="S17" s="58">
        <v>2</v>
      </c>
      <c r="T17" s="76">
        <f t="shared" si="4"/>
        <v>66.666666666666657</v>
      </c>
      <c r="U17" s="55"/>
      <c r="V17" s="55">
        <v>23</v>
      </c>
      <c r="W17" s="55">
        <v>22</v>
      </c>
      <c r="X17" s="76">
        <f t="shared" si="5"/>
        <v>95.652173913043484</v>
      </c>
      <c r="Y17" s="55"/>
      <c r="Z17" s="55">
        <v>15</v>
      </c>
      <c r="AA17" s="55">
        <v>14</v>
      </c>
      <c r="AB17" s="76">
        <f t="shared" si="6"/>
        <v>93.333333333333329</v>
      </c>
    </row>
    <row r="18" spans="1:28" x14ac:dyDescent="0.2">
      <c r="A18" s="63" t="s">
        <v>75</v>
      </c>
      <c r="B18" s="55">
        <v>55</v>
      </c>
      <c r="C18" s="55">
        <v>54</v>
      </c>
      <c r="D18" s="76">
        <f t="shared" si="0"/>
        <v>98.181818181818187</v>
      </c>
      <c r="E18" s="55"/>
      <c r="F18" s="55">
        <v>6</v>
      </c>
      <c r="G18" s="55">
        <v>6</v>
      </c>
      <c r="H18" s="76">
        <f t="shared" si="1"/>
        <v>100</v>
      </c>
      <c r="I18" s="55"/>
      <c r="J18" s="55">
        <v>19</v>
      </c>
      <c r="K18" s="55">
        <v>19</v>
      </c>
      <c r="L18" s="76">
        <f t="shared" si="2"/>
        <v>100</v>
      </c>
      <c r="M18" s="55"/>
      <c r="N18" s="55">
        <v>22</v>
      </c>
      <c r="O18" s="55">
        <v>19</v>
      </c>
      <c r="P18" s="76">
        <f t="shared" si="3"/>
        <v>86.36363636363636</v>
      </c>
      <c r="Q18" s="76"/>
      <c r="R18" s="58">
        <v>3</v>
      </c>
      <c r="S18" s="58">
        <v>3</v>
      </c>
      <c r="T18" s="76">
        <f t="shared" si="4"/>
        <v>100</v>
      </c>
      <c r="U18" s="55"/>
      <c r="V18" s="55">
        <v>40</v>
      </c>
      <c r="W18" s="55">
        <v>35</v>
      </c>
      <c r="X18" s="76">
        <f t="shared" si="5"/>
        <v>87.5</v>
      </c>
      <c r="Y18" s="55"/>
      <c r="Z18" s="55">
        <v>19</v>
      </c>
      <c r="AA18" s="55">
        <v>17</v>
      </c>
      <c r="AB18" s="76">
        <f t="shared" si="6"/>
        <v>89.473684210526315</v>
      </c>
    </row>
    <row r="19" spans="1:28" x14ac:dyDescent="0.2">
      <c r="A19" s="63" t="s">
        <v>76</v>
      </c>
      <c r="B19" s="55">
        <v>16</v>
      </c>
      <c r="C19" s="55">
        <v>12</v>
      </c>
      <c r="D19" s="76">
        <f t="shared" si="0"/>
        <v>75</v>
      </c>
      <c r="E19" s="55"/>
      <c r="F19" s="55">
        <v>2</v>
      </c>
      <c r="G19" s="55">
        <v>2</v>
      </c>
      <c r="H19" s="76">
        <f t="shared" si="1"/>
        <v>100</v>
      </c>
      <c r="I19" s="55"/>
      <c r="J19" s="55">
        <v>8</v>
      </c>
      <c r="K19" s="55">
        <v>7</v>
      </c>
      <c r="L19" s="76">
        <f t="shared" si="2"/>
        <v>87.5</v>
      </c>
      <c r="M19" s="55"/>
      <c r="N19" s="55">
        <v>7</v>
      </c>
      <c r="O19" s="55">
        <v>7</v>
      </c>
      <c r="P19" s="76">
        <f t="shared" si="3"/>
        <v>100</v>
      </c>
      <c r="Q19" s="76"/>
      <c r="R19" s="58">
        <v>1</v>
      </c>
      <c r="S19" s="58">
        <v>1</v>
      </c>
      <c r="T19" s="76">
        <f t="shared" si="4"/>
        <v>100</v>
      </c>
      <c r="U19" s="55"/>
      <c r="V19" s="55">
        <v>19</v>
      </c>
      <c r="W19" s="55">
        <v>13</v>
      </c>
      <c r="X19" s="76">
        <f t="shared" si="5"/>
        <v>68.421052631578945</v>
      </c>
      <c r="Y19" s="55"/>
      <c r="Z19" s="55">
        <v>9</v>
      </c>
      <c r="AA19" s="55">
        <v>7</v>
      </c>
      <c r="AB19" s="76">
        <f t="shared" si="6"/>
        <v>77.777777777777786</v>
      </c>
    </row>
    <row r="20" spans="1:28" x14ac:dyDescent="0.2">
      <c r="A20" s="65" t="s">
        <v>77</v>
      </c>
      <c r="B20" s="55">
        <v>55</v>
      </c>
      <c r="C20" s="55">
        <v>53</v>
      </c>
      <c r="D20" s="76">
        <f t="shared" si="0"/>
        <v>96.36363636363636</v>
      </c>
      <c r="E20" s="55"/>
      <c r="F20" s="55">
        <v>6</v>
      </c>
      <c r="G20" s="55">
        <v>6</v>
      </c>
      <c r="H20" s="76">
        <f t="shared" si="1"/>
        <v>100</v>
      </c>
      <c r="I20" s="55"/>
      <c r="J20" s="55">
        <v>16</v>
      </c>
      <c r="K20" s="55">
        <v>15</v>
      </c>
      <c r="L20" s="76">
        <f t="shared" si="2"/>
        <v>93.75</v>
      </c>
      <c r="M20" s="55"/>
      <c r="N20" s="55">
        <v>30</v>
      </c>
      <c r="O20" s="55">
        <v>27</v>
      </c>
      <c r="P20" s="76">
        <f t="shared" si="3"/>
        <v>90</v>
      </c>
      <c r="Q20" s="76"/>
      <c r="R20" s="58">
        <v>3</v>
      </c>
      <c r="S20" s="58">
        <v>3</v>
      </c>
      <c r="T20" s="76">
        <f t="shared" si="4"/>
        <v>100</v>
      </c>
      <c r="U20" s="55"/>
      <c r="V20" s="55">
        <v>31</v>
      </c>
      <c r="W20" s="55">
        <v>30</v>
      </c>
      <c r="X20" s="76">
        <f t="shared" si="5"/>
        <v>96.774193548387103</v>
      </c>
      <c r="Y20" s="55"/>
      <c r="Z20" s="55">
        <v>25</v>
      </c>
      <c r="AA20" s="55">
        <v>23</v>
      </c>
      <c r="AB20" s="76">
        <f t="shared" si="6"/>
        <v>92</v>
      </c>
    </row>
    <row r="21" spans="1:28" x14ac:dyDescent="0.2">
      <c r="A21" s="63" t="s">
        <v>78</v>
      </c>
      <c r="B21" s="55">
        <v>16</v>
      </c>
      <c r="C21" s="55">
        <v>16</v>
      </c>
      <c r="D21" s="76">
        <f t="shared" si="0"/>
        <v>100</v>
      </c>
      <c r="E21" s="55"/>
      <c r="F21" s="55">
        <v>2</v>
      </c>
      <c r="G21" s="55">
        <v>2</v>
      </c>
      <c r="H21" s="76">
        <f t="shared" si="1"/>
        <v>100</v>
      </c>
      <c r="I21" s="55"/>
      <c r="J21" s="55">
        <v>3</v>
      </c>
      <c r="K21" s="55">
        <v>3</v>
      </c>
      <c r="L21" s="76">
        <f t="shared" si="2"/>
        <v>100</v>
      </c>
      <c r="M21" s="55"/>
      <c r="N21" s="55">
        <v>10</v>
      </c>
      <c r="O21" s="55">
        <v>10</v>
      </c>
      <c r="P21" s="76">
        <f t="shared" si="3"/>
        <v>100</v>
      </c>
      <c r="Q21" s="76"/>
      <c r="R21" s="58">
        <v>1</v>
      </c>
      <c r="S21" s="58">
        <v>1</v>
      </c>
      <c r="T21" s="76">
        <f t="shared" si="4"/>
        <v>100</v>
      </c>
      <c r="U21" s="55"/>
      <c r="V21" s="55">
        <v>16</v>
      </c>
      <c r="W21" s="55">
        <v>15</v>
      </c>
      <c r="X21" s="76">
        <f t="shared" si="5"/>
        <v>93.75</v>
      </c>
      <c r="Y21" s="55"/>
      <c r="Z21" s="55">
        <v>13</v>
      </c>
      <c r="AA21" s="55">
        <v>11</v>
      </c>
      <c r="AB21" s="76">
        <f t="shared" si="6"/>
        <v>84.615384615384613</v>
      </c>
    </row>
    <row r="22" spans="1:28" x14ac:dyDescent="0.2">
      <c r="A22" s="63" t="s">
        <v>79</v>
      </c>
      <c r="B22" s="55">
        <v>71</v>
      </c>
      <c r="C22" s="55">
        <v>71</v>
      </c>
      <c r="D22" s="76">
        <f t="shared" si="0"/>
        <v>100</v>
      </c>
      <c r="E22" s="55"/>
      <c r="F22" s="55">
        <v>9</v>
      </c>
      <c r="G22" s="55">
        <v>9</v>
      </c>
      <c r="H22" s="76">
        <f t="shared" si="1"/>
        <v>100</v>
      </c>
      <c r="I22" s="55"/>
      <c r="J22" s="55">
        <v>33</v>
      </c>
      <c r="K22" s="55">
        <v>33</v>
      </c>
      <c r="L22" s="76">
        <f t="shared" si="2"/>
        <v>100</v>
      </c>
      <c r="M22" s="55"/>
      <c r="N22" s="55">
        <v>25</v>
      </c>
      <c r="O22" s="55">
        <v>25</v>
      </c>
      <c r="P22" s="76">
        <f t="shared" si="3"/>
        <v>100</v>
      </c>
      <c r="Q22" s="76"/>
      <c r="R22" s="58">
        <v>3</v>
      </c>
      <c r="S22" s="58">
        <v>2</v>
      </c>
      <c r="T22" s="76">
        <f t="shared" si="4"/>
        <v>66.666666666666657</v>
      </c>
      <c r="U22" s="55"/>
      <c r="V22" s="55">
        <v>27</v>
      </c>
      <c r="W22" s="55">
        <v>26</v>
      </c>
      <c r="X22" s="76">
        <f t="shared" si="5"/>
        <v>96.296296296296291</v>
      </c>
      <c r="Y22" s="55"/>
      <c r="Z22" s="55">
        <v>24</v>
      </c>
      <c r="AA22" s="55">
        <v>22</v>
      </c>
      <c r="AB22" s="76">
        <f t="shared" si="6"/>
        <v>91.666666666666657</v>
      </c>
    </row>
    <row r="23" spans="1:28" x14ac:dyDescent="0.2">
      <c r="A23" s="63" t="s">
        <v>80</v>
      </c>
      <c r="B23" s="55">
        <v>8</v>
      </c>
      <c r="C23" s="55">
        <v>8</v>
      </c>
      <c r="D23" s="76">
        <f t="shared" si="0"/>
        <v>100</v>
      </c>
      <c r="E23" s="55"/>
      <c r="F23" s="77" t="s">
        <v>70</v>
      </c>
      <c r="G23" s="77" t="s">
        <v>70</v>
      </c>
      <c r="H23" s="77" t="s">
        <v>70</v>
      </c>
      <c r="I23" s="55"/>
      <c r="J23" s="55">
        <v>10</v>
      </c>
      <c r="K23" s="55">
        <v>10</v>
      </c>
      <c r="L23" s="76">
        <f t="shared" si="2"/>
        <v>100</v>
      </c>
      <c r="M23" s="55"/>
      <c r="N23" s="77">
        <v>9</v>
      </c>
      <c r="O23" s="77">
        <v>8</v>
      </c>
      <c r="P23" s="76">
        <f t="shared" si="3"/>
        <v>88.888888888888886</v>
      </c>
      <c r="Q23" s="76"/>
      <c r="R23" s="77" t="s">
        <v>70</v>
      </c>
      <c r="S23" s="77" t="s">
        <v>70</v>
      </c>
      <c r="T23" s="77" t="s">
        <v>70</v>
      </c>
      <c r="U23" s="55"/>
      <c r="V23" s="55">
        <v>17</v>
      </c>
      <c r="W23" s="55">
        <v>16</v>
      </c>
      <c r="X23" s="76">
        <f t="shared" si="5"/>
        <v>94.117647058823522</v>
      </c>
      <c r="Y23" s="55"/>
      <c r="Z23" s="55">
        <v>5</v>
      </c>
      <c r="AA23" s="55">
        <v>5</v>
      </c>
      <c r="AB23" s="76">
        <f t="shared" si="6"/>
        <v>100</v>
      </c>
    </row>
    <row r="24" spans="1:28" x14ac:dyDescent="0.2">
      <c r="A24" s="63" t="s">
        <v>81</v>
      </c>
      <c r="B24" s="55">
        <v>25</v>
      </c>
      <c r="C24" s="55">
        <v>22</v>
      </c>
      <c r="D24" s="76">
        <f t="shared" si="0"/>
        <v>88</v>
      </c>
      <c r="E24" s="55"/>
      <c r="F24" s="55">
        <v>1</v>
      </c>
      <c r="G24" s="55">
        <v>1</v>
      </c>
      <c r="H24" s="76">
        <f t="shared" si="1"/>
        <v>100</v>
      </c>
      <c r="I24" s="55"/>
      <c r="J24" s="55">
        <v>4</v>
      </c>
      <c r="K24" s="55">
        <v>3</v>
      </c>
      <c r="L24" s="76">
        <f t="shared" si="2"/>
        <v>75</v>
      </c>
      <c r="M24" s="55"/>
      <c r="N24" s="55">
        <v>9</v>
      </c>
      <c r="O24" s="55">
        <v>9</v>
      </c>
      <c r="P24" s="76">
        <f t="shared" si="3"/>
        <v>100</v>
      </c>
      <c r="Q24" s="76"/>
      <c r="R24" s="58">
        <v>1</v>
      </c>
      <c r="S24" s="58">
        <v>0</v>
      </c>
      <c r="T24" s="76">
        <f t="shared" si="4"/>
        <v>0</v>
      </c>
      <c r="U24" s="55"/>
      <c r="V24" s="55">
        <v>18</v>
      </c>
      <c r="W24" s="55">
        <v>16</v>
      </c>
      <c r="X24" s="76">
        <f t="shared" si="5"/>
        <v>88.888888888888886</v>
      </c>
      <c r="Y24" s="55"/>
      <c r="Z24" s="55">
        <v>12</v>
      </c>
      <c r="AA24" s="55">
        <v>10</v>
      </c>
      <c r="AB24" s="76">
        <f t="shared" si="6"/>
        <v>83.333333333333343</v>
      </c>
    </row>
    <row r="25" spans="1:28" x14ac:dyDescent="0.2">
      <c r="A25" s="63" t="s">
        <v>82</v>
      </c>
      <c r="B25" s="55">
        <v>20</v>
      </c>
      <c r="C25" s="55">
        <v>17</v>
      </c>
      <c r="D25" s="76">
        <f t="shared" si="0"/>
        <v>85</v>
      </c>
      <c r="E25" s="55"/>
      <c r="F25" s="55">
        <v>2</v>
      </c>
      <c r="G25" s="55">
        <v>2</v>
      </c>
      <c r="H25" s="76">
        <f t="shared" si="1"/>
        <v>100</v>
      </c>
      <c r="I25" s="55"/>
      <c r="J25" s="55">
        <v>7</v>
      </c>
      <c r="K25" s="55">
        <v>7</v>
      </c>
      <c r="L25" s="76">
        <f t="shared" si="2"/>
        <v>100</v>
      </c>
      <c r="M25" s="55"/>
      <c r="N25" s="55">
        <v>7</v>
      </c>
      <c r="O25" s="55">
        <v>5</v>
      </c>
      <c r="P25" s="76">
        <f t="shared" si="3"/>
        <v>71.428571428571431</v>
      </c>
      <c r="Q25" s="76"/>
      <c r="R25" s="58">
        <v>3</v>
      </c>
      <c r="S25" s="58">
        <v>3</v>
      </c>
      <c r="T25" s="76">
        <f t="shared" si="4"/>
        <v>100</v>
      </c>
      <c r="U25" s="55"/>
      <c r="V25" s="55">
        <v>12</v>
      </c>
      <c r="W25" s="55">
        <v>11</v>
      </c>
      <c r="X25" s="76">
        <f t="shared" si="5"/>
        <v>91.666666666666657</v>
      </c>
      <c r="Y25" s="55"/>
      <c r="Z25" s="55">
        <v>9</v>
      </c>
      <c r="AA25" s="55">
        <v>8</v>
      </c>
      <c r="AB25" s="76">
        <f t="shared" si="6"/>
        <v>88.888888888888886</v>
      </c>
    </row>
    <row r="26" spans="1:28" x14ac:dyDescent="0.2">
      <c r="A26" s="63" t="s">
        <v>83</v>
      </c>
      <c r="B26" s="55">
        <v>22</v>
      </c>
      <c r="C26" s="55">
        <v>22</v>
      </c>
      <c r="D26" s="76">
        <f t="shared" si="0"/>
        <v>100</v>
      </c>
      <c r="E26" s="55"/>
      <c r="F26" s="55">
        <v>3</v>
      </c>
      <c r="G26" s="55">
        <v>3</v>
      </c>
      <c r="H26" s="76">
        <f t="shared" si="1"/>
        <v>100</v>
      </c>
      <c r="I26" s="55"/>
      <c r="J26" s="55">
        <v>10</v>
      </c>
      <c r="K26" s="55">
        <v>7</v>
      </c>
      <c r="L26" s="76">
        <f t="shared" si="2"/>
        <v>70</v>
      </c>
      <c r="M26" s="55"/>
      <c r="N26" s="55">
        <v>12</v>
      </c>
      <c r="O26" s="55">
        <v>11</v>
      </c>
      <c r="P26" s="76">
        <f t="shared" si="3"/>
        <v>91.666666666666657</v>
      </c>
      <c r="Q26" s="76"/>
      <c r="R26" s="77" t="s">
        <v>70</v>
      </c>
      <c r="S26" s="77" t="s">
        <v>70</v>
      </c>
      <c r="T26" s="77" t="s">
        <v>70</v>
      </c>
      <c r="U26" s="55"/>
      <c r="V26" s="55">
        <v>14</v>
      </c>
      <c r="W26" s="55">
        <v>13</v>
      </c>
      <c r="X26" s="76">
        <f t="shared" si="5"/>
        <v>92.857142857142861</v>
      </c>
      <c r="Y26" s="55"/>
      <c r="Z26" s="55">
        <v>10</v>
      </c>
      <c r="AA26" s="55">
        <v>9</v>
      </c>
      <c r="AB26" s="76">
        <f t="shared" si="6"/>
        <v>90</v>
      </c>
    </row>
    <row r="27" spans="1:28" x14ac:dyDescent="0.2">
      <c r="A27" s="63" t="s">
        <v>84</v>
      </c>
      <c r="B27" s="55">
        <v>15</v>
      </c>
      <c r="C27" s="55">
        <v>14</v>
      </c>
      <c r="D27" s="76">
        <f t="shared" si="0"/>
        <v>93.333333333333329</v>
      </c>
      <c r="E27" s="55"/>
      <c r="F27" s="55">
        <v>3</v>
      </c>
      <c r="G27" s="55">
        <v>3</v>
      </c>
      <c r="H27" s="76">
        <f t="shared" si="1"/>
        <v>100</v>
      </c>
      <c r="I27" s="55"/>
      <c r="J27" s="55">
        <v>7</v>
      </c>
      <c r="K27" s="55">
        <v>7</v>
      </c>
      <c r="L27" s="76">
        <f t="shared" si="2"/>
        <v>100</v>
      </c>
      <c r="M27" s="55"/>
      <c r="N27" s="55">
        <v>8</v>
      </c>
      <c r="O27" s="55">
        <v>7</v>
      </c>
      <c r="P27" s="76">
        <f t="shared" si="3"/>
        <v>87.5</v>
      </c>
      <c r="Q27" s="76"/>
      <c r="R27" s="58">
        <v>1</v>
      </c>
      <c r="S27" s="58">
        <v>1</v>
      </c>
      <c r="T27" s="76">
        <f t="shared" si="4"/>
        <v>100</v>
      </c>
      <c r="U27" s="55"/>
      <c r="V27" s="55">
        <v>10</v>
      </c>
      <c r="W27" s="55">
        <v>10</v>
      </c>
      <c r="X27" s="76">
        <f t="shared" si="5"/>
        <v>100</v>
      </c>
      <c r="Y27" s="55"/>
      <c r="Z27" s="55">
        <v>6</v>
      </c>
      <c r="AA27" s="55">
        <v>6</v>
      </c>
      <c r="AB27" s="76">
        <f t="shared" si="6"/>
        <v>100</v>
      </c>
    </row>
    <row r="28" spans="1:28" x14ac:dyDescent="0.2">
      <c r="A28" s="63" t="s">
        <v>85</v>
      </c>
      <c r="B28" s="55">
        <v>19</v>
      </c>
      <c r="C28" s="55">
        <v>17</v>
      </c>
      <c r="D28" s="76">
        <f t="shared" si="0"/>
        <v>89.473684210526315</v>
      </c>
      <c r="E28" s="55"/>
      <c r="F28" s="55">
        <v>3</v>
      </c>
      <c r="G28" s="55">
        <v>3</v>
      </c>
      <c r="H28" s="76">
        <f t="shared" si="1"/>
        <v>100</v>
      </c>
      <c r="I28" s="55"/>
      <c r="J28" s="55">
        <v>23</v>
      </c>
      <c r="K28" s="55">
        <v>23</v>
      </c>
      <c r="L28" s="76">
        <f t="shared" si="2"/>
        <v>100</v>
      </c>
      <c r="M28" s="55"/>
      <c r="N28" s="55">
        <v>13</v>
      </c>
      <c r="O28" s="55">
        <v>9</v>
      </c>
      <c r="P28" s="76">
        <f t="shared" si="3"/>
        <v>69.230769230769226</v>
      </c>
      <c r="Q28" s="76"/>
      <c r="R28" s="58">
        <v>1</v>
      </c>
      <c r="S28" s="58">
        <v>1</v>
      </c>
      <c r="T28" s="76">
        <f t="shared" si="4"/>
        <v>100</v>
      </c>
      <c r="U28" s="55"/>
      <c r="V28" s="55">
        <v>15</v>
      </c>
      <c r="W28" s="55">
        <v>11</v>
      </c>
      <c r="X28" s="76">
        <f t="shared" si="5"/>
        <v>73.333333333333329</v>
      </c>
      <c r="Y28" s="55"/>
      <c r="Z28" s="55">
        <v>10</v>
      </c>
      <c r="AA28" s="55">
        <v>9</v>
      </c>
      <c r="AB28" s="76">
        <f t="shared" si="6"/>
        <v>90</v>
      </c>
    </row>
    <row r="29" spans="1:28" x14ac:dyDescent="0.2">
      <c r="A29" s="63" t="s">
        <v>86</v>
      </c>
      <c r="B29" s="55">
        <v>45</v>
      </c>
      <c r="C29" s="55">
        <v>41</v>
      </c>
      <c r="D29" s="76">
        <f t="shared" si="0"/>
        <v>91.111111111111114</v>
      </c>
      <c r="E29" s="55"/>
      <c r="F29" s="55">
        <v>5</v>
      </c>
      <c r="G29" s="55">
        <v>4</v>
      </c>
      <c r="H29" s="76">
        <f t="shared" si="1"/>
        <v>80</v>
      </c>
      <c r="I29" s="55"/>
      <c r="J29" s="55">
        <v>23</v>
      </c>
      <c r="K29" s="55">
        <v>19</v>
      </c>
      <c r="L29" s="76">
        <f t="shared" si="2"/>
        <v>82.608695652173907</v>
      </c>
      <c r="M29" s="55"/>
      <c r="N29" s="55">
        <v>12</v>
      </c>
      <c r="O29" s="55">
        <v>12</v>
      </c>
      <c r="P29" s="76">
        <f t="shared" si="3"/>
        <v>100</v>
      </c>
      <c r="Q29" s="76"/>
      <c r="R29" s="58">
        <v>5</v>
      </c>
      <c r="S29" s="58">
        <v>5</v>
      </c>
      <c r="T29" s="76">
        <f t="shared" si="4"/>
        <v>100</v>
      </c>
      <c r="U29" s="55"/>
      <c r="V29" s="55">
        <v>24</v>
      </c>
      <c r="W29" s="55">
        <v>21</v>
      </c>
      <c r="X29" s="76">
        <f t="shared" si="5"/>
        <v>87.5</v>
      </c>
      <c r="Y29" s="55"/>
      <c r="Z29" s="55">
        <v>19</v>
      </c>
      <c r="AA29" s="55">
        <v>17</v>
      </c>
      <c r="AB29" s="76">
        <f t="shared" si="6"/>
        <v>89.473684210526315</v>
      </c>
    </row>
    <row r="30" spans="1:28" x14ac:dyDescent="0.2">
      <c r="A30" s="63" t="s">
        <v>87</v>
      </c>
      <c r="B30" s="55">
        <v>20</v>
      </c>
      <c r="C30" s="55">
        <v>16</v>
      </c>
      <c r="D30" s="76">
        <f t="shared" si="0"/>
        <v>80</v>
      </c>
      <c r="E30" s="55"/>
      <c r="F30" s="55">
        <v>1</v>
      </c>
      <c r="G30" s="55">
        <v>1</v>
      </c>
      <c r="H30" s="76">
        <f t="shared" si="1"/>
        <v>100</v>
      </c>
      <c r="I30" s="55"/>
      <c r="J30" s="55">
        <v>7</v>
      </c>
      <c r="K30" s="55">
        <v>7</v>
      </c>
      <c r="L30" s="76">
        <f t="shared" si="2"/>
        <v>100</v>
      </c>
      <c r="M30" s="55"/>
      <c r="N30" s="55">
        <v>11</v>
      </c>
      <c r="O30" s="55">
        <v>7</v>
      </c>
      <c r="P30" s="76">
        <f t="shared" si="3"/>
        <v>63.636363636363633</v>
      </c>
      <c r="Q30" s="76"/>
      <c r="R30" s="58">
        <v>2</v>
      </c>
      <c r="S30" s="58">
        <v>2</v>
      </c>
      <c r="T30" s="76">
        <f t="shared" si="4"/>
        <v>100</v>
      </c>
      <c r="U30" s="55"/>
      <c r="V30" s="55">
        <v>12</v>
      </c>
      <c r="W30" s="55">
        <v>9</v>
      </c>
      <c r="X30" s="76">
        <f t="shared" si="5"/>
        <v>75</v>
      </c>
      <c r="Y30" s="55"/>
      <c r="Z30" s="55">
        <v>6</v>
      </c>
      <c r="AA30" s="55">
        <v>4</v>
      </c>
      <c r="AB30" s="76">
        <f t="shared" si="6"/>
        <v>66.666666666666657</v>
      </c>
    </row>
    <row r="31" spans="1:28" x14ac:dyDescent="0.2">
      <c r="A31" s="63" t="s">
        <v>88</v>
      </c>
      <c r="B31" s="55">
        <v>20</v>
      </c>
      <c r="C31" s="55">
        <v>19</v>
      </c>
      <c r="D31" s="76">
        <f t="shared" si="0"/>
        <v>95</v>
      </c>
      <c r="E31" s="55"/>
      <c r="F31" s="55">
        <v>4</v>
      </c>
      <c r="G31" s="55">
        <v>3</v>
      </c>
      <c r="H31" s="76">
        <f t="shared" si="1"/>
        <v>75</v>
      </c>
      <c r="I31" s="55"/>
      <c r="J31" s="55">
        <v>13</v>
      </c>
      <c r="K31" s="55">
        <v>8</v>
      </c>
      <c r="L31" s="76">
        <f t="shared" si="2"/>
        <v>61.53846153846154</v>
      </c>
      <c r="M31" s="55"/>
      <c r="N31" s="55">
        <v>15</v>
      </c>
      <c r="O31" s="55">
        <v>12</v>
      </c>
      <c r="P31" s="76">
        <f t="shared" si="3"/>
        <v>80</v>
      </c>
      <c r="Q31" s="76"/>
      <c r="R31" s="58">
        <v>1</v>
      </c>
      <c r="S31" s="58">
        <v>1</v>
      </c>
      <c r="T31" s="76">
        <f t="shared" si="4"/>
        <v>100</v>
      </c>
      <c r="U31" s="55"/>
      <c r="V31" s="55">
        <v>22</v>
      </c>
      <c r="W31" s="55">
        <v>17</v>
      </c>
      <c r="X31" s="76">
        <f t="shared" si="5"/>
        <v>77.272727272727266</v>
      </c>
      <c r="Y31" s="55"/>
      <c r="Z31" s="55">
        <v>10</v>
      </c>
      <c r="AA31" s="55">
        <v>10</v>
      </c>
      <c r="AB31" s="76">
        <f t="shared" si="6"/>
        <v>100</v>
      </c>
    </row>
    <row r="32" spans="1:28" x14ac:dyDescent="0.2">
      <c r="A32" s="63" t="s">
        <v>89</v>
      </c>
      <c r="B32" s="55">
        <v>9</v>
      </c>
      <c r="C32" s="55">
        <v>9</v>
      </c>
      <c r="D32" s="76">
        <f t="shared" si="0"/>
        <v>100</v>
      </c>
      <c r="E32" s="55"/>
      <c r="F32" s="77" t="s">
        <v>70</v>
      </c>
      <c r="G32" s="77" t="s">
        <v>70</v>
      </c>
      <c r="H32" s="77" t="s">
        <v>70</v>
      </c>
      <c r="I32" s="55"/>
      <c r="J32" s="55">
        <v>14</v>
      </c>
      <c r="K32" s="55">
        <v>14</v>
      </c>
      <c r="L32" s="76">
        <f t="shared" si="2"/>
        <v>100</v>
      </c>
      <c r="M32" s="55"/>
      <c r="N32" s="77">
        <v>3</v>
      </c>
      <c r="O32" s="77">
        <v>3</v>
      </c>
      <c r="P32" s="76">
        <f t="shared" si="3"/>
        <v>100</v>
      </c>
      <c r="Q32" s="76"/>
      <c r="R32" s="77" t="s">
        <v>70</v>
      </c>
      <c r="S32" s="77" t="s">
        <v>70</v>
      </c>
      <c r="T32" s="77" t="s">
        <v>70</v>
      </c>
      <c r="U32" s="55"/>
      <c r="V32" s="55">
        <v>5</v>
      </c>
      <c r="W32" s="55">
        <v>4</v>
      </c>
      <c r="X32" s="76">
        <f t="shared" si="5"/>
        <v>80</v>
      </c>
      <c r="Y32" s="55"/>
      <c r="Z32" s="55">
        <v>3</v>
      </c>
      <c r="AA32" s="55">
        <v>3</v>
      </c>
      <c r="AB32" s="76">
        <f t="shared" si="6"/>
        <v>100</v>
      </c>
    </row>
    <row r="33" spans="1:28" x14ac:dyDescent="0.2">
      <c r="A33" s="63" t="s">
        <v>90</v>
      </c>
      <c r="B33" s="55">
        <v>46</v>
      </c>
      <c r="C33" s="55">
        <v>38</v>
      </c>
      <c r="D33" s="76">
        <f t="shared" si="0"/>
        <v>82.608695652173907</v>
      </c>
      <c r="E33" s="55"/>
      <c r="F33" s="55">
        <v>4</v>
      </c>
      <c r="G33" s="55">
        <v>3</v>
      </c>
      <c r="H33" s="76">
        <f t="shared" si="1"/>
        <v>75</v>
      </c>
      <c r="I33" s="55"/>
      <c r="J33" s="55">
        <v>9</v>
      </c>
      <c r="K33" s="55">
        <v>9</v>
      </c>
      <c r="L33" s="76">
        <f t="shared" si="2"/>
        <v>100</v>
      </c>
      <c r="M33" s="55"/>
      <c r="N33" s="55">
        <v>15</v>
      </c>
      <c r="O33" s="55">
        <v>13</v>
      </c>
      <c r="P33" s="76">
        <f t="shared" si="3"/>
        <v>86.666666666666671</v>
      </c>
      <c r="Q33" s="76"/>
      <c r="R33" s="58">
        <v>1</v>
      </c>
      <c r="S33" s="58">
        <v>1</v>
      </c>
      <c r="T33" s="76">
        <f t="shared" si="4"/>
        <v>100</v>
      </c>
      <c r="U33" s="55"/>
      <c r="V33" s="55">
        <v>26</v>
      </c>
      <c r="W33" s="55">
        <v>20</v>
      </c>
      <c r="X33" s="76">
        <f t="shared" si="5"/>
        <v>76.923076923076934</v>
      </c>
      <c r="Y33" s="55"/>
      <c r="Z33" s="55">
        <v>12</v>
      </c>
      <c r="AA33" s="55">
        <v>9</v>
      </c>
      <c r="AB33" s="76">
        <f t="shared" si="6"/>
        <v>75</v>
      </c>
    </row>
    <row r="34" spans="1:28" x14ac:dyDescent="0.2">
      <c r="A34" s="63" t="s">
        <v>91</v>
      </c>
      <c r="B34" s="55">
        <v>28</v>
      </c>
      <c r="C34" s="55">
        <v>25</v>
      </c>
      <c r="D34" s="76">
        <f t="shared" si="0"/>
        <v>89.285714285714292</v>
      </c>
      <c r="E34" s="55"/>
      <c r="F34" s="55">
        <v>3</v>
      </c>
      <c r="G34" s="55">
        <v>3</v>
      </c>
      <c r="H34" s="76">
        <f t="shared" si="1"/>
        <v>100</v>
      </c>
      <c r="I34" s="55"/>
      <c r="J34" s="55">
        <v>26</v>
      </c>
      <c r="K34" s="55">
        <v>26</v>
      </c>
      <c r="L34" s="76">
        <f t="shared" si="2"/>
        <v>100</v>
      </c>
      <c r="M34" s="55"/>
      <c r="N34" s="55">
        <v>16</v>
      </c>
      <c r="O34" s="55">
        <v>14</v>
      </c>
      <c r="P34" s="76">
        <f t="shared" si="3"/>
        <v>87.5</v>
      </c>
      <c r="Q34" s="76"/>
      <c r="R34" s="58">
        <v>2</v>
      </c>
      <c r="S34" s="58">
        <v>2</v>
      </c>
      <c r="T34" s="76">
        <f t="shared" si="4"/>
        <v>100</v>
      </c>
      <c r="U34" s="55"/>
      <c r="V34" s="55">
        <v>25</v>
      </c>
      <c r="W34" s="55">
        <v>23</v>
      </c>
      <c r="X34" s="76">
        <f t="shared" si="5"/>
        <v>92</v>
      </c>
      <c r="Y34" s="55"/>
      <c r="Z34" s="55">
        <v>15</v>
      </c>
      <c r="AA34" s="55">
        <v>12</v>
      </c>
      <c r="AB34" s="76">
        <f t="shared" si="6"/>
        <v>80</v>
      </c>
    </row>
    <row r="35" spans="1:28" ht="13.5" thickBot="1" x14ac:dyDescent="0.25">
      <c r="A35" s="67" t="s">
        <v>92</v>
      </c>
      <c r="B35" s="69">
        <v>4</v>
      </c>
      <c r="C35" s="69">
        <v>4</v>
      </c>
      <c r="D35" s="81">
        <f t="shared" si="0"/>
        <v>100</v>
      </c>
      <c r="E35" s="69"/>
      <c r="F35" s="69">
        <v>2</v>
      </c>
      <c r="G35" s="69">
        <v>1</v>
      </c>
      <c r="H35" s="81">
        <f t="shared" si="1"/>
        <v>50</v>
      </c>
      <c r="I35" s="69"/>
      <c r="J35" s="69">
        <v>1</v>
      </c>
      <c r="K35" s="69">
        <v>1</v>
      </c>
      <c r="L35" s="81">
        <f t="shared" si="2"/>
        <v>100</v>
      </c>
      <c r="M35" s="69"/>
      <c r="N35" s="69">
        <v>6</v>
      </c>
      <c r="O35" s="69">
        <v>6</v>
      </c>
      <c r="P35" s="81">
        <f t="shared" si="3"/>
        <v>100</v>
      </c>
      <c r="Q35" s="81"/>
      <c r="R35" s="83" t="s">
        <v>70</v>
      </c>
      <c r="S35" s="83" t="s">
        <v>70</v>
      </c>
      <c r="T35" s="83" t="s">
        <v>70</v>
      </c>
      <c r="U35" s="69"/>
      <c r="V35" s="69">
        <v>14</v>
      </c>
      <c r="W35" s="69">
        <v>10</v>
      </c>
      <c r="X35" s="81">
        <f t="shared" si="5"/>
        <v>71.428571428571431</v>
      </c>
      <c r="Y35" s="69"/>
      <c r="Z35" s="69">
        <v>5</v>
      </c>
      <c r="AA35" s="69">
        <v>4</v>
      </c>
      <c r="AB35" s="81">
        <f t="shared" si="6"/>
        <v>80</v>
      </c>
    </row>
  </sheetData>
  <mergeCells count="8">
    <mergeCell ref="AD1:AE2"/>
    <mergeCell ref="Z5:AB5"/>
    <mergeCell ref="B5:D5"/>
    <mergeCell ref="F5:H5"/>
    <mergeCell ref="J5:L5"/>
    <mergeCell ref="N5:P5"/>
    <mergeCell ref="R5:T5"/>
    <mergeCell ref="V5:X5"/>
  </mergeCells>
  <hyperlinks>
    <hyperlink ref="AD1" r:id="rId1" location="INDICE!A1"/>
    <hyperlink ref="AD1:AE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paperSize="121" scale="85" orientation="landscape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zoomScaleNormal="100" zoomScaleSheetLayoutView="100" workbookViewId="0">
      <selection activeCell="Z1" sqref="Z1:AA2"/>
    </sheetView>
  </sheetViews>
  <sheetFormatPr baseColWidth="10" defaultRowHeight="15" x14ac:dyDescent="0.25"/>
  <cols>
    <col min="1" max="1" width="16.7109375" style="73" customWidth="1"/>
    <col min="2" max="2" width="5.140625" style="73" bestFit="1" customWidth="1"/>
    <col min="3" max="3" width="7" style="73" bestFit="1" customWidth="1"/>
    <col min="4" max="4" width="6.7109375" style="73" customWidth="1"/>
    <col min="5" max="5" width="1.140625" style="73" customWidth="1"/>
    <col min="6" max="6" width="6.28515625" style="73" customWidth="1"/>
    <col min="7" max="7" width="7.140625" style="73" customWidth="1"/>
    <col min="8" max="8" width="6.140625" style="73" customWidth="1"/>
    <col min="9" max="9" width="1.140625" style="73" customWidth="1"/>
    <col min="10" max="10" width="5.140625" style="73" bestFit="1" customWidth="1"/>
    <col min="11" max="11" width="6.85546875" style="73" bestFit="1" customWidth="1"/>
    <col min="12" max="12" width="6.28515625" style="73" customWidth="1"/>
    <col min="13" max="13" width="1.7109375" style="73" customWidth="1"/>
    <col min="14" max="16" width="6.28515625" style="73" customWidth="1"/>
    <col min="17" max="17" width="1.140625" style="59" customWidth="1"/>
    <col min="18" max="18" width="5.140625" style="59" bestFit="1" customWidth="1"/>
    <col min="19" max="20" width="7" style="59" bestFit="1" customWidth="1"/>
    <col min="21" max="21" width="1.140625" style="59" customWidth="1"/>
    <col min="22" max="24" width="7" style="59" bestFit="1" customWidth="1"/>
    <col min="25" max="16384" width="11.42578125" style="110"/>
  </cols>
  <sheetData>
    <row r="1" spans="1:28" ht="15" customHeight="1" x14ac:dyDescent="0.25">
      <c r="A1" s="43" t="s">
        <v>157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169"/>
      <c r="Z1" s="180" t="s">
        <v>194</v>
      </c>
      <c r="AA1" s="180"/>
      <c r="AB1" s="169"/>
    </row>
    <row r="2" spans="1:28" ht="15" customHeight="1" x14ac:dyDescent="0.25">
      <c r="A2" s="45" t="s">
        <v>158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169"/>
      <c r="Z2" s="180"/>
      <c r="AA2" s="180"/>
      <c r="AB2"/>
    </row>
    <row r="3" spans="1:28" x14ac:dyDescent="0.25">
      <c r="A3" s="45" t="s">
        <v>39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</row>
    <row r="4" spans="1:28" ht="15.75" thickBot="1" x14ac:dyDescent="0.3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28" ht="36.75" customHeight="1" x14ac:dyDescent="0.25">
      <c r="A5" s="47"/>
      <c r="B5" s="185" t="s">
        <v>54</v>
      </c>
      <c r="C5" s="185"/>
      <c r="D5" s="185"/>
      <c r="E5" s="47"/>
      <c r="F5" s="185" t="s">
        <v>159</v>
      </c>
      <c r="G5" s="185"/>
      <c r="H5" s="185"/>
      <c r="I5" s="47"/>
      <c r="J5" s="185" t="s">
        <v>154</v>
      </c>
      <c r="K5" s="185"/>
      <c r="L5" s="185"/>
      <c r="M5" s="74"/>
      <c r="N5" s="185" t="s">
        <v>160</v>
      </c>
      <c r="O5" s="185"/>
      <c r="P5" s="185"/>
      <c r="Q5" s="48"/>
      <c r="R5" s="185" t="s">
        <v>155</v>
      </c>
      <c r="S5" s="185"/>
      <c r="T5" s="185"/>
      <c r="U5" s="48"/>
      <c r="V5" s="185" t="s">
        <v>156</v>
      </c>
      <c r="W5" s="185"/>
      <c r="X5" s="185"/>
    </row>
    <row r="6" spans="1:28" ht="15.75" thickBot="1" x14ac:dyDescent="0.3">
      <c r="A6" s="117" t="s">
        <v>41</v>
      </c>
      <c r="B6" s="52" t="s">
        <v>61</v>
      </c>
      <c r="C6" s="52" t="s">
        <v>100</v>
      </c>
      <c r="D6" s="52" t="s">
        <v>63</v>
      </c>
      <c r="E6" s="52"/>
      <c r="F6" s="52" t="s">
        <v>61</v>
      </c>
      <c r="G6" s="52" t="s">
        <v>100</v>
      </c>
      <c r="H6" s="52" t="s">
        <v>63</v>
      </c>
      <c r="I6" s="52"/>
      <c r="J6" s="52" t="s">
        <v>61</v>
      </c>
      <c r="K6" s="52" t="s">
        <v>62</v>
      </c>
      <c r="L6" s="52" t="s">
        <v>63</v>
      </c>
      <c r="M6" s="52"/>
      <c r="N6" s="52" t="s">
        <v>61</v>
      </c>
      <c r="O6" s="52" t="s">
        <v>100</v>
      </c>
      <c r="P6" s="52" t="s">
        <v>63</v>
      </c>
      <c r="Q6" s="118"/>
      <c r="R6" s="52" t="s">
        <v>61</v>
      </c>
      <c r="S6" s="52" t="s">
        <v>100</v>
      </c>
      <c r="T6" s="52" t="s">
        <v>63</v>
      </c>
      <c r="U6" s="118"/>
      <c r="V6" s="52" t="s">
        <v>61</v>
      </c>
      <c r="W6" s="52" t="s">
        <v>100</v>
      </c>
      <c r="X6" s="52" t="s">
        <v>63</v>
      </c>
    </row>
    <row r="7" spans="1:28" x14ac:dyDescent="0.25">
      <c r="A7" s="63" t="s">
        <v>64</v>
      </c>
      <c r="B7" s="58">
        <f>SUM(B9:B35)</f>
        <v>229</v>
      </c>
      <c r="C7" s="58">
        <f>SUM(C9:C35)</f>
        <v>200</v>
      </c>
      <c r="D7" s="76">
        <f>+C7/B7*100</f>
        <v>87.336244541484717</v>
      </c>
      <c r="E7" s="59"/>
      <c r="F7" s="58">
        <f>SUM(F9:F35)</f>
        <v>244</v>
      </c>
      <c r="G7" s="58">
        <f>SUM(G9:G35)</f>
        <v>198</v>
      </c>
      <c r="H7" s="76">
        <f>+G7/F7*100</f>
        <v>81.147540983606561</v>
      </c>
      <c r="I7" s="59"/>
      <c r="J7" s="58">
        <f>SUM(J9:J35)</f>
        <v>365</v>
      </c>
      <c r="K7" s="58">
        <f>SUM(K9:K35)</f>
        <v>320</v>
      </c>
      <c r="L7" s="76">
        <f>+K7/J7*100</f>
        <v>87.671232876712324</v>
      </c>
      <c r="M7" s="76"/>
      <c r="N7" s="58">
        <f>SUM(N9:N35)</f>
        <v>692</v>
      </c>
      <c r="O7" s="58">
        <f>SUM(O9:O35)</f>
        <v>642</v>
      </c>
      <c r="P7" s="76">
        <f>+O7/N7*100</f>
        <v>92.774566473988443</v>
      </c>
      <c r="R7" s="58">
        <f>SUM(R9:R35)</f>
        <v>370</v>
      </c>
      <c r="S7" s="58">
        <f>SUM(S9:S35)</f>
        <v>325</v>
      </c>
      <c r="T7" s="76">
        <f>+S7/R7*100</f>
        <v>87.837837837837839</v>
      </c>
      <c r="V7" s="58">
        <f>SUM(V9:V35)</f>
        <v>249659</v>
      </c>
      <c r="W7" s="58">
        <f>SUM(W9:W35)</f>
        <v>205124</v>
      </c>
      <c r="X7" s="76">
        <f>+W7/V7*100</f>
        <v>82.161668515855624</v>
      </c>
    </row>
    <row r="8" spans="1:28" x14ac:dyDescent="0.25">
      <c r="A8" s="63"/>
      <c r="B8" s="58"/>
      <c r="C8" s="58"/>
      <c r="D8" s="58"/>
      <c r="E8" s="59"/>
      <c r="F8" s="58"/>
      <c r="G8" s="58"/>
      <c r="H8" s="58"/>
      <c r="I8" s="59"/>
      <c r="J8" s="58"/>
      <c r="K8" s="58"/>
      <c r="L8" s="58"/>
      <c r="M8" s="58"/>
      <c r="N8" s="58"/>
      <c r="O8" s="58"/>
      <c r="P8" s="58"/>
      <c r="R8" s="58"/>
      <c r="S8" s="58"/>
      <c r="T8" s="58"/>
      <c r="V8" s="58"/>
      <c r="W8" s="58"/>
      <c r="X8" s="58"/>
    </row>
    <row r="9" spans="1:28" x14ac:dyDescent="0.25">
      <c r="A9" s="63" t="s">
        <v>65</v>
      </c>
      <c r="B9" s="55">
        <v>14</v>
      </c>
      <c r="C9" s="55">
        <v>13</v>
      </c>
      <c r="D9" s="76">
        <f t="shared" ref="D9:D35" si="0">+C9/B9*100</f>
        <v>92.857142857142861</v>
      </c>
      <c r="E9" s="55"/>
      <c r="F9" s="55">
        <v>13</v>
      </c>
      <c r="G9" s="55">
        <v>13</v>
      </c>
      <c r="H9" s="76">
        <f t="shared" ref="H9:H35" si="1">+G9/F9*100</f>
        <v>100</v>
      </c>
      <c r="I9" s="55"/>
      <c r="J9" s="55">
        <v>8</v>
      </c>
      <c r="K9" s="55">
        <v>8</v>
      </c>
      <c r="L9" s="76">
        <f t="shared" ref="L9:L34" si="2">+K9/J9*100</f>
        <v>100</v>
      </c>
      <c r="M9" s="55"/>
      <c r="N9" s="55">
        <v>48</v>
      </c>
      <c r="O9" s="55">
        <v>46</v>
      </c>
      <c r="P9" s="76">
        <f t="shared" ref="P9:P35" si="3">+O9/N9*100</f>
        <v>95.833333333333343</v>
      </c>
      <c r="Q9" s="55"/>
      <c r="R9" s="55">
        <v>17</v>
      </c>
      <c r="S9" s="55">
        <v>15</v>
      </c>
      <c r="T9" s="76">
        <f t="shared" ref="T9:T35" si="4">+S9/R9*100</f>
        <v>88.235294117647058</v>
      </c>
      <c r="U9" s="55"/>
      <c r="V9" s="55">
        <v>13423</v>
      </c>
      <c r="W9" s="55">
        <v>9613</v>
      </c>
      <c r="X9" s="76">
        <f t="shared" ref="X9:X35" si="5">+W9/V9*100</f>
        <v>71.61588318557699</v>
      </c>
    </row>
    <row r="10" spans="1:28" x14ac:dyDescent="0.25">
      <c r="A10" s="63" t="s">
        <v>66</v>
      </c>
      <c r="B10" s="55">
        <v>10</v>
      </c>
      <c r="C10" s="55">
        <v>10</v>
      </c>
      <c r="D10" s="76">
        <f t="shared" si="0"/>
        <v>100</v>
      </c>
      <c r="E10" s="55"/>
      <c r="F10" s="55">
        <v>21</v>
      </c>
      <c r="G10" s="55">
        <v>21</v>
      </c>
      <c r="H10" s="76">
        <f t="shared" si="1"/>
        <v>100</v>
      </c>
      <c r="I10" s="55"/>
      <c r="J10" s="55">
        <v>28</v>
      </c>
      <c r="K10" s="55">
        <v>21</v>
      </c>
      <c r="L10" s="76">
        <f t="shared" si="2"/>
        <v>75</v>
      </c>
      <c r="M10" s="55"/>
      <c r="N10" s="55">
        <v>23</v>
      </c>
      <c r="O10" s="55">
        <v>23</v>
      </c>
      <c r="P10" s="76">
        <f t="shared" si="3"/>
        <v>100</v>
      </c>
      <c r="Q10" s="55"/>
      <c r="R10" s="55">
        <v>22</v>
      </c>
      <c r="S10" s="55">
        <v>18</v>
      </c>
      <c r="T10" s="76">
        <f t="shared" si="4"/>
        <v>81.818181818181827</v>
      </c>
      <c r="U10" s="55"/>
      <c r="V10" s="55">
        <v>14929</v>
      </c>
      <c r="W10" s="55">
        <v>13715</v>
      </c>
      <c r="X10" s="76">
        <f t="shared" si="5"/>
        <v>91.868176033223932</v>
      </c>
    </row>
    <row r="11" spans="1:28" x14ac:dyDescent="0.25">
      <c r="A11" s="63" t="s">
        <v>67</v>
      </c>
      <c r="B11" s="55">
        <v>11</v>
      </c>
      <c r="C11" s="55">
        <v>10</v>
      </c>
      <c r="D11" s="76">
        <f t="shared" si="0"/>
        <v>90.909090909090907</v>
      </c>
      <c r="E11" s="55"/>
      <c r="F11" s="55">
        <v>15</v>
      </c>
      <c r="G11" s="55">
        <v>12</v>
      </c>
      <c r="H11" s="76">
        <f t="shared" si="1"/>
        <v>80</v>
      </c>
      <c r="I11" s="55"/>
      <c r="J11" s="55">
        <v>7</v>
      </c>
      <c r="K11" s="55">
        <v>5</v>
      </c>
      <c r="L11" s="76">
        <f t="shared" si="2"/>
        <v>71.428571428571431</v>
      </c>
      <c r="M11" s="55"/>
      <c r="N11" s="55">
        <v>19</v>
      </c>
      <c r="O11" s="55">
        <v>19</v>
      </c>
      <c r="P11" s="76">
        <f t="shared" si="3"/>
        <v>100</v>
      </c>
      <c r="Q11" s="55"/>
      <c r="R11" s="55">
        <v>10</v>
      </c>
      <c r="S11" s="55">
        <v>9</v>
      </c>
      <c r="T11" s="76">
        <f t="shared" si="4"/>
        <v>90</v>
      </c>
      <c r="U11" s="55"/>
      <c r="V11" s="55">
        <v>10584</v>
      </c>
      <c r="W11" s="55">
        <v>8616</v>
      </c>
      <c r="X11" s="76">
        <f t="shared" si="5"/>
        <v>81.40589569160997</v>
      </c>
    </row>
    <row r="12" spans="1:28" x14ac:dyDescent="0.25">
      <c r="A12" s="63" t="s">
        <v>68</v>
      </c>
      <c r="B12" s="55">
        <v>15</v>
      </c>
      <c r="C12" s="55">
        <v>13</v>
      </c>
      <c r="D12" s="76">
        <f t="shared" si="0"/>
        <v>86.666666666666671</v>
      </c>
      <c r="E12" s="55"/>
      <c r="F12" s="55">
        <v>24</v>
      </c>
      <c r="G12" s="55">
        <v>16</v>
      </c>
      <c r="H12" s="76">
        <f t="shared" si="1"/>
        <v>66.666666666666657</v>
      </c>
      <c r="I12" s="55"/>
      <c r="J12" s="55">
        <v>29</v>
      </c>
      <c r="K12" s="55">
        <v>27</v>
      </c>
      <c r="L12" s="76">
        <f t="shared" si="2"/>
        <v>93.103448275862064</v>
      </c>
      <c r="M12" s="55"/>
      <c r="N12" s="55">
        <v>53</v>
      </c>
      <c r="O12" s="55">
        <v>53</v>
      </c>
      <c r="P12" s="76">
        <f t="shared" si="3"/>
        <v>100</v>
      </c>
      <c r="Q12" s="55"/>
      <c r="R12" s="55">
        <v>23</v>
      </c>
      <c r="S12" s="55">
        <v>20</v>
      </c>
      <c r="T12" s="76">
        <f t="shared" si="4"/>
        <v>86.956521739130437</v>
      </c>
      <c r="U12" s="55"/>
      <c r="V12" s="55">
        <v>18022</v>
      </c>
      <c r="W12" s="55">
        <v>15195</v>
      </c>
      <c r="X12" s="76">
        <f t="shared" si="5"/>
        <v>84.313616690711356</v>
      </c>
    </row>
    <row r="13" spans="1:28" x14ac:dyDescent="0.25">
      <c r="A13" s="63" t="s">
        <v>69</v>
      </c>
      <c r="B13" s="55">
        <v>6</v>
      </c>
      <c r="C13" s="55">
        <v>5</v>
      </c>
      <c r="D13" s="76">
        <f t="shared" si="0"/>
        <v>83.333333333333343</v>
      </c>
      <c r="E13" s="55"/>
      <c r="F13" s="55">
        <v>6</v>
      </c>
      <c r="G13" s="55">
        <v>3</v>
      </c>
      <c r="H13" s="76">
        <f t="shared" si="1"/>
        <v>50</v>
      </c>
      <c r="I13" s="55"/>
      <c r="J13" s="55">
        <v>2</v>
      </c>
      <c r="K13" s="55">
        <v>0</v>
      </c>
      <c r="L13" s="76">
        <f t="shared" si="2"/>
        <v>0</v>
      </c>
      <c r="M13" s="55"/>
      <c r="N13" s="55">
        <v>22</v>
      </c>
      <c r="O13" s="55">
        <v>22</v>
      </c>
      <c r="P13" s="76">
        <f t="shared" si="3"/>
        <v>100</v>
      </c>
      <c r="Q13" s="55"/>
      <c r="R13" s="55">
        <v>6</v>
      </c>
      <c r="S13" s="55">
        <v>6</v>
      </c>
      <c r="T13" s="76">
        <f t="shared" si="4"/>
        <v>100</v>
      </c>
      <c r="U13" s="55"/>
      <c r="V13" s="55">
        <v>5387</v>
      </c>
      <c r="W13" s="55">
        <v>4724</v>
      </c>
      <c r="X13" s="76">
        <f t="shared" si="5"/>
        <v>87.6925932801188</v>
      </c>
    </row>
    <row r="14" spans="1:28" x14ac:dyDescent="0.25">
      <c r="A14" s="63" t="s">
        <v>71</v>
      </c>
      <c r="B14" s="55">
        <v>14</v>
      </c>
      <c r="C14" s="55">
        <v>13</v>
      </c>
      <c r="D14" s="76">
        <f t="shared" si="0"/>
        <v>92.857142857142861</v>
      </c>
      <c r="E14" s="55"/>
      <c r="F14" s="55">
        <v>10</v>
      </c>
      <c r="G14" s="55">
        <v>7</v>
      </c>
      <c r="H14" s="76">
        <f t="shared" si="1"/>
        <v>70</v>
      </c>
      <c r="I14" s="55"/>
      <c r="J14" s="55">
        <v>20</v>
      </c>
      <c r="K14" s="55">
        <v>16</v>
      </c>
      <c r="L14" s="76">
        <f t="shared" si="2"/>
        <v>80</v>
      </c>
      <c r="M14" s="55"/>
      <c r="N14" s="55">
        <v>25</v>
      </c>
      <c r="O14" s="55">
        <v>25</v>
      </c>
      <c r="P14" s="76">
        <f t="shared" si="3"/>
        <v>100</v>
      </c>
      <c r="Q14" s="55"/>
      <c r="R14" s="55">
        <v>16</v>
      </c>
      <c r="S14" s="55">
        <v>16</v>
      </c>
      <c r="T14" s="76">
        <f t="shared" si="4"/>
        <v>100</v>
      </c>
      <c r="U14" s="55"/>
      <c r="V14" s="55">
        <v>8630</v>
      </c>
      <c r="W14" s="55">
        <v>6947</v>
      </c>
      <c r="X14" s="76">
        <f t="shared" si="5"/>
        <v>80.498261877172652</v>
      </c>
    </row>
    <row r="15" spans="1:28" x14ac:dyDescent="0.25">
      <c r="A15" s="63" t="s">
        <v>72</v>
      </c>
      <c r="B15" s="55">
        <v>3</v>
      </c>
      <c r="C15" s="55">
        <v>2</v>
      </c>
      <c r="D15" s="76">
        <f t="shared" si="0"/>
        <v>66.666666666666657</v>
      </c>
      <c r="E15" s="55"/>
      <c r="F15" s="55">
        <v>3</v>
      </c>
      <c r="G15" s="55">
        <v>3</v>
      </c>
      <c r="H15" s="76">
        <f t="shared" si="1"/>
        <v>100</v>
      </c>
      <c r="I15" s="55"/>
      <c r="J15" s="55">
        <v>3</v>
      </c>
      <c r="K15" s="55">
        <v>3</v>
      </c>
      <c r="L15" s="76">
        <f t="shared" si="2"/>
        <v>100</v>
      </c>
      <c r="M15" s="55"/>
      <c r="N15" s="77" t="s">
        <v>70</v>
      </c>
      <c r="O15" s="77" t="s">
        <v>70</v>
      </c>
      <c r="P15" s="77" t="s">
        <v>70</v>
      </c>
      <c r="Q15" s="55"/>
      <c r="R15" s="55">
        <v>6</v>
      </c>
      <c r="S15" s="55">
        <v>6</v>
      </c>
      <c r="T15" s="76">
        <f t="shared" si="4"/>
        <v>100</v>
      </c>
      <c r="U15" s="55"/>
      <c r="V15" s="55">
        <v>3072</v>
      </c>
      <c r="W15" s="55">
        <v>2800</v>
      </c>
      <c r="X15" s="76">
        <f t="shared" si="5"/>
        <v>91.145833333333343</v>
      </c>
    </row>
    <row r="16" spans="1:28" x14ac:dyDescent="0.25">
      <c r="A16" s="63" t="s">
        <v>73</v>
      </c>
      <c r="B16" s="55">
        <v>22</v>
      </c>
      <c r="C16" s="55">
        <v>19</v>
      </c>
      <c r="D16" s="76">
        <f t="shared" si="0"/>
        <v>86.36363636363636</v>
      </c>
      <c r="E16" s="55"/>
      <c r="F16" s="55">
        <v>21</v>
      </c>
      <c r="G16" s="55">
        <v>18</v>
      </c>
      <c r="H16" s="76">
        <f t="shared" si="1"/>
        <v>85.714285714285708</v>
      </c>
      <c r="I16" s="55"/>
      <c r="J16" s="55">
        <v>33</v>
      </c>
      <c r="K16" s="55">
        <v>30</v>
      </c>
      <c r="L16" s="76">
        <f t="shared" si="2"/>
        <v>90.909090909090907</v>
      </c>
      <c r="M16" s="55"/>
      <c r="N16" s="55">
        <v>65</v>
      </c>
      <c r="O16" s="55">
        <v>50</v>
      </c>
      <c r="P16" s="76">
        <f t="shared" si="3"/>
        <v>76.923076923076934</v>
      </c>
      <c r="Q16" s="55"/>
      <c r="R16" s="55">
        <v>37</v>
      </c>
      <c r="S16" s="55">
        <v>33</v>
      </c>
      <c r="T16" s="76">
        <f t="shared" si="4"/>
        <v>89.189189189189193</v>
      </c>
      <c r="U16" s="55"/>
      <c r="V16" s="55">
        <v>21663</v>
      </c>
      <c r="W16" s="55">
        <v>17145</v>
      </c>
      <c r="X16" s="76">
        <f t="shared" si="5"/>
        <v>79.144162858329864</v>
      </c>
    </row>
    <row r="17" spans="1:24" x14ac:dyDescent="0.25">
      <c r="A17" s="63" t="s">
        <v>74</v>
      </c>
      <c r="B17" s="55">
        <v>10</v>
      </c>
      <c r="C17" s="55">
        <v>10</v>
      </c>
      <c r="D17" s="76">
        <f t="shared" si="0"/>
        <v>100</v>
      </c>
      <c r="E17" s="55"/>
      <c r="F17" s="55">
        <v>11</v>
      </c>
      <c r="G17" s="55">
        <v>10</v>
      </c>
      <c r="H17" s="76">
        <f t="shared" si="1"/>
        <v>90.909090909090907</v>
      </c>
      <c r="I17" s="55"/>
      <c r="J17" s="55">
        <v>15</v>
      </c>
      <c r="K17" s="55">
        <v>15</v>
      </c>
      <c r="L17" s="76">
        <f t="shared" si="2"/>
        <v>100</v>
      </c>
      <c r="M17" s="55"/>
      <c r="N17" s="55">
        <v>23</v>
      </c>
      <c r="O17" s="55">
        <v>23</v>
      </c>
      <c r="P17" s="76">
        <f t="shared" si="3"/>
        <v>100</v>
      </c>
      <c r="Q17" s="55"/>
      <c r="R17" s="55">
        <v>21</v>
      </c>
      <c r="S17" s="55">
        <v>19</v>
      </c>
      <c r="T17" s="76">
        <f t="shared" si="4"/>
        <v>90.476190476190482</v>
      </c>
      <c r="U17" s="55"/>
      <c r="V17" s="55">
        <v>10704</v>
      </c>
      <c r="W17" s="55">
        <v>7281</v>
      </c>
      <c r="X17" s="76">
        <f t="shared" si="5"/>
        <v>68.021300448430495</v>
      </c>
    </row>
    <row r="18" spans="1:24" x14ac:dyDescent="0.25">
      <c r="A18" s="63" t="s">
        <v>75</v>
      </c>
      <c r="B18" s="55">
        <v>9</v>
      </c>
      <c r="C18" s="55">
        <v>8</v>
      </c>
      <c r="D18" s="76">
        <f t="shared" si="0"/>
        <v>88.888888888888886</v>
      </c>
      <c r="E18" s="55"/>
      <c r="F18" s="55">
        <v>13</v>
      </c>
      <c r="G18" s="55">
        <v>9</v>
      </c>
      <c r="H18" s="76">
        <f t="shared" si="1"/>
        <v>69.230769230769226</v>
      </c>
      <c r="I18" s="55"/>
      <c r="J18" s="55">
        <v>35</v>
      </c>
      <c r="K18" s="55">
        <v>31</v>
      </c>
      <c r="L18" s="76">
        <f t="shared" si="2"/>
        <v>88.571428571428569</v>
      </c>
      <c r="M18" s="55"/>
      <c r="N18" s="55">
        <v>22</v>
      </c>
      <c r="O18" s="55">
        <v>22</v>
      </c>
      <c r="P18" s="76">
        <f t="shared" si="3"/>
        <v>100</v>
      </c>
      <c r="Q18" s="55"/>
      <c r="R18" s="55">
        <v>9</v>
      </c>
      <c r="S18" s="55">
        <v>7</v>
      </c>
      <c r="T18" s="76">
        <f t="shared" si="4"/>
        <v>77.777777777777786</v>
      </c>
      <c r="U18" s="55"/>
      <c r="V18" s="55">
        <v>12519</v>
      </c>
      <c r="W18" s="55">
        <v>10546</v>
      </c>
      <c r="X18" s="76">
        <f t="shared" si="5"/>
        <v>84.239955267992656</v>
      </c>
    </row>
    <row r="19" spans="1:24" x14ac:dyDescent="0.25">
      <c r="A19" s="63" t="s">
        <v>76</v>
      </c>
      <c r="B19" s="55">
        <v>1</v>
      </c>
      <c r="C19" s="55">
        <v>0</v>
      </c>
      <c r="D19" s="76">
        <f t="shared" si="0"/>
        <v>0</v>
      </c>
      <c r="E19" s="55"/>
      <c r="F19" s="55">
        <v>2</v>
      </c>
      <c r="G19" s="55">
        <v>2</v>
      </c>
      <c r="H19" s="76">
        <f t="shared" si="1"/>
        <v>100</v>
      </c>
      <c r="I19" s="55"/>
      <c r="J19" s="77" t="s">
        <v>70</v>
      </c>
      <c r="K19" s="77" t="s">
        <v>70</v>
      </c>
      <c r="L19" s="77" t="s">
        <v>70</v>
      </c>
      <c r="M19" s="55"/>
      <c r="N19" s="55">
        <v>23</v>
      </c>
      <c r="O19" s="55">
        <v>16</v>
      </c>
      <c r="P19" s="76">
        <f t="shared" si="3"/>
        <v>69.565217391304344</v>
      </c>
      <c r="Q19" s="55"/>
      <c r="R19" s="55">
        <v>7</v>
      </c>
      <c r="S19" s="55">
        <v>4</v>
      </c>
      <c r="T19" s="76">
        <f t="shared" si="4"/>
        <v>57.142857142857139</v>
      </c>
      <c r="U19" s="55"/>
      <c r="V19" s="55">
        <v>3806</v>
      </c>
      <c r="W19" s="55">
        <v>2345</v>
      </c>
      <c r="X19" s="76">
        <f t="shared" si="5"/>
        <v>61.6132422490804</v>
      </c>
    </row>
    <row r="20" spans="1:24" x14ac:dyDescent="0.25">
      <c r="A20" s="65" t="s">
        <v>77</v>
      </c>
      <c r="B20" s="55">
        <v>10</v>
      </c>
      <c r="C20" s="55">
        <v>10</v>
      </c>
      <c r="D20" s="76">
        <f t="shared" si="0"/>
        <v>100</v>
      </c>
      <c r="E20" s="55"/>
      <c r="F20" s="55">
        <v>18</v>
      </c>
      <c r="G20" s="55">
        <v>14</v>
      </c>
      <c r="H20" s="76">
        <f t="shared" si="1"/>
        <v>77.777777777777786</v>
      </c>
      <c r="I20" s="55"/>
      <c r="J20" s="55">
        <v>17</v>
      </c>
      <c r="K20" s="55">
        <v>15</v>
      </c>
      <c r="L20" s="76">
        <f t="shared" si="2"/>
        <v>88.235294117647058</v>
      </c>
      <c r="M20" s="55"/>
      <c r="N20" s="55">
        <v>21</v>
      </c>
      <c r="O20" s="55">
        <v>21</v>
      </c>
      <c r="P20" s="76">
        <f t="shared" si="3"/>
        <v>100</v>
      </c>
      <c r="Q20" s="55"/>
      <c r="R20" s="55">
        <v>24</v>
      </c>
      <c r="S20" s="55">
        <v>24</v>
      </c>
      <c r="T20" s="76">
        <f t="shared" si="4"/>
        <v>100</v>
      </c>
      <c r="U20" s="55"/>
      <c r="V20" s="55">
        <v>18985</v>
      </c>
      <c r="W20" s="55">
        <v>17126</v>
      </c>
      <c r="X20" s="76">
        <f t="shared" si="5"/>
        <v>90.208058993942586</v>
      </c>
    </row>
    <row r="21" spans="1:24" x14ac:dyDescent="0.25">
      <c r="A21" s="63" t="s">
        <v>78</v>
      </c>
      <c r="B21" s="55">
        <v>6</v>
      </c>
      <c r="C21" s="55">
        <v>5</v>
      </c>
      <c r="D21" s="76">
        <f t="shared" si="0"/>
        <v>83.333333333333343</v>
      </c>
      <c r="E21" s="55"/>
      <c r="F21" s="55">
        <v>4</v>
      </c>
      <c r="G21" s="55">
        <v>2</v>
      </c>
      <c r="H21" s="76">
        <f t="shared" si="1"/>
        <v>50</v>
      </c>
      <c r="I21" s="55"/>
      <c r="J21" s="55">
        <v>3</v>
      </c>
      <c r="K21" s="55">
        <v>1</v>
      </c>
      <c r="L21" s="76">
        <f>+K21/J21*100</f>
        <v>33.333333333333329</v>
      </c>
      <c r="M21" s="55"/>
      <c r="N21" s="55">
        <v>5</v>
      </c>
      <c r="O21" s="55">
        <v>1</v>
      </c>
      <c r="P21" s="76">
        <f t="shared" si="3"/>
        <v>20</v>
      </c>
      <c r="Q21" s="55"/>
      <c r="R21" s="55">
        <v>7</v>
      </c>
      <c r="S21" s="55">
        <v>6</v>
      </c>
      <c r="T21" s="76">
        <f t="shared" si="4"/>
        <v>85.714285714285708</v>
      </c>
      <c r="U21" s="55"/>
      <c r="V21" s="55">
        <v>5543</v>
      </c>
      <c r="W21" s="55">
        <v>4636</v>
      </c>
      <c r="X21" s="76">
        <f t="shared" si="5"/>
        <v>83.637019664441638</v>
      </c>
    </row>
    <row r="22" spans="1:24" x14ac:dyDescent="0.25">
      <c r="A22" s="63" t="s">
        <v>79</v>
      </c>
      <c r="B22" s="55">
        <v>22</v>
      </c>
      <c r="C22" s="55">
        <v>19</v>
      </c>
      <c r="D22" s="76">
        <f t="shared" si="0"/>
        <v>86.36363636363636</v>
      </c>
      <c r="E22" s="55"/>
      <c r="F22" s="55">
        <v>20</v>
      </c>
      <c r="G22" s="55">
        <v>19</v>
      </c>
      <c r="H22" s="76">
        <f>+G22/F22*100</f>
        <v>95</v>
      </c>
      <c r="I22" s="55"/>
      <c r="J22" s="55">
        <v>56</v>
      </c>
      <c r="K22" s="55">
        <v>55</v>
      </c>
      <c r="L22" s="76">
        <f t="shared" si="2"/>
        <v>98.214285714285708</v>
      </c>
      <c r="M22" s="55"/>
      <c r="N22" s="55">
        <v>167</v>
      </c>
      <c r="O22" s="55">
        <v>163</v>
      </c>
      <c r="P22" s="76">
        <f t="shared" si="3"/>
        <v>97.604790419161674</v>
      </c>
      <c r="Q22" s="55"/>
      <c r="R22" s="55">
        <v>25</v>
      </c>
      <c r="S22" s="55">
        <v>23</v>
      </c>
      <c r="T22" s="76">
        <f t="shared" si="4"/>
        <v>92</v>
      </c>
      <c r="U22" s="55"/>
      <c r="V22" s="55">
        <v>24439</v>
      </c>
      <c r="W22" s="55">
        <v>20941</v>
      </c>
      <c r="X22" s="76">
        <f t="shared" si="5"/>
        <v>85.686812062686684</v>
      </c>
    </row>
    <row r="23" spans="1:24" x14ac:dyDescent="0.25">
      <c r="A23" s="63" t="s">
        <v>80</v>
      </c>
      <c r="B23" s="55">
        <v>5</v>
      </c>
      <c r="C23" s="55">
        <v>5</v>
      </c>
      <c r="D23" s="76">
        <f t="shared" si="0"/>
        <v>100</v>
      </c>
      <c r="E23" s="55"/>
      <c r="F23" s="55">
        <v>2</v>
      </c>
      <c r="G23" s="55">
        <v>2</v>
      </c>
      <c r="H23" s="76">
        <f t="shared" si="1"/>
        <v>100</v>
      </c>
      <c r="I23" s="55"/>
      <c r="J23" s="55">
        <v>5</v>
      </c>
      <c r="K23" s="55">
        <v>5</v>
      </c>
      <c r="L23" s="76">
        <f t="shared" si="2"/>
        <v>100</v>
      </c>
      <c r="M23" s="55"/>
      <c r="N23" s="55">
        <v>14</v>
      </c>
      <c r="O23" s="55">
        <v>13</v>
      </c>
      <c r="P23" s="76">
        <f t="shared" si="3"/>
        <v>92.857142857142861</v>
      </c>
      <c r="Q23" s="55"/>
      <c r="R23" s="55">
        <v>8</v>
      </c>
      <c r="S23" s="55">
        <v>7</v>
      </c>
      <c r="T23" s="76">
        <f t="shared" si="4"/>
        <v>87.5</v>
      </c>
      <c r="U23" s="55"/>
      <c r="V23" s="55">
        <v>6217</v>
      </c>
      <c r="W23" s="55">
        <v>4972</v>
      </c>
      <c r="X23" s="76">
        <f t="shared" si="5"/>
        <v>79.974264114524701</v>
      </c>
    </row>
    <row r="24" spans="1:24" x14ac:dyDescent="0.25">
      <c r="A24" s="63" t="s">
        <v>81</v>
      </c>
      <c r="B24" s="55">
        <v>8</v>
      </c>
      <c r="C24" s="55">
        <v>6</v>
      </c>
      <c r="D24" s="76">
        <f t="shared" si="0"/>
        <v>75</v>
      </c>
      <c r="E24" s="55"/>
      <c r="F24" s="55">
        <v>6</v>
      </c>
      <c r="G24" s="55">
        <v>4</v>
      </c>
      <c r="H24" s="76">
        <f t="shared" si="1"/>
        <v>66.666666666666657</v>
      </c>
      <c r="I24" s="55"/>
      <c r="J24" s="55">
        <v>8</v>
      </c>
      <c r="K24" s="55">
        <v>8</v>
      </c>
      <c r="L24" s="76">
        <f t="shared" si="2"/>
        <v>100</v>
      </c>
      <c r="M24" s="55"/>
      <c r="N24" s="55">
        <v>71</v>
      </c>
      <c r="O24" s="55">
        <v>61</v>
      </c>
      <c r="P24" s="76">
        <f t="shared" si="3"/>
        <v>85.91549295774648</v>
      </c>
      <c r="Q24" s="55"/>
      <c r="R24" s="55">
        <v>15</v>
      </c>
      <c r="S24" s="55">
        <v>13</v>
      </c>
      <c r="T24" s="76">
        <f t="shared" si="4"/>
        <v>86.666666666666671</v>
      </c>
      <c r="U24" s="55"/>
      <c r="V24" s="55">
        <v>8600</v>
      </c>
      <c r="W24" s="55">
        <v>6868</v>
      </c>
      <c r="X24" s="76">
        <f t="shared" si="5"/>
        <v>79.860465116279073</v>
      </c>
    </row>
    <row r="25" spans="1:24" x14ac:dyDescent="0.25">
      <c r="A25" s="63" t="s">
        <v>82</v>
      </c>
      <c r="B25" s="55">
        <v>3</v>
      </c>
      <c r="C25" s="55">
        <v>2</v>
      </c>
      <c r="D25" s="76">
        <f t="shared" si="0"/>
        <v>66.666666666666657</v>
      </c>
      <c r="E25" s="55"/>
      <c r="F25" s="55">
        <v>4</v>
      </c>
      <c r="G25" s="55">
        <v>3</v>
      </c>
      <c r="H25" s="76">
        <f t="shared" si="1"/>
        <v>75</v>
      </c>
      <c r="I25" s="55"/>
      <c r="J25" s="55">
        <v>12</v>
      </c>
      <c r="K25" s="55">
        <v>11</v>
      </c>
      <c r="L25" s="76">
        <f t="shared" si="2"/>
        <v>91.666666666666657</v>
      </c>
      <c r="M25" s="55"/>
      <c r="N25" s="55">
        <v>11</v>
      </c>
      <c r="O25" s="55">
        <v>11</v>
      </c>
      <c r="P25" s="76">
        <f t="shared" si="3"/>
        <v>100</v>
      </c>
      <c r="Q25" s="55"/>
      <c r="R25" s="55">
        <v>9</v>
      </c>
      <c r="S25" s="55">
        <v>8</v>
      </c>
      <c r="T25" s="76">
        <f t="shared" si="4"/>
        <v>88.888888888888886</v>
      </c>
      <c r="U25" s="55"/>
      <c r="V25" s="55">
        <v>3831</v>
      </c>
      <c r="W25" s="55">
        <v>2443</v>
      </c>
      <c r="X25" s="76">
        <f t="shared" si="5"/>
        <v>63.769250848342473</v>
      </c>
    </row>
    <row r="26" spans="1:24" x14ac:dyDescent="0.25">
      <c r="A26" s="63" t="s">
        <v>83</v>
      </c>
      <c r="B26" s="55">
        <v>5</v>
      </c>
      <c r="C26" s="55">
        <v>5</v>
      </c>
      <c r="D26" s="76">
        <f t="shared" si="0"/>
        <v>100</v>
      </c>
      <c r="E26" s="55"/>
      <c r="F26" s="55">
        <v>4</v>
      </c>
      <c r="G26" s="55">
        <v>4</v>
      </c>
      <c r="H26" s="76">
        <f t="shared" si="1"/>
        <v>100</v>
      </c>
      <c r="I26" s="55"/>
      <c r="J26" s="55">
        <v>23</v>
      </c>
      <c r="K26" s="55">
        <v>23</v>
      </c>
      <c r="L26" s="76">
        <f t="shared" si="2"/>
        <v>100</v>
      </c>
      <c r="M26" s="55"/>
      <c r="N26" s="77" t="s">
        <v>70</v>
      </c>
      <c r="O26" s="77" t="s">
        <v>70</v>
      </c>
      <c r="P26" s="77" t="s">
        <v>70</v>
      </c>
      <c r="Q26" s="55"/>
      <c r="R26" s="55">
        <v>11</v>
      </c>
      <c r="S26" s="55">
        <v>9</v>
      </c>
      <c r="T26" s="76">
        <f t="shared" si="4"/>
        <v>81.818181818181827</v>
      </c>
      <c r="U26" s="55"/>
      <c r="V26" s="55">
        <v>3773</v>
      </c>
      <c r="W26" s="55">
        <v>3492</v>
      </c>
      <c r="X26" s="76">
        <f t="shared" si="5"/>
        <v>92.552345613570111</v>
      </c>
    </row>
    <row r="27" spans="1:24" x14ac:dyDescent="0.25">
      <c r="A27" s="63" t="s">
        <v>84</v>
      </c>
      <c r="B27" s="55">
        <v>3</v>
      </c>
      <c r="C27" s="55">
        <v>3</v>
      </c>
      <c r="D27" s="76">
        <f t="shared" si="0"/>
        <v>100</v>
      </c>
      <c r="E27" s="55"/>
      <c r="F27" s="55">
        <v>6</v>
      </c>
      <c r="G27" s="55">
        <v>4</v>
      </c>
      <c r="H27" s="76">
        <f t="shared" si="1"/>
        <v>66.666666666666657</v>
      </c>
      <c r="I27" s="55"/>
      <c r="J27" s="55">
        <v>4</v>
      </c>
      <c r="K27" s="55">
        <v>2</v>
      </c>
      <c r="L27" s="76">
        <f t="shared" si="2"/>
        <v>50</v>
      </c>
      <c r="M27" s="55"/>
      <c r="N27" s="77" t="s">
        <v>70</v>
      </c>
      <c r="O27" s="77" t="s">
        <v>70</v>
      </c>
      <c r="P27" s="77" t="s">
        <v>70</v>
      </c>
      <c r="Q27" s="55"/>
      <c r="R27" s="55">
        <v>6</v>
      </c>
      <c r="S27" s="55">
        <v>6</v>
      </c>
      <c r="T27" s="76">
        <f t="shared" si="4"/>
        <v>100</v>
      </c>
      <c r="U27" s="55"/>
      <c r="V27" s="55">
        <v>2231</v>
      </c>
      <c r="W27" s="55">
        <v>1391</v>
      </c>
      <c r="X27" s="76">
        <f t="shared" si="5"/>
        <v>62.348722545943524</v>
      </c>
    </row>
    <row r="28" spans="1:24" x14ac:dyDescent="0.25">
      <c r="A28" s="63" t="s">
        <v>85</v>
      </c>
      <c r="B28" s="55">
        <v>6</v>
      </c>
      <c r="C28" s="55">
        <v>3</v>
      </c>
      <c r="D28" s="76">
        <f t="shared" si="0"/>
        <v>50</v>
      </c>
      <c r="E28" s="55"/>
      <c r="F28" s="55">
        <v>6</v>
      </c>
      <c r="G28" s="55">
        <v>3</v>
      </c>
      <c r="H28" s="76">
        <f t="shared" si="1"/>
        <v>50</v>
      </c>
      <c r="I28" s="55"/>
      <c r="J28" s="55">
        <v>10</v>
      </c>
      <c r="K28" s="55">
        <v>4</v>
      </c>
      <c r="L28" s="76">
        <f t="shared" si="2"/>
        <v>40</v>
      </c>
      <c r="M28" s="55"/>
      <c r="N28" s="77" t="s">
        <v>70</v>
      </c>
      <c r="O28" s="77" t="s">
        <v>70</v>
      </c>
      <c r="P28" s="77" t="s">
        <v>70</v>
      </c>
      <c r="Q28" s="55"/>
      <c r="R28" s="55">
        <v>10</v>
      </c>
      <c r="S28" s="55">
        <v>8</v>
      </c>
      <c r="T28" s="76">
        <f t="shared" si="4"/>
        <v>80</v>
      </c>
      <c r="U28" s="55"/>
      <c r="V28" s="55">
        <v>7194</v>
      </c>
      <c r="W28" s="55">
        <v>6040</v>
      </c>
      <c r="X28" s="76">
        <f t="shared" si="5"/>
        <v>83.95885460105643</v>
      </c>
    </row>
    <row r="29" spans="1:24" x14ac:dyDescent="0.25">
      <c r="A29" s="63" t="s">
        <v>86</v>
      </c>
      <c r="B29" s="55">
        <v>11</v>
      </c>
      <c r="C29" s="55">
        <v>11</v>
      </c>
      <c r="D29" s="76">
        <f t="shared" si="0"/>
        <v>100</v>
      </c>
      <c r="E29" s="55"/>
      <c r="F29" s="55">
        <v>6</v>
      </c>
      <c r="G29" s="55">
        <v>6</v>
      </c>
      <c r="H29" s="76">
        <f t="shared" si="1"/>
        <v>100</v>
      </c>
      <c r="I29" s="55"/>
      <c r="J29" s="55">
        <v>12</v>
      </c>
      <c r="K29" s="55">
        <v>9</v>
      </c>
      <c r="L29" s="76">
        <f t="shared" si="2"/>
        <v>75</v>
      </c>
      <c r="M29" s="55"/>
      <c r="N29" s="55">
        <v>1</v>
      </c>
      <c r="O29" s="55">
        <v>1</v>
      </c>
      <c r="P29" s="76">
        <f t="shared" si="3"/>
        <v>100</v>
      </c>
      <c r="Q29" s="55"/>
      <c r="R29" s="55">
        <v>16</v>
      </c>
      <c r="S29" s="55">
        <v>15</v>
      </c>
      <c r="T29" s="76">
        <f t="shared" si="4"/>
        <v>93.75</v>
      </c>
      <c r="U29" s="55"/>
      <c r="V29" s="55">
        <v>8862</v>
      </c>
      <c r="W29" s="55">
        <v>7969</v>
      </c>
      <c r="X29" s="76">
        <f t="shared" si="5"/>
        <v>89.923267885353198</v>
      </c>
    </row>
    <row r="30" spans="1:24" x14ac:dyDescent="0.25">
      <c r="A30" s="63" t="s">
        <v>87</v>
      </c>
      <c r="B30" s="55">
        <v>4</v>
      </c>
      <c r="C30" s="55">
        <v>3</v>
      </c>
      <c r="D30" s="76">
        <f t="shared" si="0"/>
        <v>75</v>
      </c>
      <c r="E30" s="55"/>
      <c r="F30" s="55">
        <v>1</v>
      </c>
      <c r="G30" s="55">
        <v>0</v>
      </c>
      <c r="H30" s="76">
        <f t="shared" si="1"/>
        <v>0</v>
      </c>
      <c r="I30" s="55"/>
      <c r="J30" s="55">
        <v>7</v>
      </c>
      <c r="K30" s="55">
        <v>6</v>
      </c>
      <c r="L30" s="76">
        <f t="shared" si="2"/>
        <v>85.714285714285708</v>
      </c>
      <c r="M30" s="55"/>
      <c r="N30" s="55">
        <v>1</v>
      </c>
      <c r="O30" s="55">
        <v>1</v>
      </c>
      <c r="P30" s="76">
        <f t="shared" si="3"/>
        <v>100</v>
      </c>
      <c r="Q30" s="55"/>
      <c r="R30" s="55">
        <v>10</v>
      </c>
      <c r="S30" s="55">
        <v>8</v>
      </c>
      <c r="T30" s="76">
        <f t="shared" si="4"/>
        <v>80</v>
      </c>
      <c r="U30" s="55"/>
      <c r="V30" s="55">
        <v>2900</v>
      </c>
      <c r="W30" s="55">
        <v>2427</v>
      </c>
      <c r="X30" s="76">
        <f t="shared" si="5"/>
        <v>83.689655172413794</v>
      </c>
    </row>
    <row r="31" spans="1:24" x14ac:dyDescent="0.25">
      <c r="A31" s="63" t="s">
        <v>88</v>
      </c>
      <c r="B31" s="55">
        <v>9</v>
      </c>
      <c r="C31" s="55">
        <v>6</v>
      </c>
      <c r="D31" s="76">
        <f t="shared" si="0"/>
        <v>66.666666666666657</v>
      </c>
      <c r="E31" s="55"/>
      <c r="F31" s="55">
        <v>3</v>
      </c>
      <c r="G31" s="55">
        <v>2</v>
      </c>
      <c r="H31" s="76">
        <f t="shared" si="1"/>
        <v>66.666666666666657</v>
      </c>
      <c r="I31" s="55"/>
      <c r="J31" s="55">
        <v>6</v>
      </c>
      <c r="K31" s="55">
        <v>6</v>
      </c>
      <c r="L31" s="76">
        <f t="shared" si="2"/>
        <v>100</v>
      </c>
      <c r="M31" s="55"/>
      <c r="N31" s="55">
        <v>11</v>
      </c>
      <c r="O31" s="55">
        <v>4</v>
      </c>
      <c r="P31" s="76">
        <f t="shared" si="3"/>
        <v>36.363636363636367</v>
      </c>
      <c r="Q31" s="55"/>
      <c r="R31" s="55">
        <v>7</v>
      </c>
      <c r="S31" s="55">
        <v>5</v>
      </c>
      <c r="T31" s="76">
        <f t="shared" si="4"/>
        <v>71.428571428571431</v>
      </c>
      <c r="U31" s="55"/>
      <c r="V31" s="55">
        <v>6532</v>
      </c>
      <c r="W31" s="55">
        <v>4907</v>
      </c>
      <c r="X31" s="76">
        <f t="shared" si="5"/>
        <v>75.122473974280467</v>
      </c>
    </row>
    <row r="32" spans="1:24" x14ac:dyDescent="0.25">
      <c r="A32" s="63" t="s">
        <v>89</v>
      </c>
      <c r="B32" s="55">
        <v>1</v>
      </c>
      <c r="C32" s="55">
        <v>1</v>
      </c>
      <c r="D32" s="76">
        <f t="shared" si="0"/>
        <v>100</v>
      </c>
      <c r="E32" s="55"/>
      <c r="F32" s="77" t="s">
        <v>70</v>
      </c>
      <c r="G32" s="77" t="s">
        <v>70</v>
      </c>
      <c r="H32" s="77" t="s">
        <v>70</v>
      </c>
      <c r="I32" s="55"/>
      <c r="J32" s="77" t="s">
        <v>70</v>
      </c>
      <c r="K32" s="77" t="s">
        <v>70</v>
      </c>
      <c r="L32" s="77" t="s">
        <v>70</v>
      </c>
      <c r="M32" s="55"/>
      <c r="N32" s="77" t="s">
        <v>70</v>
      </c>
      <c r="O32" s="77" t="s">
        <v>70</v>
      </c>
      <c r="P32" s="77" t="s">
        <v>70</v>
      </c>
      <c r="Q32" s="55"/>
      <c r="R32" s="55">
        <v>3</v>
      </c>
      <c r="S32" s="55">
        <v>3</v>
      </c>
      <c r="T32" s="76">
        <f t="shared" si="4"/>
        <v>100</v>
      </c>
      <c r="U32" s="55"/>
      <c r="V32" s="55">
        <v>1466</v>
      </c>
      <c r="W32" s="55">
        <v>1152</v>
      </c>
      <c r="X32" s="76">
        <f t="shared" si="5"/>
        <v>78.581173260572996</v>
      </c>
    </row>
    <row r="33" spans="1:24" x14ac:dyDescent="0.25">
      <c r="A33" s="63" t="s">
        <v>90</v>
      </c>
      <c r="B33" s="55">
        <v>9</v>
      </c>
      <c r="C33" s="55">
        <v>7</v>
      </c>
      <c r="D33" s="76">
        <f t="shared" si="0"/>
        <v>77.777777777777786</v>
      </c>
      <c r="E33" s="55"/>
      <c r="F33" s="55">
        <v>12</v>
      </c>
      <c r="G33" s="55">
        <v>9</v>
      </c>
      <c r="H33" s="76">
        <f t="shared" si="1"/>
        <v>75</v>
      </c>
      <c r="I33" s="55"/>
      <c r="J33" s="55">
        <v>17</v>
      </c>
      <c r="K33" s="55">
        <v>16</v>
      </c>
      <c r="L33" s="76">
        <f t="shared" si="2"/>
        <v>94.117647058823522</v>
      </c>
      <c r="M33" s="55"/>
      <c r="N33" s="55">
        <v>59</v>
      </c>
      <c r="O33" s="55">
        <v>59</v>
      </c>
      <c r="P33" s="76">
        <f t="shared" si="3"/>
        <v>100</v>
      </c>
      <c r="Q33" s="55"/>
      <c r="R33" s="55">
        <v>21</v>
      </c>
      <c r="S33" s="55">
        <v>17</v>
      </c>
      <c r="T33" s="76">
        <f t="shared" si="4"/>
        <v>80.952380952380949</v>
      </c>
      <c r="U33" s="55"/>
      <c r="V33" s="55">
        <v>13209</v>
      </c>
      <c r="W33" s="55">
        <v>10776</v>
      </c>
      <c r="X33" s="76">
        <f t="shared" si="5"/>
        <v>81.580740404269818</v>
      </c>
    </row>
    <row r="34" spans="1:24" x14ac:dyDescent="0.25">
      <c r="A34" s="63" t="s">
        <v>91</v>
      </c>
      <c r="B34" s="55">
        <v>11</v>
      </c>
      <c r="C34" s="55">
        <v>10</v>
      </c>
      <c r="D34" s="76">
        <f t="shared" si="0"/>
        <v>90.909090909090907</v>
      </c>
      <c r="E34" s="55"/>
      <c r="F34" s="55">
        <v>12</v>
      </c>
      <c r="G34" s="55">
        <v>11</v>
      </c>
      <c r="H34" s="76">
        <f t="shared" si="1"/>
        <v>91.666666666666657</v>
      </c>
      <c r="I34" s="55"/>
      <c r="J34" s="119">
        <v>5</v>
      </c>
      <c r="K34" s="119">
        <v>3</v>
      </c>
      <c r="L34" s="79">
        <f t="shared" si="2"/>
        <v>60</v>
      </c>
      <c r="M34" s="55"/>
      <c r="N34" s="55">
        <v>5</v>
      </c>
      <c r="O34" s="55">
        <v>5</v>
      </c>
      <c r="P34" s="76">
        <f t="shared" si="3"/>
        <v>100</v>
      </c>
      <c r="Q34" s="55"/>
      <c r="R34" s="55">
        <v>23</v>
      </c>
      <c r="S34" s="55">
        <v>19</v>
      </c>
      <c r="T34" s="76">
        <f t="shared" si="4"/>
        <v>82.608695652173907</v>
      </c>
      <c r="U34" s="55"/>
      <c r="V34" s="55">
        <v>11956</v>
      </c>
      <c r="W34" s="55">
        <v>10090</v>
      </c>
      <c r="X34" s="76">
        <f t="shared" si="5"/>
        <v>84.392773502843767</v>
      </c>
    </row>
    <row r="35" spans="1:24" ht="15.75" thickBot="1" x14ac:dyDescent="0.3">
      <c r="A35" s="67" t="s">
        <v>92</v>
      </c>
      <c r="B35" s="69">
        <v>1</v>
      </c>
      <c r="C35" s="69">
        <v>1</v>
      </c>
      <c r="D35" s="81">
        <f t="shared" si="0"/>
        <v>100</v>
      </c>
      <c r="E35" s="69"/>
      <c r="F35" s="69">
        <v>1</v>
      </c>
      <c r="G35" s="69">
        <v>1</v>
      </c>
      <c r="H35" s="81">
        <f t="shared" si="1"/>
        <v>100</v>
      </c>
      <c r="I35" s="69"/>
      <c r="J35" s="83" t="s">
        <v>70</v>
      </c>
      <c r="K35" s="83" t="s">
        <v>70</v>
      </c>
      <c r="L35" s="83" t="s">
        <v>70</v>
      </c>
      <c r="M35" s="69"/>
      <c r="N35" s="69">
        <v>3</v>
      </c>
      <c r="O35" s="69">
        <v>3</v>
      </c>
      <c r="P35" s="81">
        <f t="shared" si="3"/>
        <v>100</v>
      </c>
      <c r="Q35" s="69"/>
      <c r="R35" s="69">
        <v>1</v>
      </c>
      <c r="S35" s="69">
        <v>1</v>
      </c>
      <c r="T35" s="81">
        <f t="shared" si="4"/>
        <v>100</v>
      </c>
      <c r="U35" s="69"/>
      <c r="V35" s="69">
        <v>1182</v>
      </c>
      <c r="W35" s="69">
        <v>967</v>
      </c>
      <c r="X35" s="81">
        <f t="shared" si="5"/>
        <v>81.810490693739425</v>
      </c>
    </row>
  </sheetData>
  <mergeCells count="7">
    <mergeCell ref="V5:X5"/>
    <mergeCell ref="Z1:AA2"/>
    <mergeCell ref="B5:D5"/>
    <mergeCell ref="F5:H5"/>
    <mergeCell ref="J5:L5"/>
    <mergeCell ref="N5:P5"/>
    <mergeCell ref="R5:T5"/>
  </mergeCells>
  <hyperlinks>
    <hyperlink ref="Z1" r:id="rId1" location="INDICE!A1"/>
    <hyperlink ref="Z1:AA2" location="INDICE!A3" display="INDICE"/>
  </hyperlinks>
  <printOptions horizontalCentered="1"/>
  <pageMargins left="0.70866141732283472" right="0.70866141732283472" top="0.74803149606299213" bottom="0.74803149606299213" header="0.31496062992125984" footer="0.31496062992125984"/>
  <pageSetup paperSize="121" scale="87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zoomScaleNormal="100" workbookViewId="0">
      <selection activeCell="Z1" sqref="Z1:AA2"/>
    </sheetView>
  </sheetViews>
  <sheetFormatPr baseColWidth="10" defaultRowHeight="12.75" x14ac:dyDescent="0.2"/>
  <cols>
    <col min="1" max="1" width="16.7109375" style="47" customWidth="1"/>
    <col min="2" max="2" width="5.42578125" style="73" bestFit="1" customWidth="1"/>
    <col min="3" max="3" width="6.85546875" style="73" bestFit="1" customWidth="1"/>
    <col min="4" max="4" width="7" style="73" bestFit="1" customWidth="1"/>
    <col min="5" max="5" width="1.140625" style="73" customWidth="1"/>
    <col min="6" max="6" width="5.42578125" style="73" bestFit="1" customWidth="1"/>
    <col min="7" max="7" width="6.85546875" style="73" bestFit="1" customWidth="1"/>
    <col min="8" max="8" width="7.5703125" style="73" bestFit="1" customWidth="1"/>
    <col min="9" max="9" width="1.140625" style="73" customWidth="1"/>
    <col min="10" max="10" width="5.42578125" style="73" bestFit="1" customWidth="1"/>
    <col min="11" max="11" width="6.7109375" style="73" bestFit="1" customWidth="1"/>
    <col min="12" max="12" width="7" style="73" bestFit="1" customWidth="1"/>
    <col min="13" max="13" width="1.140625" style="59" customWidth="1"/>
    <col min="14" max="14" width="5.42578125" style="59" bestFit="1" customWidth="1"/>
    <col min="15" max="15" width="6.85546875" style="59" bestFit="1" customWidth="1"/>
    <col min="16" max="16" width="6.42578125" style="59" bestFit="1" customWidth="1"/>
    <col min="17" max="17" width="1.140625" style="59" customWidth="1"/>
    <col min="18" max="18" width="5.42578125" style="59" bestFit="1" customWidth="1"/>
    <col min="19" max="19" width="6.7109375" style="59" bestFit="1" customWidth="1"/>
    <col min="20" max="20" width="6.42578125" style="59" bestFit="1" customWidth="1"/>
    <col min="21" max="21" width="1.140625" style="59" customWidth="1"/>
    <col min="22" max="22" width="5" style="59" bestFit="1" customWidth="1"/>
    <col min="23" max="23" width="6.85546875" style="59" bestFit="1" customWidth="1"/>
    <col min="24" max="24" width="6.42578125" style="59" bestFit="1" customWidth="1"/>
    <col min="25" max="16384" width="11.42578125" style="59"/>
  </cols>
  <sheetData>
    <row r="1" spans="1:28" s="44" customFormat="1" ht="15" customHeight="1" x14ac:dyDescent="0.2">
      <c r="A1" s="43" t="s">
        <v>164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69"/>
      <c r="Z1" s="180" t="s">
        <v>194</v>
      </c>
      <c r="AA1" s="180"/>
      <c r="AB1" s="169"/>
    </row>
    <row r="2" spans="1:28" s="44" customFormat="1" ht="15" customHeight="1" x14ac:dyDescent="0.2">
      <c r="A2" s="43" t="s">
        <v>165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69"/>
      <c r="Z2" s="180"/>
      <c r="AA2" s="180"/>
      <c r="AB2"/>
    </row>
    <row r="3" spans="1:28" s="44" customFormat="1" ht="14.25" x14ac:dyDescent="0.2">
      <c r="A3" s="43" t="s">
        <v>39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28" s="44" customFormat="1" ht="15" thickBot="1" x14ac:dyDescent="0.25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</row>
    <row r="5" spans="1:28" ht="42" customHeight="1" x14ac:dyDescent="0.2">
      <c r="B5" s="185" t="s">
        <v>114</v>
      </c>
      <c r="C5" s="185"/>
      <c r="D5" s="185"/>
      <c r="E5" s="47"/>
      <c r="F5" s="181" t="s">
        <v>115</v>
      </c>
      <c r="G5" s="181"/>
      <c r="H5" s="181"/>
      <c r="I5" s="47"/>
      <c r="J5" s="185" t="s">
        <v>166</v>
      </c>
      <c r="K5" s="185"/>
      <c r="L5" s="185"/>
      <c r="M5" s="48"/>
      <c r="N5" s="185" t="s">
        <v>167</v>
      </c>
      <c r="O5" s="185"/>
      <c r="P5" s="185"/>
      <c r="Q5" s="48"/>
      <c r="R5" s="185" t="s">
        <v>118</v>
      </c>
      <c r="S5" s="185"/>
      <c r="T5" s="185"/>
      <c r="U5" s="48"/>
      <c r="V5" s="185" t="s">
        <v>168</v>
      </c>
      <c r="W5" s="185"/>
      <c r="X5" s="185"/>
    </row>
    <row r="6" spans="1:28" ht="13.5" thickBot="1" x14ac:dyDescent="0.25">
      <c r="A6" s="117" t="s">
        <v>41</v>
      </c>
      <c r="B6" s="89" t="s">
        <v>61</v>
      </c>
      <c r="C6" s="89" t="s">
        <v>100</v>
      </c>
      <c r="D6" s="52" t="s">
        <v>63</v>
      </c>
      <c r="E6" s="89"/>
      <c r="F6" s="89" t="s">
        <v>61</v>
      </c>
      <c r="G6" s="89" t="s">
        <v>100</v>
      </c>
      <c r="H6" s="52" t="s">
        <v>63</v>
      </c>
      <c r="I6" s="89"/>
      <c r="J6" s="89" t="s">
        <v>61</v>
      </c>
      <c r="K6" s="89" t="s">
        <v>62</v>
      </c>
      <c r="L6" s="52" t="s">
        <v>63</v>
      </c>
      <c r="M6" s="122"/>
      <c r="N6" s="89" t="s">
        <v>61</v>
      </c>
      <c r="O6" s="89" t="s">
        <v>100</v>
      </c>
      <c r="P6" s="52" t="s">
        <v>63</v>
      </c>
      <c r="Q6" s="122"/>
      <c r="R6" s="89" t="s">
        <v>61</v>
      </c>
      <c r="S6" s="89" t="s">
        <v>62</v>
      </c>
      <c r="T6" s="52" t="s">
        <v>63</v>
      </c>
      <c r="U6" s="122"/>
      <c r="V6" s="89" t="s">
        <v>61</v>
      </c>
      <c r="W6" s="89" t="s">
        <v>100</v>
      </c>
      <c r="X6" s="52" t="s">
        <v>63</v>
      </c>
    </row>
    <row r="7" spans="1:28" ht="20.25" customHeight="1" x14ac:dyDescent="0.2">
      <c r="A7" s="63" t="s">
        <v>64</v>
      </c>
      <c r="B7" s="55">
        <f>SUM(B9:B35)</f>
        <v>8815</v>
      </c>
      <c r="C7" s="55">
        <f>SUM(C9:C35)</f>
        <v>7800</v>
      </c>
      <c r="D7" s="76">
        <f>+C7/B7*100</f>
        <v>88.485536018150881</v>
      </c>
      <c r="E7" s="59"/>
      <c r="F7" s="55">
        <f>SUM(F9:F35)</f>
        <v>6305</v>
      </c>
      <c r="G7" s="55">
        <f>SUM(G9:G35)</f>
        <v>5735</v>
      </c>
      <c r="H7" s="76">
        <f>+G7/F7*100</f>
        <v>90.95955590800952</v>
      </c>
      <c r="I7" s="59"/>
      <c r="J7" s="55">
        <f>SUM(J9:J35)</f>
        <v>1127</v>
      </c>
      <c r="K7" s="55">
        <f>SUM(K9:K35)</f>
        <v>1077</v>
      </c>
      <c r="L7" s="76">
        <f>+K7/J7*100</f>
        <v>95.563442768411704</v>
      </c>
      <c r="N7" s="55">
        <f>SUM(N9:N35)</f>
        <v>1971</v>
      </c>
      <c r="O7" s="55">
        <f>SUM(O9:O35)</f>
        <v>1798</v>
      </c>
      <c r="P7" s="76">
        <f>+O7/N7*100</f>
        <v>91.222729578893961</v>
      </c>
      <c r="R7" s="55">
        <f>SUM(R9:R35)</f>
        <v>3447</v>
      </c>
      <c r="S7" s="55">
        <f>SUM(S9:S35)</f>
        <v>2969</v>
      </c>
      <c r="T7" s="76">
        <f>+S7/R7*100</f>
        <v>86.132869161589781</v>
      </c>
      <c r="V7" s="55">
        <f>SUM(V9:V35)</f>
        <v>460</v>
      </c>
      <c r="W7" s="55">
        <f>SUM(W9:W35)</f>
        <v>394</v>
      </c>
      <c r="X7" s="76">
        <f>+W7/V7*100</f>
        <v>85.652173913043484</v>
      </c>
    </row>
    <row r="8" spans="1:28" x14ac:dyDescent="0.2">
      <c r="A8" s="63"/>
      <c r="B8" s="58"/>
      <c r="C8" s="58"/>
      <c r="D8" s="58"/>
      <c r="E8" s="59"/>
      <c r="F8" s="58"/>
      <c r="G8" s="58"/>
      <c r="H8" s="58"/>
      <c r="I8" s="59"/>
      <c r="J8" s="58"/>
      <c r="K8" s="58"/>
      <c r="L8" s="58"/>
      <c r="N8" s="58"/>
      <c r="O8" s="58"/>
      <c r="P8" s="58"/>
      <c r="R8" s="58"/>
      <c r="S8" s="58"/>
      <c r="T8" s="58"/>
      <c r="V8" s="58"/>
      <c r="W8" s="58"/>
      <c r="X8" s="58"/>
    </row>
    <row r="9" spans="1:28" x14ac:dyDescent="0.2">
      <c r="A9" s="63" t="s">
        <v>65</v>
      </c>
      <c r="B9" s="55">
        <v>429</v>
      </c>
      <c r="C9" s="55">
        <v>389</v>
      </c>
      <c r="D9" s="76">
        <f t="shared" ref="D9:D35" si="0">+C9/B9*100</f>
        <v>90.675990675990676</v>
      </c>
      <c r="E9" s="55"/>
      <c r="F9" s="55">
        <v>322</v>
      </c>
      <c r="G9" s="55">
        <v>294</v>
      </c>
      <c r="H9" s="76">
        <f t="shared" ref="H9:H35" si="1">+G9/F9*100</f>
        <v>91.304347826086953</v>
      </c>
      <c r="I9" s="55"/>
      <c r="J9" s="55">
        <v>39</v>
      </c>
      <c r="K9" s="55">
        <v>38</v>
      </c>
      <c r="L9" s="76">
        <f t="shared" ref="L9:L35" si="2">+K9/J9*100</f>
        <v>97.435897435897431</v>
      </c>
      <c r="M9" s="55"/>
      <c r="N9" s="55">
        <v>90</v>
      </c>
      <c r="O9" s="55">
        <v>86</v>
      </c>
      <c r="P9" s="76">
        <f t="shared" ref="P9:P35" si="3">+O9/N9*100</f>
        <v>95.555555555555557</v>
      </c>
      <c r="Q9" s="55"/>
      <c r="R9" s="55">
        <v>196</v>
      </c>
      <c r="S9" s="55">
        <v>192</v>
      </c>
      <c r="T9" s="76">
        <f t="shared" ref="T9:T35" si="4">+S9/R9*100</f>
        <v>97.959183673469383</v>
      </c>
      <c r="U9" s="55"/>
      <c r="V9" s="55">
        <v>19</v>
      </c>
      <c r="W9" s="55">
        <v>16</v>
      </c>
      <c r="X9" s="76">
        <f t="shared" ref="X9:X34" si="5">+W9/V9*100</f>
        <v>84.210526315789465</v>
      </c>
    </row>
    <row r="10" spans="1:28" x14ac:dyDescent="0.2">
      <c r="A10" s="63" t="s">
        <v>66</v>
      </c>
      <c r="B10" s="55">
        <v>490</v>
      </c>
      <c r="C10" s="55">
        <v>445</v>
      </c>
      <c r="D10" s="76">
        <f t="shared" si="0"/>
        <v>90.816326530612244</v>
      </c>
      <c r="E10" s="55"/>
      <c r="F10" s="55">
        <v>341</v>
      </c>
      <c r="G10" s="55">
        <v>321</v>
      </c>
      <c r="H10" s="76">
        <f t="shared" si="1"/>
        <v>94.134897360703818</v>
      </c>
      <c r="I10" s="55"/>
      <c r="J10" s="55">
        <v>42</v>
      </c>
      <c r="K10" s="55">
        <v>41</v>
      </c>
      <c r="L10" s="76">
        <f t="shared" si="2"/>
        <v>97.61904761904762</v>
      </c>
      <c r="M10" s="55"/>
      <c r="N10" s="55">
        <v>102</v>
      </c>
      <c r="O10" s="55">
        <v>92</v>
      </c>
      <c r="P10" s="76">
        <f t="shared" si="3"/>
        <v>90.196078431372555</v>
      </c>
      <c r="Q10" s="55"/>
      <c r="R10" s="55">
        <v>124</v>
      </c>
      <c r="S10" s="55">
        <v>109</v>
      </c>
      <c r="T10" s="76">
        <f t="shared" si="4"/>
        <v>87.903225806451616</v>
      </c>
      <c r="U10" s="55"/>
      <c r="V10" s="55">
        <v>11</v>
      </c>
      <c r="W10" s="55">
        <v>10</v>
      </c>
      <c r="X10" s="76">
        <f t="shared" si="5"/>
        <v>90.909090909090907</v>
      </c>
    </row>
    <row r="11" spans="1:28" x14ac:dyDescent="0.2">
      <c r="A11" s="63" t="s">
        <v>67</v>
      </c>
      <c r="B11" s="55">
        <v>302</v>
      </c>
      <c r="C11" s="55">
        <v>284</v>
      </c>
      <c r="D11" s="76">
        <f t="shared" si="0"/>
        <v>94.039735099337747</v>
      </c>
      <c r="E11" s="55"/>
      <c r="F11" s="55">
        <v>210</v>
      </c>
      <c r="G11" s="55">
        <v>195</v>
      </c>
      <c r="H11" s="76">
        <f t="shared" si="1"/>
        <v>92.857142857142861</v>
      </c>
      <c r="I11" s="55"/>
      <c r="J11" s="55">
        <v>41</v>
      </c>
      <c r="K11" s="55">
        <v>39</v>
      </c>
      <c r="L11" s="76">
        <f t="shared" si="2"/>
        <v>95.121951219512198</v>
      </c>
      <c r="M11" s="55"/>
      <c r="N11" s="55">
        <v>58</v>
      </c>
      <c r="O11" s="55">
        <v>45</v>
      </c>
      <c r="P11" s="76">
        <f t="shared" si="3"/>
        <v>77.58620689655173</v>
      </c>
      <c r="Q11" s="55"/>
      <c r="R11" s="55">
        <v>148</v>
      </c>
      <c r="S11" s="55">
        <v>135</v>
      </c>
      <c r="T11" s="76">
        <f t="shared" si="4"/>
        <v>91.21621621621621</v>
      </c>
      <c r="U11" s="55"/>
      <c r="V11" s="55">
        <v>15</v>
      </c>
      <c r="W11" s="55">
        <v>15</v>
      </c>
      <c r="X11" s="76">
        <f t="shared" si="5"/>
        <v>100</v>
      </c>
    </row>
    <row r="12" spans="1:28" x14ac:dyDescent="0.2">
      <c r="A12" s="63" t="s">
        <v>68</v>
      </c>
      <c r="B12" s="55">
        <v>587</v>
      </c>
      <c r="C12" s="55">
        <v>529</v>
      </c>
      <c r="D12" s="76">
        <f t="shared" si="0"/>
        <v>90.119250425894379</v>
      </c>
      <c r="E12" s="55"/>
      <c r="F12" s="55">
        <v>385</v>
      </c>
      <c r="G12" s="55">
        <v>354</v>
      </c>
      <c r="H12" s="76">
        <f t="shared" si="1"/>
        <v>91.94805194805194</v>
      </c>
      <c r="I12" s="55"/>
      <c r="J12" s="55">
        <v>74</v>
      </c>
      <c r="K12" s="55">
        <v>74</v>
      </c>
      <c r="L12" s="76">
        <f t="shared" si="2"/>
        <v>100</v>
      </c>
      <c r="M12" s="55"/>
      <c r="N12" s="55">
        <v>243</v>
      </c>
      <c r="O12" s="55">
        <v>235</v>
      </c>
      <c r="P12" s="76">
        <f t="shared" si="3"/>
        <v>96.707818930041157</v>
      </c>
      <c r="Q12" s="55"/>
      <c r="R12" s="55">
        <v>201</v>
      </c>
      <c r="S12" s="55">
        <v>193</v>
      </c>
      <c r="T12" s="76">
        <f t="shared" si="4"/>
        <v>96.019900497512438</v>
      </c>
      <c r="U12" s="55"/>
      <c r="V12" s="55">
        <v>44</v>
      </c>
      <c r="W12" s="55">
        <v>35</v>
      </c>
      <c r="X12" s="76">
        <f t="shared" si="5"/>
        <v>79.545454545454547</v>
      </c>
    </row>
    <row r="13" spans="1:28" x14ac:dyDescent="0.2">
      <c r="A13" s="63" t="s">
        <v>69</v>
      </c>
      <c r="B13" s="55">
        <v>237</v>
      </c>
      <c r="C13" s="55">
        <v>197</v>
      </c>
      <c r="D13" s="76">
        <f t="shared" si="0"/>
        <v>83.122362869198312</v>
      </c>
      <c r="E13" s="55"/>
      <c r="F13" s="55">
        <v>209</v>
      </c>
      <c r="G13" s="55">
        <v>189</v>
      </c>
      <c r="H13" s="76">
        <f t="shared" si="1"/>
        <v>90.430622009569376</v>
      </c>
      <c r="I13" s="55"/>
      <c r="J13" s="55">
        <v>30</v>
      </c>
      <c r="K13" s="55">
        <v>30</v>
      </c>
      <c r="L13" s="76">
        <f t="shared" si="2"/>
        <v>100</v>
      </c>
      <c r="M13" s="55"/>
      <c r="N13" s="55">
        <v>62</v>
      </c>
      <c r="O13" s="55">
        <v>56</v>
      </c>
      <c r="P13" s="76">
        <f t="shared" si="3"/>
        <v>90.322580645161281</v>
      </c>
      <c r="Q13" s="55"/>
      <c r="R13" s="55">
        <v>100</v>
      </c>
      <c r="S13" s="55">
        <v>87</v>
      </c>
      <c r="T13" s="76">
        <f t="shared" si="4"/>
        <v>87</v>
      </c>
      <c r="U13" s="55"/>
      <c r="V13" s="55">
        <v>11</v>
      </c>
      <c r="W13" s="55">
        <v>7</v>
      </c>
      <c r="X13" s="76">
        <f t="shared" si="5"/>
        <v>63.636363636363633</v>
      </c>
    </row>
    <row r="14" spans="1:28" x14ac:dyDescent="0.2">
      <c r="A14" s="63" t="s">
        <v>71</v>
      </c>
      <c r="B14" s="55">
        <v>399</v>
      </c>
      <c r="C14" s="55">
        <v>377</v>
      </c>
      <c r="D14" s="76">
        <f t="shared" si="0"/>
        <v>94.486215538847119</v>
      </c>
      <c r="E14" s="55"/>
      <c r="F14" s="55">
        <v>255</v>
      </c>
      <c r="G14" s="55">
        <v>237</v>
      </c>
      <c r="H14" s="76">
        <f t="shared" si="1"/>
        <v>92.941176470588232</v>
      </c>
      <c r="I14" s="55"/>
      <c r="J14" s="55">
        <v>54</v>
      </c>
      <c r="K14" s="55">
        <v>53</v>
      </c>
      <c r="L14" s="76">
        <f t="shared" si="2"/>
        <v>98.148148148148152</v>
      </c>
      <c r="M14" s="55"/>
      <c r="N14" s="55">
        <v>97</v>
      </c>
      <c r="O14" s="55">
        <v>94</v>
      </c>
      <c r="P14" s="76">
        <f t="shared" si="3"/>
        <v>96.907216494845358</v>
      </c>
      <c r="Q14" s="55"/>
      <c r="R14" s="55">
        <v>161</v>
      </c>
      <c r="S14" s="55">
        <v>147</v>
      </c>
      <c r="T14" s="76">
        <f t="shared" si="4"/>
        <v>91.304347826086953</v>
      </c>
      <c r="U14" s="55"/>
      <c r="V14" s="55">
        <v>19</v>
      </c>
      <c r="W14" s="55">
        <v>17</v>
      </c>
      <c r="X14" s="76">
        <f t="shared" si="5"/>
        <v>89.473684210526315</v>
      </c>
    </row>
    <row r="15" spans="1:28" x14ac:dyDescent="0.2">
      <c r="A15" s="63" t="s">
        <v>72</v>
      </c>
      <c r="B15" s="55">
        <v>162</v>
      </c>
      <c r="C15" s="55">
        <v>159</v>
      </c>
      <c r="D15" s="76">
        <f t="shared" si="0"/>
        <v>98.148148148148152</v>
      </c>
      <c r="E15" s="55"/>
      <c r="F15" s="55">
        <v>121</v>
      </c>
      <c r="G15" s="55">
        <v>116</v>
      </c>
      <c r="H15" s="76">
        <f t="shared" si="1"/>
        <v>95.867768595041326</v>
      </c>
      <c r="I15" s="55"/>
      <c r="J15" s="55">
        <v>23</v>
      </c>
      <c r="K15" s="55">
        <v>23</v>
      </c>
      <c r="L15" s="76">
        <f t="shared" si="2"/>
        <v>100</v>
      </c>
      <c r="M15" s="55"/>
      <c r="N15" s="55">
        <v>27</v>
      </c>
      <c r="O15" s="55">
        <v>24</v>
      </c>
      <c r="P15" s="76">
        <f t="shared" si="3"/>
        <v>88.888888888888886</v>
      </c>
      <c r="Q15" s="55"/>
      <c r="R15" s="55">
        <v>72</v>
      </c>
      <c r="S15" s="55">
        <v>65</v>
      </c>
      <c r="T15" s="76">
        <f t="shared" si="4"/>
        <v>90.277777777777786</v>
      </c>
      <c r="U15" s="55"/>
      <c r="V15" s="55">
        <v>9</v>
      </c>
      <c r="W15" s="55">
        <v>9</v>
      </c>
      <c r="X15" s="76">
        <f t="shared" si="5"/>
        <v>100</v>
      </c>
    </row>
    <row r="16" spans="1:28" x14ac:dyDescent="0.2">
      <c r="A16" s="63" t="s">
        <v>73</v>
      </c>
      <c r="B16" s="55">
        <v>847</v>
      </c>
      <c r="C16" s="55">
        <v>742</v>
      </c>
      <c r="D16" s="76">
        <f t="shared" si="0"/>
        <v>87.603305785123965</v>
      </c>
      <c r="E16" s="55"/>
      <c r="F16" s="55">
        <v>607</v>
      </c>
      <c r="G16" s="55">
        <v>528</v>
      </c>
      <c r="H16" s="76">
        <f t="shared" si="1"/>
        <v>86.985172981878094</v>
      </c>
      <c r="I16" s="55"/>
      <c r="J16" s="55">
        <v>88</v>
      </c>
      <c r="K16" s="55">
        <v>87</v>
      </c>
      <c r="L16" s="76">
        <f t="shared" si="2"/>
        <v>98.86363636363636</v>
      </c>
      <c r="M16" s="55"/>
      <c r="N16" s="55">
        <v>126</v>
      </c>
      <c r="O16" s="55">
        <v>113</v>
      </c>
      <c r="P16" s="76">
        <f t="shared" si="3"/>
        <v>89.682539682539684</v>
      </c>
      <c r="Q16" s="55"/>
      <c r="R16" s="55">
        <v>329</v>
      </c>
      <c r="S16" s="55">
        <v>270</v>
      </c>
      <c r="T16" s="76">
        <f t="shared" si="4"/>
        <v>82.066869300911847</v>
      </c>
      <c r="U16" s="55"/>
      <c r="V16" s="55">
        <v>49</v>
      </c>
      <c r="W16" s="55">
        <v>45</v>
      </c>
      <c r="X16" s="76">
        <f t="shared" si="5"/>
        <v>91.83673469387756</v>
      </c>
    </row>
    <row r="17" spans="1:24" x14ac:dyDescent="0.2">
      <c r="A17" s="63" t="s">
        <v>74</v>
      </c>
      <c r="B17" s="55">
        <v>452</v>
      </c>
      <c r="C17" s="55">
        <v>422</v>
      </c>
      <c r="D17" s="76">
        <f t="shared" si="0"/>
        <v>93.362831858407077</v>
      </c>
      <c r="E17" s="55"/>
      <c r="F17" s="55">
        <v>409</v>
      </c>
      <c r="G17" s="55">
        <v>389</v>
      </c>
      <c r="H17" s="76">
        <f t="shared" si="1"/>
        <v>95.110024449877756</v>
      </c>
      <c r="I17" s="55"/>
      <c r="J17" s="55">
        <v>73</v>
      </c>
      <c r="K17" s="55">
        <v>73</v>
      </c>
      <c r="L17" s="76">
        <f t="shared" si="2"/>
        <v>100</v>
      </c>
      <c r="M17" s="55"/>
      <c r="N17" s="55">
        <v>209</v>
      </c>
      <c r="O17" s="55">
        <v>197</v>
      </c>
      <c r="P17" s="76">
        <f t="shared" si="3"/>
        <v>94.258373205741634</v>
      </c>
      <c r="Q17" s="55"/>
      <c r="R17" s="55">
        <v>181</v>
      </c>
      <c r="S17" s="55">
        <v>154</v>
      </c>
      <c r="T17" s="76">
        <f t="shared" si="4"/>
        <v>85.082872928176798</v>
      </c>
      <c r="U17" s="55"/>
      <c r="V17" s="55">
        <v>48</v>
      </c>
      <c r="W17" s="55">
        <v>40</v>
      </c>
      <c r="X17" s="76">
        <f t="shared" si="5"/>
        <v>83.333333333333343</v>
      </c>
    </row>
    <row r="18" spans="1:24" x14ac:dyDescent="0.2">
      <c r="A18" s="63" t="s">
        <v>75</v>
      </c>
      <c r="B18" s="55">
        <v>530</v>
      </c>
      <c r="C18" s="55">
        <v>476</v>
      </c>
      <c r="D18" s="76">
        <f t="shared" si="0"/>
        <v>89.811320754716988</v>
      </c>
      <c r="E18" s="55"/>
      <c r="F18" s="55">
        <v>385</v>
      </c>
      <c r="G18" s="55">
        <v>350</v>
      </c>
      <c r="H18" s="76">
        <f t="shared" si="1"/>
        <v>90.909090909090907</v>
      </c>
      <c r="I18" s="55"/>
      <c r="J18" s="55">
        <v>79</v>
      </c>
      <c r="K18" s="55">
        <v>77</v>
      </c>
      <c r="L18" s="76">
        <f t="shared" si="2"/>
        <v>97.468354430379748</v>
      </c>
      <c r="M18" s="55"/>
      <c r="N18" s="55">
        <v>129</v>
      </c>
      <c r="O18" s="55">
        <v>110</v>
      </c>
      <c r="P18" s="76">
        <f t="shared" si="3"/>
        <v>85.271317829457359</v>
      </c>
      <c r="Q18" s="55"/>
      <c r="R18" s="55">
        <v>230</v>
      </c>
      <c r="S18" s="55">
        <v>183</v>
      </c>
      <c r="T18" s="76">
        <f t="shared" si="4"/>
        <v>79.565217391304344</v>
      </c>
      <c r="U18" s="55"/>
      <c r="V18" s="55">
        <v>22</v>
      </c>
      <c r="W18" s="55">
        <v>15</v>
      </c>
      <c r="X18" s="76">
        <f t="shared" si="5"/>
        <v>68.181818181818173</v>
      </c>
    </row>
    <row r="19" spans="1:24" x14ac:dyDescent="0.2">
      <c r="A19" s="63" t="s">
        <v>76</v>
      </c>
      <c r="B19" s="55">
        <v>148</v>
      </c>
      <c r="C19" s="55">
        <v>119</v>
      </c>
      <c r="D19" s="76">
        <f t="shared" si="0"/>
        <v>80.405405405405403</v>
      </c>
      <c r="E19" s="55"/>
      <c r="F19" s="55">
        <v>96</v>
      </c>
      <c r="G19" s="55">
        <v>82</v>
      </c>
      <c r="H19" s="76">
        <f t="shared" si="1"/>
        <v>85.416666666666657</v>
      </c>
      <c r="I19" s="55"/>
      <c r="J19" s="55">
        <v>28</v>
      </c>
      <c r="K19" s="55">
        <v>26</v>
      </c>
      <c r="L19" s="76">
        <f t="shared" si="2"/>
        <v>92.857142857142861</v>
      </c>
      <c r="M19" s="55"/>
      <c r="N19" s="55">
        <v>40</v>
      </c>
      <c r="O19" s="55">
        <v>30</v>
      </c>
      <c r="P19" s="76">
        <f t="shared" si="3"/>
        <v>75</v>
      </c>
      <c r="Q19" s="55"/>
      <c r="R19" s="55">
        <v>84</v>
      </c>
      <c r="S19" s="55">
        <v>71</v>
      </c>
      <c r="T19" s="76">
        <f t="shared" si="4"/>
        <v>84.523809523809518</v>
      </c>
      <c r="U19" s="55"/>
      <c r="V19" s="55">
        <v>14</v>
      </c>
      <c r="W19" s="55">
        <v>11</v>
      </c>
      <c r="X19" s="76">
        <f t="shared" si="5"/>
        <v>78.571428571428569</v>
      </c>
    </row>
    <row r="20" spans="1:24" x14ac:dyDescent="0.2">
      <c r="A20" s="65" t="s">
        <v>77</v>
      </c>
      <c r="B20" s="55">
        <v>761</v>
      </c>
      <c r="C20" s="55">
        <v>687</v>
      </c>
      <c r="D20" s="76">
        <f t="shared" si="0"/>
        <v>90.275952693823911</v>
      </c>
      <c r="E20" s="55"/>
      <c r="F20" s="55">
        <v>518</v>
      </c>
      <c r="G20" s="55">
        <v>495</v>
      </c>
      <c r="H20" s="76">
        <f t="shared" si="1"/>
        <v>95.559845559845556</v>
      </c>
      <c r="I20" s="55"/>
      <c r="J20" s="55">
        <v>104</v>
      </c>
      <c r="K20" s="55">
        <v>99</v>
      </c>
      <c r="L20" s="76">
        <f t="shared" si="2"/>
        <v>95.192307692307693</v>
      </c>
      <c r="M20" s="55"/>
      <c r="N20" s="55">
        <v>145</v>
      </c>
      <c r="O20" s="55">
        <v>143</v>
      </c>
      <c r="P20" s="76">
        <f t="shared" si="3"/>
        <v>98.620689655172413</v>
      </c>
      <c r="Q20" s="55"/>
      <c r="R20" s="55">
        <v>223</v>
      </c>
      <c r="S20" s="55">
        <v>187</v>
      </c>
      <c r="T20" s="76">
        <f t="shared" si="4"/>
        <v>83.856502242152459</v>
      </c>
      <c r="U20" s="55"/>
      <c r="V20" s="55">
        <v>50</v>
      </c>
      <c r="W20" s="55">
        <v>44</v>
      </c>
      <c r="X20" s="76">
        <f t="shared" si="5"/>
        <v>88</v>
      </c>
    </row>
    <row r="21" spans="1:24" x14ac:dyDescent="0.2">
      <c r="A21" s="63" t="s">
        <v>78</v>
      </c>
      <c r="B21" s="55">
        <v>235</v>
      </c>
      <c r="C21" s="55">
        <v>198</v>
      </c>
      <c r="D21" s="76">
        <f t="shared" si="0"/>
        <v>84.255319148936167</v>
      </c>
      <c r="E21" s="55"/>
      <c r="F21" s="55">
        <v>153</v>
      </c>
      <c r="G21" s="55">
        <v>147</v>
      </c>
      <c r="H21" s="76">
        <f t="shared" si="1"/>
        <v>96.078431372549019</v>
      </c>
      <c r="I21" s="55"/>
      <c r="J21" s="55">
        <v>26</v>
      </c>
      <c r="K21" s="55">
        <v>26</v>
      </c>
      <c r="L21" s="76">
        <f t="shared" si="2"/>
        <v>100</v>
      </c>
      <c r="M21" s="55"/>
      <c r="N21" s="55">
        <v>46</v>
      </c>
      <c r="O21" s="55">
        <v>44</v>
      </c>
      <c r="P21" s="76">
        <f t="shared" si="3"/>
        <v>95.652173913043484</v>
      </c>
      <c r="Q21" s="55"/>
      <c r="R21" s="55">
        <v>90</v>
      </c>
      <c r="S21" s="55">
        <v>76</v>
      </c>
      <c r="T21" s="76">
        <f t="shared" si="4"/>
        <v>84.444444444444443</v>
      </c>
      <c r="U21" s="55"/>
      <c r="V21" s="55">
        <v>19</v>
      </c>
      <c r="W21" s="55">
        <v>17</v>
      </c>
      <c r="X21" s="76">
        <f t="shared" si="5"/>
        <v>89.473684210526315</v>
      </c>
    </row>
    <row r="22" spans="1:24" x14ac:dyDescent="0.2">
      <c r="A22" s="63" t="s">
        <v>79</v>
      </c>
      <c r="B22" s="55">
        <v>744</v>
      </c>
      <c r="C22" s="55">
        <v>718</v>
      </c>
      <c r="D22" s="76">
        <f t="shared" si="0"/>
        <v>96.505376344086031</v>
      </c>
      <c r="E22" s="55"/>
      <c r="F22" s="55">
        <v>601</v>
      </c>
      <c r="G22" s="55">
        <v>590</v>
      </c>
      <c r="H22" s="76">
        <f t="shared" si="1"/>
        <v>98.169717138103167</v>
      </c>
      <c r="I22" s="55"/>
      <c r="J22" s="55">
        <v>73</v>
      </c>
      <c r="K22" s="55">
        <v>71</v>
      </c>
      <c r="L22" s="76">
        <f t="shared" si="2"/>
        <v>97.260273972602747</v>
      </c>
      <c r="M22" s="55"/>
      <c r="N22" s="55">
        <v>139</v>
      </c>
      <c r="O22" s="55">
        <v>137</v>
      </c>
      <c r="P22" s="76">
        <f t="shared" si="3"/>
        <v>98.561151079136692</v>
      </c>
      <c r="Q22" s="55"/>
      <c r="R22" s="55">
        <v>180</v>
      </c>
      <c r="S22" s="55">
        <v>162</v>
      </c>
      <c r="T22" s="76">
        <f t="shared" si="4"/>
        <v>90</v>
      </c>
      <c r="U22" s="55"/>
      <c r="V22" s="55">
        <v>30</v>
      </c>
      <c r="W22" s="55">
        <v>30</v>
      </c>
      <c r="X22" s="76">
        <f t="shared" si="5"/>
        <v>100</v>
      </c>
    </row>
    <row r="23" spans="1:24" x14ac:dyDescent="0.2">
      <c r="A23" s="63" t="s">
        <v>80</v>
      </c>
      <c r="B23" s="55">
        <v>110</v>
      </c>
      <c r="C23" s="55">
        <v>82</v>
      </c>
      <c r="D23" s="76">
        <f t="shared" si="0"/>
        <v>74.545454545454547</v>
      </c>
      <c r="E23" s="55"/>
      <c r="F23" s="55">
        <v>91</v>
      </c>
      <c r="G23" s="55">
        <v>66</v>
      </c>
      <c r="H23" s="76">
        <f t="shared" si="1"/>
        <v>72.527472527472526</v>
      </c>
      <c r="I23" s="55"/>
      <c r="J23" s="55">
        <v>27</v>
      </c>
      <c r="K23" s="55">
        <v>27</v>
      </c>
      <c r="L23" s="76">
        <f t="shared" si="2"/>
        <v>100</v>
      </c>
      <c r="M23" s="55"/>
      <c r="N23" s="55">
        <v>19</v>
      </c>
      <c r="O23" s="55">
        <v>12</v>
      </c>
      <c r="P23" s="76">
        <f t="shared" si="3"/>
        <v>63.157894736842103</v>
      </c>
      <c r="Q23" s="55"/>
      <c r="R23" s="55">
        <v>76</v>
      </c>
      <c r="S23" s="55">
        <v>64</v>
      </c>
      <c r="T23" s="76">
        <f t="shared" si="4"/>
        <v>84.210526315789465</v>
      </c>
      <c r="U23" s="55"/>
      <c r="V23" s="55">
        <v>10</v>
      </c>
      <c r="W23" s="55">
        <v>6</v>
      </c>
      <c r="X23" s="76">
        <f t="shared" si="5"/>
        <v>60</v>
      </c>
    </row>
    <row r="24" spans="1:24" x14ac:dyDescent="0.2">
      <c r="A24" s="63" t="s">
        <v>81</v>
      </c>
      <c r="B24" s="55">
        <v>260</v>
      </c>
      <c r="C24" s="55">
        <v>225</v>
      </c>
      <c r="D24" s="76">
        <f t="shared" si="0"/>
        <v>86.538461538461547</v>
      </c>
      <c r="E24" s="55"/>
      <c r="F24" s="55">
        <v>145</v>
      </c>
      <c r="G24" s="55">
        <v>123</v>
      </c>
      <c r="H24" s="76">
        <f t="shared" si="1"/>
        <v>84.827586206896555</v>
      </c>
      <c r="I24" s="55"/>
      <c r="J24" s="55">
        <v>30</v>
      </c>
      <c r="K24" s="55">
        <v>24</v>
      </c>
      <c r="L24" s="76">
        <f t="shared" si="2"/>
        <v>80</v>
      </c>
      <c r="M24" s="55"/>
      <c r="N24" s="55">
        <v>47</v>
      </c>
      <c r="O24" s="55">
        <v>42</v>
      </c>
      <c r="P24" s="76">
        <f t="shared" si="3"/>
        <v>89.361702127659569</v>
      </c>
      <c r="Q24" s="55"/>
      <c r="R24" s="55">
        <v>69</v>
      </c>
      <c r="S24" s="55">
        <v>62</v>
      </c>
      <c r="T24" s="76">
        <f t="shared" si="4"/>
        <v>89.85507246376811</v>
      </c>
      <c r="U24" s="55"/>
      <c r="V24" s="55">
        <v>8</v>
      </c>
      <c r="W24" s="55">
        <v>7</v>
      </c>
      <c r="X24" s="76">
        <f t="shared" si="5"/>
        <v>87.5</v>
      </c>
    </row>
    <row r="25" spans="1:24" x14ac:dyDescent="0.2">
      <c r="A25" s="63" t="s">
        <v>82</v>
      </c>
      <c r="B25" s="55">
        <v>113</v>
      </c>
      <c r="C25" s="55">
        <v>102</v>
      </c>
      <c r="D25" s="76">
        <f t="shared" si="0"/>
        <v>90.265486725663706</v>
      </c>
      <c r="E25" s="55"/>
      <c r="F25" s="55">
        <v>103</v>
      </c>
      <c r="G25" s="55">
        <v>80</v>
      </c>
      <c r="H25" s="76">
        <f t="shared" si="1"/>
        <v>77.669902912621353</v>
      </c>
      <c r="I25" s="55"/>
      <c r="J25" s="55">
        <v>20</v>
      </c>
      <c r="K25" s="55">
        <v>17</v>
      </c>
      <c r="L25" s="76">
        <f t="shared" si="2"/>
        <v>85</v>
      </c>
      <c r="M25" s="55"/>
      <c r="N25" s="55">
        <v>15</v>
      </c>
      <c r="O25" s="55">
        <v>15</v>
      </c>
      <c r="P25" s="76">
        <f t="shared" si="3"/>
        <v>100</v>
      </c>
      <c r="Q25" s="55"/>
      <c r="R25" s="55">
        <v>63</v>
      </c>
      <c r="S25" s="55">
        <v>52</v>
      </c>
      <c r="T25" s="76">
        <f t="shared" si="4"/>
        <v>82.539682539682531</v>
      </c>
      <c r="U25" s="55"/>
      <c r="V25" s="55">
        <v>1</v>
      </c>
      <c r="W25" s="55">
        <v>1</v>
      </c>
      <c r="X25" s="76">
        <f t="shared" si="5"/>
        <v>100</v>
      </c>
    </row>
    <row r="26" spans="1:24" x14ac:dyDescent="0.2">
      <c r="A26" s="63" t="s">
        <v>83</v>
      </c>
      <c r="B26" s="55">
        <v>215</v>
      </c>
      <c r="C26" s="55">
        <v>168</v>
      </c>
      <c r="D26" s="76">
        <f t="shared" si="0"/>
        <v>78.139534883720927</v>
      </c>
      <c r="E26" s="55"/>
      <c r="F26" s="55">
        <v>158</v>
      </c>
      <c r="G26" s="55">
        <v>145</v>
      </c>
      <c r="H26" s="76">
        <f t="shared" si="1"/>
        <v>91.77215189873418</v>
      </c>
      <c r="I26" s="55"/>
      <c r="J26" s="55">
        <v>26</v>
      </c>
      <c r="K26" s="55">
        <v>25</v>
      </c>
      <c r="L26" s="76">
        <f t="shared" si="2"/>
        <v>96.15384615384616</v>
      </c>
      <c r="M26" s="55"/>
      <c r="N26" s="55">
        <v>31</v>
      </c>
      <c r="O26" s="55">
        <v>26</v>
      </c>
      <c r="P26" s="76">
        <f t="shared" si="3"/>
        <v>83.870967741935488</v>
      </c>
      <c r="Q26" s="55"/>
      <c r="R26" s="55">
        <v>66</v>
      </c>
      <c r="S26" s="55">
        <v>55</v>
      </c>
      <c r="T26" s="76">
        <f t="shared" si="4"/>
        <v>83.333333333333343</v>
      </c>
      <c r="U26" s="55"/>
      <c r="V26" s="55">
        <v>8</v>
      </c>
      <c r="W26" s="55">
        <v>7</v>
      </c>
      <c r="X26" s="76">
        <f t="shared" si="5"/>
        <v>87.5</v>
      </c>
    </row>
    <row r="27" spans="1:24" x14ac:dyDescent="0.2">
      <c r="A27" s="63" t="s">
        <v>84</v>
      </c>
      <c r="B27" s="55">
        <v>155</v>
      </c>
      <c r="C27" s="55">
        <v>117</v>
      </c>
      <c r="D27" s="76">
        <f t="shared" si="0"/>
        <v>75.483870967741936</v>
      </c>
      <c r="E27" s="55"/>
      <c r="F27" s="55">
        <v>98</v>
      </c>
      <c r="G27" s="55">
        <v>85</v>
      </c>
      <c r="H27" s="76">
        <f t="shared" si="1"/>
        <v>86.734693877551024</v>
      </c>
      <c r="I27" s="55"/>
      <c r="J27" s="55">
        <v>25</v>
      </c>
      <c r="K27" s="55">
        <v>23</v>
      </c>
      <c r="L27" s="76">
        <f t="shared" si="2"/>
        <v>92</v>
      </c>
      <c r="M27" s="55"/>
      <c r="N27" s="55">
        <v>16</v>
      </c>
      <c r="O27" s="55">
        <v>14</v>
      </c>
      <c r="P27" s="76">
        <f t="shared" si="3"/>
        <v>87.5</v>
      </c>
      <c r="Q27" s="55"/>
      <c r="R27" s="55">
        <v>43</v>
      </c>
      <c r="S27" s="55">
        <v>40</v>
      </c>
      <c r="T27" s="76">
        <f t="shared" si="4"/>
        <v>93.023255813953483</v>
      </c>
      <c r="U27" s="55"/>
      <c r="V27" s="55">
        <v>7</v>
      </c>
      <c r="W27" s="55">
        <v>7</v>
      </c>
      <c r="X27" s="76">
        <f t="shared" si="5"/>
        <v>100</v>
      </c>
    </row>
    <row r="28" spans="1:24" x14ac:dyDescent="0.2">
      <c r="A28" s="63" t="s">
        <v>85</v>
      </c>
      <c r="B28" s="55">
        <v>162</v>
      </c>
      <c r="C28" s="55">
        <v>139</v>
      </c>
      <c r="D28" s="76">
        <f t="shared" si="0"/>
        <v>85.802469135802468</v>
      </c>
      <c r="E28" s="55"/>
      <c r="F28" s="55">
        <v>97</v>
      </c>
      <c r="G28" s="55">
        <v>90</v>
      </c>
      <c r="H28" s="76">
        <f t="shared" si="1"/>
        <v>92.783505154639172</v>
      </c>
      <c r="I28" s="55"/>
      <c r="J28" s="55">
        <v>23</v>
      </c>
      <c r="K28" s="55">
        <v>19</v>
      </c>
      <c r="L28" s="76">
        <f t="shared" si="2"/>
        <v>82.608695652173907</v>
      </c>
      <c r="M28" s="55"/>
      <c r="N28" s="55">
        <v>27</v>
      </c>
      <c r="O28" s="55">
        <v>20</v>
      </c>
      <c r="P28" s="76">
        <f t="shared" si="3"/>
        <v>74.074074074074076</v>
      </c>
      <c r="Q28" s="55"/>
      <c r="R28" s="55">
        <v>83</v>
      </c>
      <c r="S28" s="55">
        <v>68</v>
      </c>
      <c r="T28" s="76">
        <f t="shared" si="4"/>
        <v>81.92771084337349</v>
      </c>
      <c r="U28" s="55"/>
      <c r="V28" s="55">
        <v>6</v>
      </c>
      <c r="W28" s="55">
        <v>3</v>
      </c>
      <c r="X28" s="76">
        <f t="shared" si="5"/>
        <v>50</v>
      </c>
    </row>
    <row r="29" spans="1:24" x14ac:dyDescent="0.2">
      <c r="A29" s="63" t="s">
        <v>86</v>
      </c>
      <c r="B29" s="55">
        <v>356</v>
      </c>
      <c r="C29" s="55">
        <v>327</v>
      </c>
      <c r="D29" s="76">
        <f t="shared" si="0"/>
        <v>91.853932584269657</v>
      </c>
      <c r="E29" s="55"/>
      <c r="F29" s="55">
        <v>222</v>
      </c>
      <c r="G29" s="55">
        <v>209</v>
      </c>
      <c r="H29" s="76">
        <f t="shared" si="1"/>
        <v>94.14414414414415</v>
      </c>
      <c r="I29" s="55"/>
      <c r="J29" s="55">
        <v>42</v>
      </c>
      <c r="K29" s="55">
        <v>40</v>
      </c>
      <c r="L29" s="76">
        <f t="shared" si="2"/>
        <v>95.238095238095227</v>
      </c>
      <c r="M29" s="55"/>
      <c r="N29" s="55">
        <v>88</v>
      </c>
      <c r="O29" s="55">
        <v>83</v>
      </c>
      <c r="P29" s="76">
        <f t="shared" si="3"/>
        <v>94.318181818181827</v>
      </c>
      <c r="Q29" s="55"/>
      <c r="R29" s="55">
        <v>157</v>
      </c>
      <c r="S29" s="55">
        <v>135</v>
      </c>
      <c r="T29" s="76">
        <f t="shared" si="4"/>
        <v>85.98726114649682</v>
      </c>
      <c r="U29" s="55"/>
      <c r="V29" s="55">
        <v>18</v>
      </c>
      <c r="W29" s="55">
        <v>10</v>
      </c>
      <c r="X29" s="76">
        <f t="shared" si="5"/>
        <v>55.555555555555557</v>
      </c>
    </row>
    <row r="30" spans="1:24" x14ac:dyDescent="0.2">
      <c r="A30" s="63" t="s">
        <v>87</v>
      </c>
      <c r="B30" s="55">
        <v>136</v>
      </c>
      <c r="C30" s="55">
        <v>121</v>
      </c>
      <c r="D30" s="76">
        <f t="shared" si="0"/>
        <v>88.970588235294116</v>
      </c>
      <c r="E30" s="55"/>
      <c r="F30" s="55">
        <v>92</v>
      </c>
      <c r="G30" s="55">
        <v>81</v>
      </c>
      <c r="H30" s="76">
        <f t="shared" si="1"/>
        <v>88.043478260869563</v>
      </c>
      <c r="I30" s="55"/>
      <c r="J30" s="55">
        <v>17</v>
      </c>
      <c r="K30" s="55">
        <v>15</v>
      </c>
      <c r="L30" s="76">
        <f t="shared" si="2"/>
        <v>88.235294117647058</v>
      </c>
      <c r="M30" s="55"/>
      <c r="N30" s="55">
        <v>23</v>
      </c>
      <c r="O30" s="55">
        <v>15</v>
      </c>
      <c r="P30" s="76">
        <f t="shared" si="3"/>
        <v>65.217391304347828</v>
      </c>
      <c r="Q30" s="55"/>
      <c r="R30" s="55">
        <v>63</v>
      </c>
      <c r="S30" s="55">
        <v>52</v>
      </c>
      <c r="T30" s="76">
        <f t="shared" si="4"/>
        <v>82.539682539682531</v>
      </c>
      <c r="U30" s="55"/>
      <c r="V30" s="55">
        <v>7</v>
      </c>
      <c r="W30" s="55">
        <v>7</v>
      </c>
      <c r="X30" s="76">
        <f t="shared" si="5"/>
        <v>100</v>
      </c>
    </row>
    <row r="31" spans="1:24" x14ac:dyDescent="0.2">
      <c r="A31" s="63" t="s">
        <v>88</v>
      </c>
      <c r="B31" s="55">
        <v>170</v>
      </c>
      <c r="C31" s="55">
        <v>142</v>
      </c>
      <c r="D31" s="76">
        <f t="shared" si="0"/>
        <v>83.529411764705884</v>
      </c>
      <c r="E31" s="55"/>
      <c r="F31" s="55">
        <v>118</v>
      </c>
      <c r="G31" s="55">
        <v>99</v>
      </c>
      <c r="H31" s="76">
        <f t="shared" si="1"/>
        <v>83.898305084745758</v>
      </c>
      <c r="I31" s="55"/>
      <c r="J31" s="55">
        <v>30</v>
      </c>
      <c r="K31" s="55">
        <v>30</v>
      </c>
      <c r="L31" s="76">
        <f t="shared" si="2"/>
        <v>100</v>
      </c>
      <c r="M31" s="55"/>
      <c r="N31" s="55">
        <v>39</v>
      </c>
      <c r="O31" s="55">
        <v>36</v>
      </c>
      <c r="P31" s="76">
        <f t="shared" si="3"/>
        <v>92.307692307692307</v>
      </c>
      <c r="Q31" s="55"/>
      <c r="R31" s="55">
        <v>105</v>
      </c>
      <c r="S31" s="55">
        <v>78</v>
      </c>
      <c r="T31" s="76">
        <f t="shared" si="4"/>
        <v>74.285714285714292</v>
      </c>
      <c r="U31" s="55"/>
      <c r="V31" s="55">
        <v>8</v>
      </c>
      <c r="W31" s="55">
        <v>8</v>
      </c>
      <c r="X31" s="76">
        <f t="shared" si="5"/>
        <v>100</v>
      </c>
    </row>
    <row r="32" spans="1:24" x14ac:dyDescent="0.2">
      <c r="A32" s="63" t="s">
        <v>89</v>
      </c>
      <c r="B32" s="55">
        <v>55</v>
      </c>
      <c r="C32" s="55">
        <v>50</v>
      </c>
      <c r="D32" s="76">
        <f t="shared" si="0"/>
        <v>90.909090909090907</v>
      </c>
      <c r="E32" s="55"/>
      <c r="F32" s="55">
        <v>33</v>
      </c>
      <c r="G32" s="55">
        <v>31</v>
      </c>
      <c r="H32" s="76">
        <f t="shared" si="1"/>
        <v>93.939393939393938</v>
      </c>
      <c r="I32" s="55"/>
      <c r="J32" s="55">
        <v>10</v>
      </c>
      <c r="K32" s="55">
        <v>8</v>
      </c>
      <c r="L32" s="76">
        <f t="shared" si="2"/>
        <v>80</v>
      </c>
      <c r="M32" s="55"/>
      <c r="N32" s="55">
        <v>15</v>
      </c>
      <c r="O32" s="55">
        <v>11</v>
      </c>
      <c r="P32" s="76">
        <f t="shared" si="3"/>
        <v>73.333333333333329</v>
      </c>
      <c r="Q32" s="55"/>
      <c r="R32" s="55">
        <v>14</v>
      </c>
      <c r="S32" s="55">
        <v>13</v>
      </c>
      <c r="T32" s="76">
        <f t="shared" si="4"/>
        <v>92.857142857142861</v>
      </c>
      <c r="U32" s="55"/>
      <c r="V32" s="55">
        <v>2</v>
      </c>
      <c r="W32" s="55">
        <v>2</v>
      </c>
      <c r="X32" s="76">
        <f t="shared" si="5"/>
        <v>100</v>
      </c>
    </row>
    <row r="33" spans="1:24" x14ac:dyDescent="0.2">
      <c r="A33" s="63" t="s">
        <v>90</v>
      </c>
      <c r="B33" s="55">
        <v>325</v>
      </c>
      <c r="C33" s="55">
        <v>223</v>
      </c>
      <c r="D33" s="76">
        <f t="shared" si="0"/>
        <v>68.615384615384613</v>
      </c>
      <c r="E33" s="55"/>
      <c r="F33" s="55">
        <v>246</v>
      </c>
      <c r="G33" s="55">
        <v>193</v>
      </c>
      <c r="H33" s="76">
        <f t="shared" si="1"/>
        <v>78.455284552845526</v>
      </c>
      <c r="I33" s="55"/>
      <c r="J33" s="55">
        <v>42</v>
      </c>
      <c r="K33" s="55">
        <v>38</v>
      </c>
      <c r="L33" s="76">
        <f t="shared" si="2"/>
        <v>90.476190476190482</v>
      </c>
      <c r="M33" s="55"/>
      <c r="N33" s="55">
        <v>47</v>
      </c>
      <c r="O33" s="55">
        <v>43</v>
      </c>
      <c r="P33" s="76">
        <f t="shared" si="3"/>
        <v>91.489361702127653</v>
      </c>
      <c r="Q33" s="55"/>
      <c r="R33" s="55">
        <v>157</v>
      </c>
      <c r="S33" s="55">
        <v>139</v>
      </c>
      <c r="T33" s="76">
        <f t="shared" si="4"/>
        <v>88.535031847133766</v>
      </c>
      <c r="U33" s="55"/>
      <c r="V33" s="55">
        <v>14</v>
      </c>
      <c r="W33" s="55">
        <v>14</v>
      </c>
      <c r="X33" s="76">
        <f t="shared" si="5"/>
        <v>100</v>
      </c>
    </row>
    <row r="34" spans="1:24" x14ac:dyDescent="0.2">
      <c r="A34" s="66" t="s">
        <v>91</v>
      </c>
      <c r="B34" s="55">
        <v>371</v>
      </c>
      <c r="C34" s="55">
        <v>311</v>
      </c>
      <c r="D34" s="76">
        <f t="shared" si="0"/>
        <v>83.827493261455515</v>
      </c>
      <c r="E34" s="55"/>
      <c r="F34" s="55">
        <v>252</v>
      </c>
      <c r="G34" s="55">
        <v>219</v>
      </c>
      <c r="H34" s="76">
        <f t="shared" si="1"/>
        <v>86.904761904761912</v>
      </c>
      <c r="I34" s="55"/>
      <c r="J34" s="55">
        <v>50</v>
      </c>
      <c r="K34" s="55">
        <v>44</v>
      </c>
      <c r="L34" s="76">
        <f t="shared" si="2"/>
        <v>88</v>
      </c>
      <c r="M34" s="55"/>
      <c r="N34" s="55">
        <v>84</v>
      </c>
      <c r="O34" s="55">
        <v>68</v>
      </c>
      <c r="P34" s="76">
        <f t="shared" si="3"/>
        <v>80.952380952380949</v>
      </c>
      <c r="Q34" s="55"/>
      <c r="R34" s="55">
        <v>203</v>
      </c>
      <c r="S34" s="55">
        <v>157</v>
      </c>
      <c r="T34" s="76">
        <f t="shared" si="4"/>
        <v>77.339901477832512</v>
      </c>
      <c r="U34" s="55"/>
      <c r="V34" s="55">
        <v>11</v>
      </c>
      <c r="W34" s="55">
        <v>11</v>
      </c>
      <c r="X34" s="76">
        <f t="shared" si="5"/>
        <v>100</v>
      </c>
    </row>
    <row r="35" spans="1:24" ht="13.5" thickBot="1" x14ac:dyDescent="0.25">
      <c r="A35" s="67" t="s">
        <v>92</v>
      </c>
      <c r="B35" s="69">
        <v>64</v>
      </c>
      <c r="C35" s="69">
        <v>51</v>
      </c>
      <c r="D35" s="81">
        <f t="shared" si="0"/>
        <v>79.6875</v>
      </c>
      <c r="E35" s="69"/>
      <c r="F35" s="69">
        <v>38</v>
      </c>
      <c r="G35" s="69">
        <v>27</v>
      </c>
      <c r="H35" s="81">
        <f t="shared" si="1"/>
        <v>71.05263157894737</v>
      </c>
      <c r="I35" s="69"/>
      <c r="J35" s="69">
        <v>11</v>
      </c>
      <c r="K35" s="69">
        <v>10</v>
      </c>
      <c r="L35" s="81">
        <f t="shared" si="2"/>
        <v>90.909090909090907</v>
      </c>
      <c r="M35" s="69"/>
      <c r="N35" s="69">
        <v>7</v>
      </c>
      <c r="O35" s="69">
        <v>7</v>
      </c>
      <c r="P35" s="81">
        <f t="shared" si="3"/>
        <v>100</v>
      </c>
      <c r="Q35" s="69"/>
      <c r="R35" s="69">
        <v>29</v>
      </c>
      <c r="S35" s="69">
        <v>23</v>
      </c>
      <c r="T35" s="81">
        <f t="shared" si="4"/>
        <v>79.310344827586206</v>
      </c>
      <c r="U35" s="69"/>
      <c r="V35" s="83" t="s">
        <v>70</v>
      </c>
      <c r="W35" s="83" t="s">
        <v>70</v>
      </c>
      <c r="X35" s="83" t="s">
        <v>70</v>
      </c>
    </row>
    <row r="36" spans="1:24" x14ac:dyDescent="0.2">
      <c r="D36" s="59"/>
      <c r="H36" s="59"/>
      <c r="L36" s="59"/>
    </row>
    <row r="37" spans="1:24" x14ac:dyDescent="0.2">
      <c r="D37" s="59"/>
      <c r="H37" s="59"/>
      <c r="L37" s="59"/>
    </row>
  </sheetData>
  <mergeCells count="7">
    <mergeCell ref="V5:X5"/>
    <mergeCell ref="Z1:AA2"/>
    <mergeCell ref="B5:D5"/>
    <mergeCell ref="F5:H5"/>
    <mergeCell ref="J5:L5"/>
    <mergeCell ref="N5:P5"/>
    <mergeCell ref="R5:T5"/>
  </mergeCells>
  <hyperlinks>
    <hyperlink ref="Z1" r:id="rId1" location="INDICE!A1"/>
    <hyperlink ref="Z1:AA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paperSize="121" scale="90" orientation="landscape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Normal="100" workbookViewId="0">
      <selection activeCell="P1" sqref="P1:Q2"/>
    </sheetView>
  </sheetViews>
  <sheetFormatPr baseColWidth="10" defaultRowHeight="12.75" x14ac:dyDescent="0.2"/>
  <cols>
    <col min="1" max="1" width="16.42578125" style="47" customWidth="1"/>
    <col min="2" max="2" width="6.42578125" style="73" customWidth="1"/>
    <col min="3" max="3" width="8" style="73" customWidth="1"/>
    <col min="4" max="4" width="8.140625" style="73" customWidth="1"/>
    <col min="5" max="5" width="1.28515625" style="73" customWidth="1"/>
    <col min="6" max="6" width="9.42578125" style="73" customWidth="1"/>
    <col min="7" max="7" width="8" style="73" customWidth="1"/>
    <col min="8" max="8" width="3.42578125" style="73" customWidth="1"/>
    <col min="9" max="9" width="6.5703125" style="73" bestFit="1" customWidth="1"/>
    <col min="10" max="10" width="10.42578125" style="73" bestFit="1" customWidth="1"/>
    <col min="11" max="11" width="14.85546875" style="73" customWidth="1"/>
    <col min="12" max="12" width="13.85546875" style="73" customWidth="1"/>
    <col min="13" max="13" width="1.7109375" style="73" customWidth="1"/>
    <col min="14" max="14" width="12.42578125" style="73" customWidth="1"/>
    <col min="15" max="16384" width="11.42578125" style="59"/>
  </cols>
  <sheetData>
    <row r="1" spans="1:18" s="110" customFormat="1" ht="15" customHeight="1" x14ac:dyDescent="0.25">
      <c r="A1" s="43" t="s">
        <v>169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69"/>
      <c r="P1" s="180" t="s">
        <v>194</v>
      </c>
      <c r="Q1" s="180"/>
      <c r="R1" s="169"/>
    </row>
    <row r="2" spans="1:18" s="110" customFormat="1" ht="15" customHeight="1" x14ac:dyDescent="0.25">
      <c r="A2" s="43" t="s">
        <v>170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69"/>
      <c r="P2" s="180"/>
      <c r="Q2" s="180"/>
      <c r="R2"/>
    </row>
    <row r="3" spans="1:18" s="110" customFormat="1" ht="15" x14ac:dyDescent="0.25">
      <c r="A3" s="43" t="s">
        <v>39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8" s="110" customFormat="1" ht="15.75" thickBot="1" x14ac:dyDescent="0.3">
      <c r="A4" s="46" t="s">
        <v>40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18" s="48" customFormat="1" ht="39.75" customHeight="1" x14ac:dyDescent="0.2">
      <c r="A5" s="85"/>
      <c r="B5" s="185" t="s">
        <v>103</v>
      </c>
      <c r="C5" s="185"/>
      <c r="D5" s="185"/>
      <c r="E5" s="85"/>
      <c r="F5" s="185" t="s">
        <v>104</v>
      </c>
      <c r="G5" s="185"/>
      <c r="H5" s="86"/>
      <c r="I5" s="181" t="s">
        <v>105</v>
      </c>
      <c r="J5" s="181"/>
      <c r="K5" s="181"/>
      <c r="L5" s="181"/>
      <c r="M5" s="85"/>
      <c r="N5" s="85"/>
    </row>
    <row r="6" spans="1:18" s="48" customFormat="1" ht="39" customHeight="1" thickBot="1" x14ac:dyDescent="0.25">
      <c r="A6" s="117" t="s">
        <v>41</v>
      </c>
      <c r="B6" s="89" t="s">
        <v>61</v>
      </c>
      <c r="C6" s="107" t="s">
        <v>106</v>
      </c>
      <c r="D6" s="107" t="s">
        <v>107</v>
      </c>
      <c r="E6" s="89"/>
      <c r="F6" s="107" t="s">
        <v>106</v>
      </c>
      <c r="G6" s="107" t="s">
        <v>107</v>
      </c>
      <c r="H6" s="89"/>
      <c r="I6" s="89" t="s">
        <v>61</v>
      </c>
      <c r="J6" s="90" t="s">
        <v>108</v>
      </c>
      <c r="K6" s="90" t="s">
        <v>109</v>
      </c>
      <c r="L6" s="90" t="s">
        <v>110</v>
      </c>
      <c r="M6" s="89"/>
      <c r="N6" s="90" t="s">
        <v>111</v>
      </c>
    </row>
    <row r="7" spans="1:18" ht="15" customHeight="1" x14ac:dyDescent="0.2">
      <c r="A7" s="63" t="s">
        <v>64</v>
      </c>
      <c r="B7" s="55">
        <f>SUM(B9:B35)</f>
        <v>37188</v>
      </c>
      <c r="C7" s="55">
        <f t="shared" ref="C7:D7" si="0">SUM(C9:C35)</f>
        <v>29090</v>
      </c>
      <c r="D7" s="55">
        <f t="shared" si="0"/>
        <v>8098</v>
      </c>
      <c r="E7" s="58"/>
      <c r="F7" s="125">
        <f>+C7/B7*100</f>
        <v>78.224158330644286</v>
      </c>
      <c r="G7" s="125">
        <f>+D7/B7*100</f>
        <v>21.775841669355707</v>
      </c>
      <c r="H7" s="92"/>
      <c r="I7" s="55">
        <f>SUM(J7:L7)</f>
        <v>37188</v>
      </c>
      <c r="J7" s="55">
        <f t="shared" ref="J7:L7" si="1">SUM(J9:J35)</f>
        <v>29865</v>
      </c>
      <c r="K7" s="55">
        <f t="shared" si="1"/>
        <v>2796</v>
      </c>
      <c r="L7" s="55">
        <f t="shared" si="1"/>
        <v>4527</v>
      </c>
      <c r="M7" s="55"/>
      <c r="N7" s="58">
        <v>8.7588738302678291</v>
      </c>
    </row>
    <row r="8" spans="1:18" x14ac:dyDescent="0.2">
      <c r="A8" s="63"/>
      <c r="B8" s="55"/>
      <c r="C8" s="55"/>
      <c r="D8" s="55"/>
      <c r="E8" s="58"/>
      <c r="F8" s="109"/>
      <c r="G8" s="109"/>
      <c r="H8" s="92"/>
      <c r="I8" s="55"/>
      <c r="J8" s="55"/>
      <c r="K8" s="55"/>
      <c r="L8" s="55"/>
      <c r="M8" s="58"/>
      <c r="N8" s="92"/>
    </row>
    <row r="9" spans="1:18" x14ac:dyDescent="0.2">
      <c r="A9" s="63" t="s">
        <v>65</v>
      </c>
      <c r="B9" s="55">
        <f t="shared" ref="B9:B35" si="2">+C9+D9</f>
        <v>1577</v>
      </c>
      <c r="C9" s="55">
        <v>1366</v>
      </c>
      <c r="D9" s="55">
        <v>211</v>
      </c>
      <c r="E9" s="58"/>
      <c r="F9" s="79">
        <f t="shared" ref="F9:F35" si="3">+C9/B9*100</f>
        <v>86.620164870006349</v>
      </c>
      <c r="G9" s="79">
        <f t="shared" ref="G9:G35" si="4">+D9/B9*100</f>
        <v>13.379835129993658</v>
      </c>
      <c r="H9" s="92"/>
      <c r="I9" s="55">
        <f t="shared" ref="I9:I35" si="5">SUM(J9:L9)</f>
        <v>1577</v>
      </c>
      <c r="J9" s="55">
        <v>1238</v>
      </c>
      <c r="K9" s="55">
        <v>81</v>
      </c>
      <c r="L9" s="55">
        <v>258</v>
      </c>
      <c r="M9" s="58"/>
      <c r="N9" s="58">
        <v>10.332276474318325</v>
      </c>
    </row>
    <row r="10" spans="1:18" x14ac:dyDescent="0.2">
      <c r="A10" s="63" t="s">
        <v>66</v>
      </c>
      <c r="B10" s="55">
        <f t="shared" si="2"/>
        <v>1973</v>
      </c>
      <c r="C10" s="55">
        <v>1531</v>
      </c>
      <c r="D10" s="55">
        <v>442</v>
      </c>
      <c r="E10" s="58"/>
      <c r="F10" s="79">
        <f t="shared" si="3"/>
        <v>77.597567156614289</v>
      </c>
      <c r="G10" s="79">
        <f t="shared" si="4"/>
        <v>22.402432843385707</v>
      </c>
      <c r="H10" s="92"/>
      <c r="I10" s="55">
        <f t="shared" si="5"/>
        <v>1973</v>
      </c>
      <c r="J10" s="55">
        <v>1517</v>
      </c>
      <c r="K10" s="55">
        <v>172</v>
      </c>
      <c r="L10" s="55">
        <v>284</v>
      </c>
      <c r="M10" s="58"/>
      <c r="N10" s="58">
        <v>8.6730866700456151</v>
      </c>
    </row>
    <row r="11" spans="1:18" x14ac:dyDescent="0.2">
      <c r="A11" s="63" t="s">
        <v>67</v>
      </c>
      <c r="B11" s="55">
        <f t="shared" si="2"/>
        <v>1312</v>
      </c>
      <c r="C11" s="55">
        <v>1152</v>
      </c>
      <c r="D11" s="55">
        <v>160</v>
      </c>
      <c r="E11" s="58"/>
      <c r="F11" s="79">
        <f t="shared" si="3"/>
        <v>87.804878048780495</v>
      </c>
      <c r="G11" s="79">
        <f t="shared" si="4"/>
        <v>12.195121951219512</v>
      </c>
      <c r="H11" s="92"/>
      <c r="I11" s="55">
        <f t="shared" si="5"/>
        <v>1312</v>
      </c>
      <c r="J11" s="55">
        <v>952</v>
      </c>
      <c r="K11" s="55">
        <v>162</v>
      </c>
      <c r="L11" s="55">
        <v>198</v>
      </c>
      <c r="M11" s="58"/>
      <c r="N11" s="58">
        <v>9.8810975609756095</v>
      </c>
    </row>
    <row r="12" spans="1:18" x14ac:dyDescent="0.2">
      <c r="A12" s="63" t="s">
        <v>68</v>
      </c>
      <c r="B12" s="55">
        <f t="shared" si="2"/>
        <v>2225</v>
      </c>
      <c r="C12" s="55">
        <v>1791</v>
      </c>
      <c r="D12" s="55">
        <v>434</v>
      </c>
      <c r="E12" s="58"/>
      <c r="F12" s="79">
        <f t="shared" si="3"/>
        <v>80.49438202247191</v>
      </c>
      <c r="G12" s="79">
        <f t="shared" si="4"/>
        <v>19.50561797752809</v>
      </c>
      <c r="H12" s="92"/>
      <c r="I12" s="55">
        <f t="shared" si="5"/>
        <v>2225</v>
      </c>
      <c r="J12" s="55">
        <v>1772</v>
      </c>
      <c r="K12" s="55">
        <v>183</v>
      </c>
      <c r="L12" s="55">
        <v>270</v>
      </c>
      <c r="M12" s="58"/>
      <c r="N12" s="58">
        <v>10.326741573033708</v>
      </c>
    </row>
    <row r="13" spans="1:18" x14ac:dyDescent="0.2">
      <c r="A13" s="63" t="s">
        <v>69</v>
      </c>
      <c r="B13" s="55">
        <f t="shared" si="2"/>
        <v>1189</v>
      </c>
      <c r="C13" s="55">
        <v>1007</v>
      </c>
      <c r="D13" s="55">
        <v>182</v>
      </c>
      <c r="E13" s="58"/>
      <c r="F13" s="79">
        <f t="shared" si="3"/>
        <v>84.693019343986549</v>
      </c>
      <c r="G13" s="79">
        <f t="shared" si="4"/>
        <v>15.306980656013458</v>
      </c>
      <c r="H13" s="92"/>
      <c r="I13" s="55">
        <f t="shared" si="5"/>
        <v>1189</v>
      </c>
      <c r="J13" s="55">
        <v>1012</v>
      </c>
      <c r="K13" s="55">
        <v>34</v>
      </c>
      <c r="L13" s="55">
        <v>143</v>
      </c>
      <c r="M13" s="58"/>
      <c r="N13" s="58">
        <v>5.046257359125315</v>
      </c>
    </row>
    <row r="14" spans="1:18" x14ac:dyDescent="0.2">
      <c r="A14" s="63" t="s">
        <v>71</v>
      </c>
      <c r="B14" s="55">
        <f t="shared" si="2"/>
        <v>2034</v>
      </c>
      <c r="C14" s="55">
        <v>1340</v>
      </c>
      <c r="D14" s="55">
        <v>694</v>
      </c>
      <c r="E14" s="58"/>
      <c r="F14" s="79">
        <f t="shared" si="3"/>
        <v>65.880039331366774</v>
      </c>
      <c r="G14" s="79">
        <f t="shared" si="4"/>
        <v>34.11996066863324</v>
      </c>
      <c r="H14" s="92"/>
      <c r="I14" s="55">
        <f t="shared" si="5"/>
        <v>2034</v>
      </c>
      <c r="J14" s="55">
        <v>1605</v>
      </c>
      <c r="K14" s="55">
        <v>207</v>
      </c>
      <c r="L14" s="55">
        <v>222</v>
      </c>
      <c r="M14" s="58"/>
      <c r="N14" s="58">
        <v>7.0334316617502459</v>
      </c>
    </row>
    <row r="15" spans="1:18" x14ac:dyDescent="0.2">
      <c r="A15" s="63" t="s">
        <v>72</v>
      </c>
      <c r="B15" s="55">
        <f t="shared" si="2"/>
        <v>668</v>
      </c>
      <c r="C15" s="55">
        <v>562</v>
      </c>
      <c r="D15" s="55">
        <v>106</v>
      </c>
      <c r="E15" s="58"/>
      <c r="F15" s="79">
        <f t="shared" si="3"/>
        <v>84.131736526946113</v>
      </c>
      <c r="G15" s="79">
        <f t="shared" si="4"/>
        <v>15.868263473053892</v>
      </c>
      <c r="H15" s="92"/>
      <c r="I15" s="55">
        <f t="shared" si="5"/>
        <v>668</v>
      </c>
      <c r="J15" s="55">
        <v>500</v>
      </c>
      <c r="K15" s="55">
        <v>96</v>
      </c>
      <c r="L15" s="55">
        <v>72</v>
      </c>
      <c r="M15" s="58"/>
      <c r="N15" s="58">
        <v>4.4221556886227544</v>
      </c>
    </row>
    <row r="16" spans="1:18" x14ac:dyDescent="0.2">
      <c r="A16" s="63" t="s">
        <v>73</v>
      </c>
      <c r="B16" s="55">
        <f t="shared" si="2"/>
        <v>2578</v>
      </c>
      <c r="C16" s="55">
        <v>2100</v>
      </c>
      <c r="D16" s="55">
        <v>478</v>
      </c>
      <c r="E16" s="58"/>
      <c r="F16" s="79">
        <f t="shared" si="3"/>
        <v>81.458494957331268</v>
      </c>
      <c r="G16" s="79">
        <f t="shared" si="4"/>
        <v>18.541505042668735</v>
      </c>
      <c r="H16" s="92"/>
      <c r="I16" s="55">
        <f t="shared" si="5"/>
        <v>2578</v>
      </c>
      <c r="J16" s="55">
        <v>1955</v>
      </c>
      <c r="K16" s="55">
        <v>261</v>
      </c>
      <c r="L16" s="55">
        <v>362</v>
      </c>
      <c r="M16" s="58"/>
      <c r="N16" s="58">
        <v>11.181148176881303</v>
      </c>
    </row>
    <row r="17" spans="1:14" x14ac:dyDescent="0.2">
      <c r="A17" s="63" t="s">
        <v>74</v>
      </c>
      <c r="B17" s="55">
        <f t="shared" si="2"/>
        <v>2015</v>
      </c>
      <c r="C17" s="55">
        <v>1772</v>
      </c>
      <c r="D17" s="55">
        <v>243</v>
      </c>
      <c r="E17" s="58"/>
      <c r="F17" s="79">
        <f t="shared" si="3"/>
        <v>87.940446650124073</v>
      </c>
      <c r="G17" s="79">
        <f t="shared" si="4"/>
        <v>12.05955334987593</v>
      </c>
      <c r="H17" s="92"/>
      <c r="I17" s="55">
        <f t="shared" si="5"/>
        <v>2015</v>
      </c>
      <c r="J17" s="55">
        <v>1751</v>
      </c>
      <c r="K17" s="55">
        <v>55</v>
      </c>
      <c r="L17" s="55">
        <v>209</v>
      </c>
      <c r="M17" s="58"/>
      <c r="N17" s="58">
        <v>7.8506203473945408</v>
      </c>
    </row>
    <row r="18" spans="1:14" x14ac:dyDescent="0.2">
      <c r="A18" s="63" t="s">
        <v>75</v>
      </c>
      <c r="B18" s="55">
        <f t="shared" si="2"/>
        <v>2939</v>
      </c>
      <c r="C18" s="55">
        <v>2169</v>
      </c>
      <c r="D18" s="55">
        <v>770</v>
      </c>
      <c r="E18" s="58"/>
      <c r="F18" s="79">
        <f t="shared" si="3"/>
        <v>73.800612453215379</v>
      </c>
      <c r="G18" s="79">
        <f t="shared" si="4"/>
        <v>26.199387546784621</v>
      </c>
      <c r="H18" s="92"/>
      <c r="I18" s="55">
        <f t="shared" si="5"/>
        <v>2939</v>
      </c>
      <c r="J18" s="55">
        <v>2462</v>
      </c>
      <c r="K18" s="55">
        <v>201</v>
      </c>
      <c r="L18" s="55">
        <v>276</v>
      </c>
      <c r="M18" s="58"/>
      <c r="N18" s="58">
        <v>5.7056822048315752</v>
      </c>
    </row>
    <row r="19" spans="1:14" x14ac:dyDescent="0.2">
      <c r="A19" s="63" t="s">
        <v>76</v>
      </c>
      <c r="B19" s="55">
        <f t="shared" si="2"/>
        <v>1044</v>
      </c>
      <c r="C19" s="55">
        <v>531</v>
      </c>
      <c r="D19" s="55">
        <v>513</v>
      </c>
      <c r="E19" s="58"/>
      <c r="F19" s="79">
        <f t="shared" si="3"/>
        <v>50.862068965517238</v>
      </c>
      <c r="G19" s="79">
        <f t="shared" si="4"/>
        <v>49.137931034482754</v>
      </c>
      <c r="H19" s="92"/>
      <c r="I19" s="55">
        <f t="shared" si="5"/>
        <v>1044</v>
      </c>
      <c r="J19" s="55">
        <v>907</v>
      </c>
      <c r="K19" s="55">
        <v>26</v>
      </c>
      <c r="L19" s="55">
        <v>111</v>
      </c>
      <c r="M19" s="58"/>
      <c r="N19" s="58">
        <v>5.1848659003831417</v>
      </c>
    </row>
    <row r="20" spans="1:14" x14ac:dyDescent="0.2">
      <c r="A20" s="65" t="s">
        <v>77</v>
      </c>
      <c r="B20" s="55">
        <f t="shared" si="2"/>
        <v>2571</v>
      </c>
      <c r="C20" s="55">
        <v>2384</v>
      </c>
      <c r="D20" s="55">
        <v>187</v>
      </c>
      <c r="E20" s="58"/>
      <c r="F20" s="79">
        <f t="shared" si="3"/>
        <v>92.726565538700896</v>
      </c>
      <c r="G20" s="79">
        <f t="shared" si="4"/>
        <v>7.2734344612991055</v>
      </c>
      <c r="H20" s="92"/>
      <c r="I20" s="55">
        <f t="shared" si="5"/>
        <v>2571</v>
      </c>
      <c r="J20" s="55">
        <v>2031</v>
      </c>
      <c r="K20" s="55">
        <v>229</v>
      </c>
      <c r="L20" s="55">
        <v>311</v>
      </c>
      <c r="M20" s="58"/>
      <c r="N20" s="58">
        <v>10.316997277323999</v>
      </c>
    </row>
    <row r="21" spans="1:14" x14ac:dyDescent="0.2">
      <c r="A21" s="63" t="s">
        <v>78</v>
      </c>
      <c r="B21" s="55">
        <f t="shared" si="2"/>
        <v>1311</v>
      </c>
      <c r="C21" s="55">
        <v>808</v>
      </c>
      <c r="D21" s="55">
        <v>503</v>
      </c>
      <c r="E21" s="58"/>
      <c r="F21" s="79">
        <f t="shared" si="3"/>
        <v>61.632341723874909</v>
      </c>
      <c r="G21" s="79">
        <f t="shared" si="4"/>
        <v>38.367658276125091</v>
      </c>
      <c r="H21" s="92"/>
      <c r="I21" s="55">
        <f t="shared" si="5"/>
        <v>1311</v>
      </c>
      <c r="J21" s="55">
        <v>1159</v>
      </c>
      <c r="K21" s="55">
        <v>55</v>
      </c>
      <c r="L21" s="55">
        <v>97</v>
      </c>
      <c r="M21" s="58"/>
      <c r="N21" s="58">
        <v>5.0579710144927539</v>
      </c>
    </row>
    <row r="22" spans="1:14" x14ac:dyDescent="0.2">
      <c r="A22" s="63" t="s">
        <v>79</v>
      </c>
      <c r="B22" s="55">
        <f t="shared" si="2"/>
        <v>2394</v>
      </c>
      <c r="C22" s="55">
        <v>2171</v>
      </c>
      <c r="D22" s="55">
        <v>223</v>
      </c>
      <c r="E22" s="58"/>
      <c r="F22" s="79">
        <f t="shared" si="3"/>
        <v>90.68504594820385</v>
      </c>
      <c r="G22" s="79">
        <f t="shared" si="4"/>
        <v>9.3149540517961569</v>
      </c>
      <c r="H22" s="92"/>
      <c r="I22" s="55">
        <f t="shared" si="5"/>
        <v>2394</v>
      </c>
      <c r="J22" s="55">
        <v>1751</v>
      </c>
      <c r="K22" s="55">
        <v>262</v>
      </c>
      <c r="L22" s="55">
        <v>381</v>
      </c>
      <c r="M22" s="58"/>
      <c r="N22" s="58">
        <v>9.9828738512949045</v>
      </c>
    </row>
    <row r="23" spans="1:14" x14ac:dyDescent="0.2">
      <c r="A23" s="63" t="s">
        <v>80</v>
      </c>
      <c r="B23" s="55">
        <f t="shared" si="2"/>
        <v>758</v>
      </c>
      <c r="C23" s="55">
        <v>428</v>
      </c>
      <c r="D23" s="55">
        <v>330</v>
      </c>
      <c r="E23" s="58"/>
      <c r="F23" s="79">
        <f t="shared" si="3"/>
        <v>56.464379947229546</v>
      </c>
      <c r="G23" s="79">
        <f t="shared" si="4"/>
        <v>43.535620052770447</v>
      </c>
      <c r="H23" s="92"/>
      <c r="I23" s="55">
        <f t="shared" si="5"/>
        <v>758</v>
      </c>
      <c r="J23" s="55">
        <v>630</v>
      </c>
      <c r="K23" s="55">
        <v>50</v>
      </c>
      <c r="L23" s="55">
        <v>78</v>
      </c>
      <c r="M23" s="58"/>
      <c r="N23" s="58">
        <v>8.1134564643799472</v>
      </c>
    </row>
    <row r="24" spans="1:14" x14ac:dyDescent="0.2">
      <c r="A24" s="63" t="s">
        <v>81</v>
      </c>
      <c r="B24" s="55">
        <f t="shared" si="2"/>
        <v>821</v>
      </c>
      <c r="C24" s="55">
        <v>728</v>
      </c>
      <c r="D24" s="55">
        <v>93</v>
      </c>
      <c r="E24" s="58"/>
      <c r="F24" s="79">
        <f t="shared" si="3"/>
        <v>88.67235079171742</v>
      </c>
      <c r="G24" s="79">
        <f t="shared" si="4"/>
        <v>11.327649208282581</v>
      </c>
      <c r="H24" s="92"/>
      <c r="I24" s="55">
        <f t="shared" si="5"/>
        <v>821</v>
      </c>
      <c r="J24" s="55">
        <v>630</v>
      </c>
      <c r="K24" s="55">
        <v>81</v>
      </c>
      <c r="L24" s="55">
        <v>110</v>
      </c>
      <c r="M24" s="58"/>
      <c r="N24" s="58">
        <v>11.864799025578563</v>
      </c>
    </row>
    <row r="25" spans="1:14" x14ac:dyDescent="0.2">
      <c r="A25" s="63" t="s">
        <v>82</v>
      </c>
      <c r="B25" s="55">
        <f t="shared" si="2"/>
        <v>490</v>
      </c>
      <c r="C25" s="55">
        <v>357</v>
      </c>
      <c r="D25" s="55">
        <v>133</v>
      </c>
      <c r="E25" s="58"/>
      <c r="F25" s="79">
        <f t="shared" si="3"/>
        <v>72.857142857142847</v>
      </c>
      <c r="G25" s="79">
        <f t="shared" si="4"/>
        <v>27.142857142857142</v>
      </c>
      <c r="H25" s="92"/>
      <c r="I25" s="55">
        <f t="shared" si="5"/>
        <v>490</v>
      </c>
      <c r="J25" s="55">
        <v>363</v>
      </c>
      <c r="K25" s="55">
        <v>46</v>
      </c>
      <c r="L25" s="55">
        <v>81</v>
      </c>
      <c r="M25" s="58"/>
      <c r="N25" s="58">
        <v>12.704081632653061</v>
      </c>
    </row>
    <row r="26" spans="1:14" x14ac:dyDescent="0.2">
      <c r="A26" s="63" t="s">
        <v>83</v>
      </c>
      <c r="B26" s="55">
        <f t="shared" si="2"/>
        <v>1541</v>
      </c>
      <c r="C26" s="55">
        <v>1292</v>
      </c>
      <c r="D26" s="55">
        <v>249</v>
      </c>
      <c r="E26" s="58"/>
      <c r="F26" s="79">
        <f t="shared" si="3"/>
        <v>83.84166125892277</v>
      </c>
      <c r="G26" s="79">
        <f t="shared" si="4"/>
        <v>16.158338741077223</v>
      </c>
      <c r="H26" s="92"/>
      <c r="I26" s="55">
        <f t="shared" si="5"/>
        <v>1541</v>
      </c>
      <c r="J26" s="55">
        <v>1279</v>
      </c>
      <c r="K26" s="55">
        <v>155</v>
      </c>
      <c r="L26" s="55">
        <v>107</v>
      </c>
      <c r="M26" s="58"/>
      <c r="N26" s="58">
        <v>4.8987670343932512</v>
      </c>
    </row>
    <row r="27" spans="1:14" x14ac:dyDescent="0.2">
      <c r="A27" s="63" t="s">
        <v>84</v>
      </c>
      <c r="B27" s="55">
        <f t="shared" si="2"/>
        <v>794</v>
      </c>
      <c r="C27" s="55">
        <v>702</v>
      </c>
      <c r="D27" s="55">
        <v>92</v>
      </c>
      <c r="E27" s="58"/>
      <c r="F27" s="79">
        <f t="shared" si="3"/>
        <v>88.413098236775824</v>
      </c>
      <c r="G27" s="79">
        <f t="shared" si="4"/>
        <v>11.586901763224182</v>
      </c>
      <c r="H27" s="92"/>
      <c r="I27" s="55">
        <f t="shared" si="5"/>
        <v>794</v>
      </c>
      <c r="J27" s="55">
        <v>567</v>
      </c>
      <c r="K27" s="55">
        <v>139</v>
      </c>
      <c r="L27" s="55">
        <v>88</v>
      </c>
      <c r="M27" s="58"/>
      <c r="N27" s="58">
        <v>6.8790931989924431</v>
      </c>
    </row>
    <row r="28" spans="1:14" x14ac:dyDescent="0.2">
      <c r="A28" s="63" t="s">
        <v>85</v>
      </c>
      <c r="B28" s="55">
        <f t="shared" si="2"/>
        <v>687</v>
      </c>
      <c r="C28" s="55">
        <v>570</v>
      </c>
      <c r="D28" s="55">
        <v>117</v>
      </c>
      <c r="E28" s="58"/>
      <c r="F28" s="79">
        <f t="shared" si="3"/>
        <v>82.969432314410483</v>
      </c>
      <c r="G28" s="79">
        <f t="shared" si="4"/>
        <v>17.030567685589521</v>
      </c>
      <c r="H28" s="92"/>
      <c r="I28" s="55">
        <f t="shared" si="5"/>
        <v>687</v>
      </c>
      <c r="J28" s="55">
        <v>575</v>
      </c>
      <c r="K28" s="55">
        <v>26</v>
      </c>
      <c r="L28" s="55">
        <v>86</v>
      </c>
      <c r="M28" s="58"/>
      <c r="N28" s="58">
        <v>14.775836972343523</v>
      </c>
    </row>
    <row r="29" spans="1:14" x14ac:dyDescent="0.2">
      <c r="A29" s="63" t="s">
        <v>86</v>
      </c>
      <c r="B29" s="55">
        <f t="shared" si="2"/>
        <v>1245</v>
      </c>
      <c r="C29" s="55">
        <v>1020</v>
      </c>
      <c r="D29" s="55">
        <v>225</v>
      </c>
      <c r="E29" s="58"/>
      <c r="F29" s="79">
        <f t="shared" si="3"/>
        <v>81.92771084337349</v>
      </c>
      <c r="G29" s="79">
        <f t="shared" si="4"/>
        <v>18.072289156626507</v>
      </c>
      <c r="H29" s="92"/>
      <c r="I29" s="55">
        <f t="shared" si="5"/>
        <v>1245</v>
      </c>
      <c r="J29" s="55">
        <v>1044</v>
      </c>
      <c r="K29" s="55">
        <v>34</v>
      </c>
      <c r="L29" s="55">
        <v>167</v>
      </c>
      <c r="M29" s="58"/>
      <c r="N29" s="58">
        <v>10.317269076305221</v>
      </c>
    </row>
    <row r="30" spans="1:14" x14ac:dyDescent="0.2">
      <c r="A30" s="63" t="s">
        <v>87</v>
      </c>
      <c r="B30" s="55">
        <f t="shared" si="2"/>
        <v>499</v>
      </c>
      <c r="C30" s="55">
        <v>393</v>
      </c>
      <c r="D30" s="55">
        <v>106</v>
      </c>
      <c r="E30" s="58"/>
      <c r="F30" s="79">
        <f t="shared" si="3"/>
        <v>78.757515030060119</v>
      </c>
      <c r="G30" s="79">
        <f t="shared" si="4"/>
        <v>21.242484969939881</v>
      </c>
      <c r="H30" s="92"/>
      <c r="I30" s="55">
        <f t="shared" si="5"/>
        <v>499</v>
      </c>
      <c r="J30" s="55">
        <v>408</v>
      </c>
      <c r="K30" s="55">
        <v>29</v>
      </c>
      <c r="L30" s="55">
        <v>62</v>
      </c>
      <c r="M30" s="58"/>
      <c r="N30" s="58">
        <v>12.98997995991984</v>
      </c>
    </row>
    <row r="31" spans="1:14" x14ac:dyDescent="0.2">
      <c r="A31" s="63" t="s">
        <v>88</v>
      </c>
      <c r="B31" s="55">
        <f t="shared" si="2"/>
        <v>1193</v>
      </c>
      <c r="C31" s="55">
        <v>460</v>
      </c>
      <c r="D31" s="55">
        <v>733</v>
      </c>
      <c r="E31" s="58"/>
      <c r="F31" s="79">
        <f t="shared" si="3"/>
        <v>38.558256496227997</v>
      </c>
      <c r="G31" s="79">
        <f t="shared" si="4"/>
        <v>61.441743503772003</v>
      </c>
      <c r="H31" s="92"/>
      <c r="I31" s="55">
        <f t="shared" si="5"/>
        <v>1193</v>
      </c>
      <c r="J31" s="55">
        <v>1053</v>
      </c>
      <c r="K31" s="55">
        <v>43</v>
      </c>
      <c r="L31" s="55">
        <v>97</v>
      </c>
      <c r="M31" s="58"/>
      <c r="N31" s="58">
        <v>6.9371332774518022</v>
      </c>
    </row>
    <row r="32" spans="1:14" x14ac:dyDescent="0.2">
      <c r="A32" s="63" t="s">
        <v>89</v>
      </c>
      <c r="B32" s="55">
        <f t="shared" si="2"/>
        <v>220</v>
      </c>
      <c r="C32" s="55">
        <v>212</v>
      </c>
      <c r="D32" s="55">
        <v>8</v>
      </c>
      <c r="E32" s="58"/>
      <c r="F32" s="79">
        <f t="shared" si="3"/>
        <v>96.36363636363636</v>
      </c>
      <c r="G32" s="79">
        <f t="shared" si="4"/>
        <v>3.6363636363636362</v>
      </c>
      <c r="H32" s="92"/>
      <c r="I32" s="55">
        <f t="shared" si="5"/>
        <v>220</v>
      </c>
      <c r="J32" s="55">
        <v>152</v>
      </c>
      <c r="K32" s="55">
        <v>25</v>
      </c>
      <c r="L32" s="55">
        <v>43</v>
      </c>
      <c r="M32" s="58"/>
      <c r="N32" s="58">
        <v>9.290909090909091</v>
      </c>
    </row>
    <row r="33" spans="1:14" x14ac:dyDescent="0.2">
      <c r="A33" s="63" t="s">
        <v>90</v>
      </c>
      <c r="B33" s="55">
        <f t="shared" si="2"/>
        <v>1503</v>
      </c>
      <c r="C33" s="55">
        <v>995</v>
      </c>
      <c r="D33" s="55">
        <v>508</v>
      </c>
      <c r="E33" s="58"/>
      <c r="F33" s="79">
        <f t="shared" si="3"/>
        <v>66.200931470392547</v>
      </c>
      <c r="G33" s="79">
        <f t="shared" si="4"/>
        <v>33.799068529607453</v>
      </c>
      <c r="H33" s="92"/>
      <c r="I33" s="55">
        <f t="shared" si="5"/>
        <v>1503</v>
      </c>
      <c r="J33" s="55">
        <v>1280</v>
      </c>
      <c r="K33" s="55">
        <v>35</v>
      </c>
      <c r="L33" s="55">
        <v>188</v>
      </c>
      <c r="M33" s="58"/>
      <c r="N33" s="58">
        <v>11.851630073186959</v>
      </c>
    </row>
    <row r="34" spans="1:14" x14ac:dyDescent="0.2">
      <c r="A34" s="66" t="s">
        <v>91</v>
      </c>
      <c r="B34" s="55">
        <f t="shared" si="2"/>
        <v>1385</v>
      </c>
      <c r="C34" s="55">
        <v>1168</v>
      </c>
      <c r="D34" s="55">
        <v>217</v>
      </c>
      <c r="E34" s="58"/>
      <c r="F34" s="79">
        <f t="shared" si="3"/>
        <v>84.332129963898922</v>
      </c>
      <c r="G34" s="79">
        <f t="shared" si="4"/>
        <v>15.667870036101084</v>
      </c>
      <c r="H34" s="92"/>
      <c r="I34" s="55">
        <f t="shared" si="5"/>
        <v>1385</v>
      </c>
      <c r="J34" s="55">
        <v>1095</v>
      </c>
      <c r="K34" s="55">
        <v>102</v>
      </c>
      <c r="L34" s="55">
        <v>188</v>
      </c>
      <c r="M34" s="58"/>
      <c r="N34" s="58">
        <v>10.262093862815885</v>
      </c>
    </row>
    <row r="35" spans="1:14" ht="13.5" thickBot="1" x14ac:dyDescent="0.25">
      <c r="A35" s="67" t="s">
        <v>92</v>
      </c>
      <c r="B35" s="69">
        <f t="shared" si="2"/>
        <v>222</v>
      </c>
      <c r="C35" s="69">
        <v>81</v>
      </c>
      <c r="D35" s="69">
        <v>141</v>
      </c>
      <c r="E35" s="82"/>
      <c r="F35" s="81">
        <f t="shared" si="3"/>
        <v>36.486486486486484</v>
      </c>
      <c r="G35" s="81">
        <f t="shared" si="4"/>
        <v>63.513513513513509</v>
      </c>
      <c r="H35" s="102"/>
      <c r="I35" s="69">
        <f t="shared" si="5"/>
        <v>222</v>
      </c>
      <c r="J35" s="69">
        <v>177</v>
      </c>
      <c r="K35" s="69">
        <v>7</v>
      </c>
      <c r="L35" s="69">
        <v>38</v>
      </c>
      <c r="M35" s="82"/>
      <c r="N35" s="82">
        <v>10.297297297297296</v>
      </c>
    </row>
  </sheetData>
  <mergeCells count="4">
    <mergeCell ref="B5:D5"/>
    <mergeCell ref="F5:G5"/>
    <mergeCell ref="I5:L5"/>
    <mergeCell ref="P1:Q2"/>
  </mergeCells>
  <hyperlinks>
    <hyperlink ref="P1" r:id="rId1" location="INDICE!A1"/>
    <hyperlink ref="P1:Q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paperSize="121" scale="9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N3"/>
  <sheetViews>
    <sheetView workbookViewId="0">
      <selection activeCell="L2" sqref="L2:M3"/>
    </sheetView>
  </sheetViews>
  <sheetFormatPr baseColWidth="10" defaultRowHeight="12.75" x14ac:dyDescent="0.2"/>
  <sheetData>
    <row r="2" spans="11:14" ht="15" x14ac:dyDescent="0.2">
      <c r="K2" s="169"/>
      <c r="L2" s="180" t="s">
        <v>194</v>
      </c>
      <c r="M2" s="180"/>
      <c r="N2" s="169"/>
    </row>
    <row r="3" spans="11:14" ht="15" x14ac:dyDescent="0.2">
      <c r="K3" s="169"/>
      <c r="L3" s="180"/>
      <c r="M3" s="180"/>
    </row>
  </sheetData>
  <mergeCells count="1">
    <mergeCell ref="L2:M3"/>
  </mergeCells>
  <hyperlinks>
    <hyperlink ref="L2" r:id="rId1" location="INDICE!A1"/>
    <hyperlink ref="L2:M3" location="INDICE!A3" display="INDICE"/>
  </hyperlinks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zoomScaleNormal="100" workbookViewId="0">
      <selection activeCell="Y1" sqref="Y1:Z2"/>
    </sheetView>
  </sheetViews>
  <sheetFormatPr baseColWidth="10" defaultRowHeight="15" x14ac:dyDescent="0.25"/>
  <cols>
    <col min="1" max="1" width="16" style="47" customWidth="1"/>
    <col min="2" max="2" width="5.85546875" style="73" customWidth="1"/>
    <col min="3" max="3" width="6.42578125" style="73" customWidth="1"/>
    <col min="4" max="4" width="4.7109375" style="73" customWidth="1"/>
    <col min="5" max="5" width="7.7109375" style="73" customWidth="1"/>
    <col min="6" max="6" width="1.7109375" style="73" customWidth="1"/>
    <col min="7" max="7" width="9.5703125" style="73" customWidth="1"/>
    <col min="8" max="8" width="9.5703125" style="73" bestFit="1" customWidth="1"/>
    <col min="9" max="9" width="5.7109375" style="73" bestFit="1" customWidth="1"/>
    <col min="10" max="10" width="10.42578125" style="73" customWidth="1"/>
    <col min="11" max="11" width="4.7109375" style="73" bestFit="1" customWidth="1"/>
    <col min="12" max="12" width="3.5703125" style="73" bestFit="1" customWidth="1"/>
    <col min="13" max="13" width="5.85546875" style="73" bestFit="1" customWidth="1"/>
    <col min="14" max="14" width="4.28515625" style="73" bestFit="1" customWidth="1"/>
    <col min="15" max="15" width="1.7109375" style="73" customWidth="1"/>
    <col min="16" max="16" width="8.7109375" style="73" bestFit="1" customWidth="1"/>
    <col min="17" max="17" width="9.7109375" style="73" bestFit="1" customWidth="1"/>
    <col min="18" max="18" width="5.5703125" style="73" bestFit="1" customWidth="1"/>
    <col min="19" max="19" width="10.7109375" style="73" bestFit="1" customWidth="1"/>
    <col min="20" max="20" width="5" style="73" bestFit="1" customWidth="1"/>
    <col min="21" max="21" width="4.5703125" style="73" bestFit="1" customWidth="1"/>
    <col min="22" max="22" width="6.140625" style="73" bestFit="1" customWidth="1"/>
    <col min="23" max="23" width="4.140625" style="59" bestFit="1" customWidth="1"/>
    <col min="24" max="24" width="11.42578125" style="110"/>
    <col min="25" max="16384" width="11.42578125" style="59"/>
  </cols>
  <sheetData>
    <row r="1" spans="1:27" s="44" customFormat="1" ht="15" customHeight="1" x14ac:dyDescent="0.2">
      <c r="A1" s="186" t="s">
        <v>171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69"/>
      <c r="Y1" s="180" t="s">
        <v>194</v>
      </c>
      <c r="Z1" s="180"/>
      <c r="AA1" s="169"/>
    </row>
    <row r="2" spans="1:27" s="44" customFormat="1" ht="15" customHeight="1" x14ac:dyDescent="0.2">
      <c r="A2" s="186" t="s">
        <v>172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69"/>
      <c r="Y2" s="180"/>
      <c r="Z2" s="180"/>
      <c r="AA2"/>
    </row>
    <row r="3" spans="1:27" s="44" customFormat="1" ht="14.25" x14ac:dyDescent="0.2">
      <c r="A3" s="186" t="s">
        <v>39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</row>
    <row r="4" spans="1:27" s="44" customFormat="1" thickBot="1" x14ac:dyDescent="0.25">
      <c r="A4" s="188" t="s">
        <v>40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</row>
    <row r="5" spans="1:27" s="48" customFormat="1" ht="27.75" customHeight="1" x14ac:dyDescent="0.2">
      <c r="A5" s="182" t="s">
        <v>41</v>
      </c>
      <c r="B5" s="185" t="s">
        <v>122</v>
      </c>
      <c r="C5" s="185"/>
      <c r="D5" s="185"/>
      <c r="E5" s="185"/>
      <c r="F5" s="105"/>
      <c r="G5" s="181" t="s">
        <v>123</v>
      </c>
      <c r="H5" s="181"/>
      <c r="I5" s="181"/>
      <c r="J5" s="181"/>
      <c r="K5" s="181"/>
      <c r="L5" s="181"/>
      <c r="M5" s="181"/>
      <c r="N5" s="181"/>
      <c r="O5" s="47"/>
      <c r="P5" s="181" t="s">
        <v>124</v>
      </c>
      <c r="Q5" s="181"/>
      <c r="R5" s="181"/>
      <c r="S5" s="181"/>
      <c r="T5" s="181"/>
      <c r="U5" s="181"/>
      <c r="V5" s="181"/>
      <c r="W5" s="181"/>
    </row>
    <row r="6" spans="1:27" s="48" customFormat="1" ht="31.5" customHeight="1" thickBot="1" x14ac:dyDescent="0.25">
      <c r="A6" s="183"/>
      <c r="B6" s="90" t="s">
        <v>125</v>
      </c>
      <c r="C6" s="106" t="s">
        <v>126</v>
      </c>
      <c r="D6" s="106" t="s">
        <v>127</v>
      </c>
      <c r="E6" s="90" t="s">
        <v>128</v>
      </c>
      <c r="F6" s="89"/>
      <c r="G6" s="90" t="s">
        <v>173</v>
      </c>
      <c r="H6" s="90" t="s">
        <v>130</v>
      </c>
      <c r="I6" s="90" t="s">
        <v>131</v>
      </c>
      <c r="J6" s="90" t="s">
        <v>132</v>
      </c>
      <c r="K6" s="90" t="s">
        <v>133</v>
      </c>
      <c r="L6" s="90" t="s">
        <v>134</v>
      </c>
      <c r="M6" s="90" t="s">
        <v>135</v>
      </c>
      <c r="N6" s="106" t="s">
        <v>127</v>
      </c>
      <c r="O6" s="107"/>
      <c r="P6" s="90" t="s">
        <v>173</v>
      </c>
      <c r="Q6" s="90" t="s">
        <v>130</v>
      </c>
      <c r="R6" s="90" t="s">
        <v>131</v>
      </c>
      <c r="S6" s="90" t="s">
        <v>132</v>
      </c>
      <c r="T6" s="90" t="s">
        <v>133</v>
      </c>
      <c r="U6" s="90" t="s">
        <v>134</v>
      </c>
      <c r="V6" s="90" t="s">
        <v>135</v>
      </c>
      <c r="W6" s="106" t="s">
        <v>127</v>
      </c>
    </row>
    <row r="7" spans="1:27" x14ac:dyDescent="0.25">
      <c r="A7" s="63" t="s">
        <v>64</v>
      </c>
      <c r="B7" s="55">
        <f>SUM(B9:B35)</f>
        <v>430</v>
      </c>
      <c r="C7" s="55">
        <f t="shared" ref="C7:D7" si="0">SUM(C9:C35)</f>
        <v>150</v>
      </c>
      <c r="D7" s="55">
        <f t="shared" si="0"/>
        <v>66</v>
      </c>
      <c r="E7" s="76">
        <f>+B7/(B7+C7+D7)*100</f>
        <v>66.56346749226006</v>
      </c>
      <c r="F7" s="59"/>
      <c r="G7" s="58">
        <f t="shared" ref="G7:N7" si="1">SUM(G9:G35)</f>
        <v>263</v>
      </c>
      <c r="H7" s="58">
        <f t="shared" si="1"/>
        <v>77</v>
      </c>
      <c r="I7" s="58">
        <f t="shared" si="1"/>
        <v>228</v>
      </c>
      <c r="J7" s="58">
        <f t="shared" si="1"/>
        <v>14</v>
      </c>
      <c r="K7" s="58">
        <f t="shared" si="1"/>
        <v>32</v>
      </c>
      <c r="L7" s="58">
        <f t="shared" si="1"/>
        <v>16</v>
      </c>
      <c r="M7" s="58">
        <f t="shared" si="1"/>
        <v>5</v>
      </c>
      <c r="N7" s="58">
        <f t="shared" si="1"/>
        <v>1</v>
      </c>
      <c r="O7" s="58"/>
      <c r="P7" s="126">
        <v>40.46153846153846</v>
      </c>
      <c r="Q7" s="126">
        <v>11.846153846153847</v>
      </c>
      <c r="R7" s="126">
        <v>35.07692307692308</v>
      </c>
      <c r="S7" s="126">
        <v>2.1538461538461537</v>
      </c>
      <c r="T7" s="126">
        <v>4.9230769230769234</v>
      </c>
      <c r="U7" s="126">
        <v>2.4615384615384617</v>
      </c>
      <c r="V7" s="126">
        <v>0.76923076923076927</v>
      </c>
      <c r="W7" s="126">
        <v>0.15384615384615385</v>
      </c>
    </row>
    <row r="8" spans="1:27" x14ac:dyDescent="0.25">
      <c r="A8" s="63"/>
      <c r="B8" s="55"/>
      <c r="C8" s="55"/>
      <c r="D8" s="55"/>
      <c r="E8" s="58"/>
      <c r="F8" s="59"/>
      <c r="G8" s="58"/>
      <c r="H8" s="58"/>
      <c r="I8" s="58"/>
      <c r="J8" s="58"/>
      <c r="K8" s="58"/>
      <c r="L8" s="58"/>
      <c r="M8" s="58"/>
      <c r="N8" s="58"/>
      <c r="O8" s="58"/>
      <c r="P8" s="62"/>
      <c r="Q8" s="62"/>
      <c r="R8" s="62"/>
      <c r="S8" s="62"/>
      <c r="T8" s="62"/>
      <c r="U8" s="62"/>
      <c r="V8" s="62"/>
      <c r="W8" s="62"/>
    </row>
    <row r="9" spans="1:27" x14ac:dyDescent="0.25">
      <c r="A9" s="63" t="s">
        <v>65</v>
      </c>
      <c r="B9" s="108">
        <v>12</v>
      </c>
      <c r="C9" s="108">
        <v>5</v>
      </c>
      <c r="D9" s="108">
        <v>2</v>
      </c>
      <c r="E9" s="76">
        <f t="shared" ref="E9:E35" si="2">+B9/(B9+C9+D9)*100</f>
        <v>63.157894736842103</v>
      </c>
      <c r="F9" s="59"/>
      <c r="G9" s="108"/>
      <c r="H9" s="108">
        <v>1</v>
      </c>
      <c r="I9" s="108">
        <v>18</v>
      </c>
      <c r="J9" s="108"/>
      <c r="K9" s="108"/>
      <c r="L9" s="108"/>
      <c r="M9" s="108"/>
      <c r="N9" s="108"/>
      <c r="O9" s="108"/>
      <c r="P9" s="126">
        <v>0</v>
      </c>
      <c r="Q9" s="126">
        <v>5.2631578947368416</v>
      </c>
      <c r="R9" s="126">
        <v>94.73684210526315</v>
      </c>
      <c r="S9" s="126">
        <v>0</v>
      </c>
      <c r="T9" s="126">
        <v>0</v>
      </c>
      <c r="U9" s="126">
        <v>0</v>
      </c>
      <c r="V9" s="126">
        <v>0</v>
      </c>
      <c r="W9" s="126">
        <v>0</v>
      </c>
    </row>
    <row r="10" spans="1:27" x14ac:dyDescent="0.25">
      <c r="A10" s="63" t="s">
        <v>66</v>
      </c>
      <c r="B10" s="108">
        <v>19</v>
      </c>
      <c r="C10" s="108">
        <v>5</v>
      </c>
      <c r="D10" s="108">
        <v>1</v>
      </c>
      <c r="E10" s="76">
        <f t="shared" si="2"/>
        <v>76</v>
      </c>
      <c r="F10" s="59"/>
      <c r="G10" s="108"/>
      <c r="H10" s="108">
        <v>1</v>
      </c>
      <c r="I10" s="108">
        <v>24</v>
      </c>
      <c r="J10" s="108"/>
      <c r="K10" s="108"/>
      <c r="L10" s="108"/>
      <c r="M10" s="108"/>
      <c r="N10" s="108"/>
      <c r="O10" s="108"/>
      <c r="P10" s="126">
        <v>0</v>
      </c>
      <c r="Q10" s="126">
        <v>4</v>
      </c>
      <c r="R10" s="126">
        <v>96</v>
      </c>
      <c r="S10" s="126">
        <v>0</v>
      </c>
      <c r="T10" s="126">
        <v>0</v>
      </c>
      <c r="U10" s="126">
        <v>0</v>
      </c>
      <c r="V10" s="126">
        <v>0</v>
      </c>
      <c r="W10" s="126">
        <v>0</v>
      </c>
    </row>
    <row r="11" spans="1:27" x14ac:dyDescent="0.25">
      <c r="A11" s="63" t="s">
        <v>67</v>
      </c>
      <c r="B11" s="108">
        <v>16</v>
      </c>
      <c r="C11" s="108">
        <v>1</v>
      </c>
      <c r="D11" s="108"/>
      <c r="E11" s="76">
        <f t="shared" si="2"/>
        <v>94.117647058823522</v>
      </c>
      <c r="F11" s="59"/>
      <c r="G11" s="108"/>
      <c r="H11" s="108"/>
      <c r="I11" s="108">
        <v>17</v>
      </c>
      <c r="J11" s="108"/>
      <c r="K11" s="108"/>
      <c r="L11" s="108"/>
      <c r="M11" s="108"/>
      <c r="N11" s="108"/>
      <c r="O11" s="108"/>
      <c r="P11" s="126">
        <v>0</v>
      </c>
      <c r="Q11" s="126">
        <v>0</v>
      </c>
      <c r="R11" s="126">
        <v>100</v>
      </c>
      <c r="S11" s="126">
        <v>0</v>
      </c>
      <c r="T11" s="126">
        <v>0</v>
      </c>
      <c r="U11" s="126">
        <v>0</v>
      </c>
      <c r="V11" s="126">
        <v>0</v>
      </c>
      <c r="W11" s="126">
        <v>0</v>
      </c>
    </row>
    <row r="12" spans="1:27" x14ac:dyDescent="0.25">
      <c r="A12" s="63" t="s">
        <v>68</v>
      </c>
      <c r="B12" s="108">
        <v>19</v>
      </c>
      <c r="C12" s="108">
        <v>4</v>
      </c>
      <c r="D12" s="108">
        <v>7</v>
      </c>
      <c r="E12" s="76">
        <f t="shared" si="2"/>
        <v>63.333333333333329</v>
      </c>
      <c r="F12" s="59"/>
      <c r="G12" s="108">
        <v>11</v>
      </c>
      <c r="H12" s="108">
        <v>2</v>
      </c>
      <c r="I12" s="108">
        <v>15</v>
      </c>
      <c r="J12" s="108"/>
      <c r="K12" s="108">
        <v>1</v>
      </c>
      <c r="L12" s="108"/>
      <c r="M12" s="108"/>
      <c r="N12" s="108"/>
      <c r="O12" s="108">
        <v>1</v>
      </c>
      <c r="P12" s="126">
        <v>36.666666666666664</v>
      </c>
      <c r="Q12" s="126">
        <v>6.666666666666667</v>
      </c>
      <c r="R12" s="126">
        <v>50</v>
      </c>
      <c r="S12" s="126">
        <v>0</v>
      </c>
      <c r="T12" s="126">
        <v>3.3333333333333335</v>
      </c>
      <c r="U12" s="126">
        <v>0</v>
      </c>
      <c r="V12" s="126">
        <v>0</v>
      </c>
      <c r="W12" s="126">
        <v>0</v>
      </c>
    </row>
    <row r="13" spans="1:27" x14ac:dyDescent="0.25">
      <c r="A13" s="63" t="s">
        <v>69</v>
      </c>
      <c r="B13" s="108">
        <v>11</v>
      </c>
      <c r="C13" s="108">
        <v>6</v>
      </c>
      <c r="D13" s="108">
        <v>4</v>
      </c>
      <c r="E13" s="76">
        <f t="shared" si="2"/>
        <v>52.380952380952387</v>
      </c>
      <c r="F13" s="59"/>
      <c r="G13" s="108">
        <v>10</v>
      </c>
      <c r="H13" s="108"/>
      <c r="I13" s="108">
        <v>10</v>
      </c>
      <c r="J13" s="108"/>
      <c r="K13" s="108"/>
      <c r="L13" s="108"/>
      <c r="M13" s="108"/>
      <c r="N13" s="108"/>
      <c r="O13" s="108">
        <v>1</v>
      </c>
      <c r="P13" s="126">
        <v>47.619047619047613</v>
      </c>
      <c r="Q13" s="126">
        <v>0</v>
      </c>
      <c r="R13" s="126">
        <v>47.619047619047613</v>
      </c>
      <c r="S13" s="126">
        <v>0</v>
      </c>
      <c r="T13" s="126">
        <v>0</v>
      </c>
      <c r="U13" s="126">
        <v>0</v>
      </c>
      <c r="V13" s="126">
        <v>0</v>
      </c>
      <c r="W13" s="126">
        <v>0</v>
      </c>
    </row>
    <row r="14" spans="1:27" x14ac:dyDescent="0.25">
      <c r="A14" s="63" t="s">
        <v>71</v>
      </c>
      <c r="B14" s="108">
        <v>23</v>
      </c>
      <c r="C14" s="108">
        <v>5</v>
      </c>
      <c r="D14" s="108">
        <v>2</v>
      </c>
      <c r="E14" s="76">
        <f t="shared" si="2"/>
        <v>76.666666666666671</v>
      </c>
      <c r="F14" s="59"/>
      <c r="G14" s="108">
        <v>14</v>
      </c>
      <c r="H14" s="108"/>
      <c r="I14" s="108">
        <v>14</v>
      </c>
      <c r="J14" s="108"/>
      <c r="K14" s="108"/>
      <c r="L14" s="108">
        <v>2</v>
      </c>
      <c r="M14" s="108"/>
      <c r="N14" s="108"/>
      <c r="O14" s="108"/>
      <c r="P14" s="126">
        <v>46.666666666666664</v>
      </c>
      <c r="Q14" s="126">
        <v>0</v>
      </c>
      <c r="R14" s="126">
        <v>46.666666666666664</v>
      </c>
      <c r="S14" s="126">
        <v>0</v>
      </c>
      <c r="T14" s="126">
        <v>0</v>
      </c>
      <c r="U14" s="126">
        <v>6.666666666666667</v>
      </c>
      <c r="V14" s="126">
        <v>0</v>
      </c>
      <c r="W14" s="126">
        <v>0</v>
      </c>
    </row>
    <row r="15" spans="1:27" x14ac:dyDescent="0.25">
      <c r="A15" s="63" t="s">
        <v>72</v>
      </c>
      <c r="B15" s="108">
        <v>9</v>
      </c>
      <c r="C15" s="108">
        <v>2</v>
      </c>
      <c r="D15" s="108"/>
      <c r="E15" s="76">
        <f t="shared" si="2"/>
        <v>81.818181818181827</v>
      </c>
      <c r="F15" s="59"/>
      <c r="G15" s="108">
        <v>8</v>
      </c>
      <c r="H15" s="108">
        <v>3</v>
      </c>
      <c r="I15" s="108"/>
      <c r="J15" s="108"/>
      <c r="K15" s="108"/>
      <c r="L15" s="108"/>
      <c r="M15" s="108"/>
      <c r="N15" s="108"/>
      <c r="O15" s="108"/>
      <c r="P15" s="126">
        <v>72.727272727272734</v>
      </c>
      <c r="Q15" s="126">
        <v>27.27272727272727</v>
      </c>
      <c r="R15" s="126">
        <v>0</v>
      </c>
      <c r="S15" s="126">
        <v>0</v>
      </c>
      <c r="T15" s="126">
        <v>0</v>
      </c>
      <c r="U15" s="126">
        <v>0</v>
      </c>
      <c r="V15" s="126">
        <v>0</v>
      </c>
      <c r="W15" s="126">
        <v>0</v>
      </c>
    </row>
    <row r="16" spans="1:27" x14ac:dyDescent="0.25">
      <c r="A16" s="63" t="s">
        <v>73</v>
      </c>
      <c r="B16" s="108">
        <v>28</v>
      </c>
      <c r="C16" s="108">
        <v>6</v>
      </c>
      <c r="D16" s="108">
        <v>8</v>
      </c>
      <c r="E16" s="76">
        <f t="shared" si="2"/>
        <v>66.666666666666657</v>
      </c>
      <c r="F16" s="59"/>
      <c r="G16" s="108">
        <v>15</v>
      </c>
      <c r="H16" s="108">
        <v>13</v>
      </c>
      <c r="I16" s="108">
        <v>11</v>
      </c>
      <c r="J16" s="108"/>
      <c r="K16" s="108">
        <v>2</v>
      </c>
      <c r="L16" s="108"/>
      <c r="M16" s="108"/>
      <c r="N16" s="108"/>
      <c r="O16" s="108">
        <v>1</v>
      </c>
      <c r="P16" s="126">
        <v>36.585365853658537</v>
      </c>
      <c r="Q16" s="126">
        <v>31.707317073170731</v>
      </c>
      <c r="R16" s="126">
        <v>26.829268292682929</v>
      </c>
      <c r="S16" s="126">
        <v>0</v>
      </c>
      <c r="T16" s="126">
        <v>4.8780487804878048</v>
      </c>
      <c r="U16" s="126">
        <v>0</v>
      </c>
      <c r="V16" s="126">
        <v>0</v>
      </c>
      <c r="W16" s="126">
        <v>0</v>
      </c>
    </row>
    <row r="17" spans="1:23" x14ac:dyDescent="0.25">
      <c r="A17" s="63" t="s">
        <v>74</v>
      </c>
      <c r="B17" s="108">
        <v>20</v>
      </c>
      <c r="C17" s="108">
        <v>4</v>
      </c>
      <c r="D17" s="108">
        <v>4</v>
      </c>
      <c r="E17" s="76">
        <f t="shared" si="2"/>
        <v>71.428571428571431</v>
      </c>
      <c r="F17" s="59"/>
      <c r="G17" s="108">
        <v>10</v>
      </c>
      <c r="H17" s="108">
        <v>7</v>
      </c>
      <c r="I17" s="108">
        <v>6</v>
      </c>
      <c r="J17" s="108"/>
      <c r="K17" s="108"/>
      <c r="L17" s="108"/>
      <c r="M17" s="108">
        <v>1</v>
      </c>
      <c r="N17" s="108"/>
      <c r="O17" s="108">
        <v>4</v>
      </c>
      <c r="P17" s="126">
        <v>35.714285714285715</v>
      </c>
      <c r="Q17" s="126">
        <v>25</v>
      </c>
      <c r="R17" s="126">
        <v>21.428571428571427</v>
      </c>
      <c r="S17" s="126">
        <v>0</v>
      </c>
      <c r="T17" s="126">
        <v>0</v>
      </c>
      <c r="U17" s="126">
        <v>0</v>
      </c>
      <c r="V17" s="126">
        <v>3.5714285714285712</v>
      </c>
      <c r="W17" s="126">
        <v>0</v>
      </c>
    </row>
    <row r="18" spans="1:23" x14ac:dyDescent="0.25">
      <c r="A18" s="63" t="s">
        <v>75</v>
      </c>
      <c r="B18" s="108">
        <v>29</v>
      </c>
      <c r="C18" s="108">
        <v>19</v>
      </c>
      <c r="D18" s="108"/>
      <c r="E18" s="76">
        <f t="shared" si="2"/>
        <v>60.416666666666664</v>
      </c>
      <c r="F18" s="59"/>
      <c r="G18" s="108">
        <v>36</v>
      </c>
      <c r="H18" s="108">
        <v>3</v>
      </c>
      <c r="I18" s="108">
        <v>1</v>
      </c>
      <c r="J18" s="108"/>
      <c r="K18" s="108">
        <v>8</v>
      </c>
      <c r="L18" s="108"/>
      <c r="M18" s="108"/>
      <c r="N18" s="108"/>
      <c r="O18" s="108"/>
      <c r="P18" s="126">
        <v>75</v>
      </c>
      <c r="Q18" s="126">
        <v>6.25</v>
      </c>
      <c r="R18" s="126">
        <v>2.083333333333333</v>
      </c>
      <c r="S18" s="126">
        <v>0</v>
      </c>
      <c r="T18" s="126">
        <v>16.666666666666664</v>
      </c>
      <c r="U18" s="126">
        <v>0</v>
      </c>
      <c r="V18" s="126">
        <v>0</v>
      </c>
      <c r="W18" s="126">
        <v>0</v>
      </c>
    </row>
    <row r="19" spans="1:23" x14ac:dyDescent="0.25">
      <c r="A19" s="63" t="s">
        <v>76</v>
      </c>
      <c r="B19" s="108">
        <v>11</v>
      </c>
      <c r="C19" s="108">
        <v>7</v>
      </c>
      <c r="D19" s="108">
        <v>4</v>
      </c>
      <c r="E19" s="76">
        <f t="shared" si="2"/>
        <v>50</v>
      </c>
      <c r="F19" s="59"/>
      <c r="G19" s="108">
        <v>20</v>
      </c>
      <c r="H19" s="108">
        <v>1</v>
      </c>
      <c r="I19" s="108"/>
      <c r="J19" s="108"/>
      <c r="K19" s="108">
        <v>1</v>
      </c>
      <c r="L19" s="108"/>
      <c r="M19" s="108"/>
      <c r="N19" s="108"/>
      <c r="O19" s="108"/>
      <c r="P19" s="126">
        <v>90.909090909090907</v>
      </c>
      <c r="Q19" s="126">
        <v>4.5454545454545459</v>
      </c>
      <c r="R19" s="126">
        <v>0</v>
      </c>
      <c r="S19" s="126">
        <v>0</v>
      </c>
      <c r="T19" s="126">
        <v>4.5454545454545459</v>
      </c>
      <c r="U19" s="126">
        <v>0</v>
      </c>
      <c r="V19" s="126">
        <v>0</v>
      </c>
      <c r="W19" s="126">
        <v>0</v>
      </c>
    </row>
    <row r="20" spans="1:23" x14ac:dyDescent="0.25">
      <c r="A20" s="65" t="s">
        <v>77</v>
      </c>
      <c r="B20" s="108">
        <v>26</v>
      </c>
      <c r="C20" s="108">
        <v>7</v>
      </c>
      <c r="D20" s="108">
        <v>2</v>
      </c>
      <c r="E20" s="76">
        <f t="shared" si="2"/>
        <v>74.285714285714292</v>
      </c>
      <c r="F20" s="59"/>
      <c r="G20" s="108">
        <v>9</v>
      </c>
      <c r="H20" s="108">
        <v>25</v>
      </c>
      <c r="I20" s="108">
        <v>1</v>
      </c>
      <c r="J20" s="108"/>
      <c r="K20" s="108"/>
      <c r="L20" s="108"/>
      <c r="M20" s="108"/>
      <c r="N20" s="108"/>
      <c r="O20" s="108"/>
      <c r="P20" s="126">
        <v>24.324324324324326</v>
      </c>
      <c r="Q20" s="126">
        <v>67.567567567567565</v>
      </c>
      <c r="R20" s="126">
        <v>2.7027027027027026</v>
      </c>
      <c r="S20" s="126">
        <v>0</v>
      </c>
      <c r="T20" s="126">
        <v>0</v>
      </c>
      <c r="U20" s="126">
        <v>0</v>
      </c>
      <c r="V20" s="126">
        <v>0</v>
      </c>
      <c r="W20" s="126">
        <v>0</v>
      </c>
    </row>
    <row r="21" spans="1:23" x14ac:dyDescent="0.25">
      <c r="A21" s="63" t="s">
        <v>78</v>
      </c>
      <c r="B21" s="108">
        <v>16</v>
      </c>
      <c r="C21" s="108">
        <v>3</v>
      </c>
      <c r="D21" s="108">
        <v>1</v>
      </c>
      <c r="E21" s="76">
        <f t="shared" si="2"/>
        <v>80</v>
      </c>
      <c r="F21" s="59"/>
      <c r="G21" s="108">
        <v>10</v>
      </c>
      <c r="H21" s="108">
        <v>5</v>
      </c>
      <c r="I21" s="108">
        <v>2</v>
      </c>
      <c r="J21" s="108"/>
      <c r="K21" s="108"/>
      <c r="L21" s="108">
        <v>2</v>
      </c>
      <c r="M21" s="108">
        <v>1</v>
      </c>
      <c r="N21" s="108"/>
      <c r="O21" s="108"/>
      <c r="P21" s="126">
        <v>50</v>
      </c>
      <c r="Q21" s="126">
        <v>25</v>
      </c>
      <c r="R21" s="126">
        <v>10</v>
      </c>
      <c r="S21" s="126">
        <v>0</v>
      </c>
      <c r="T21" s="126">
        <v>0</v>
      </c>
      <c r="U21" s="126">
        <v>10</v>
      </c>
      <c r="V21" s="126">
        <v>5</v>
      </c>
      <c r="W21" s="126">
        <v>0</v>
      </c>
    </row>
    <row r="22" spans="1:23" x14ac:dyDescent="0.25">
      <c r="A22" s="63" t="s">
        <v>79</v>
      </c>
      <c r="B22" s="108">
        <v>27</v>
      </c>
      <c r="C22" s="108">
        <v>4</v>
      </c>
      <c r="D22" s="108"/>
      <c r="E22" s="76">
        <f t="shared" si="2"/>
        <v>87.096774193548384</v>
      </c>
      <c r="F22" s="59"/>
      <c r="G22" s="108">
        <v>3</v>
      </c>
      <c r="H22" s="108">
        <v>12</v>
      </c>
      <c r="I22" s="108">
        <v>4</v>
      </c>
      <c r="J22" s="108">
        <v>12</v>
      </c>
      <c r="K22" s="108"/>
      <c r="L22" s="108"/>
      <c r="M22" s="108"/>
      <c r="N22" s="108"/>
      <c r="O22" s="108"/>
      <c r="P22" s="126">
        <v>9.67741935483871</v>
      </c>
      <c r="Q22" s="126">
        <v>38.70967741935484</v>
      </c>
      <c r="R22" s="126">
        <v>12.903225806451612</v>
      </c>
      <c r="S22" s="126">
        <v>38.70967741935484</v>
      </c>
      <c r="T22" s="126">
        <v>0</v>
      </c>
      <c r="U22" s="126">
        <v>0</v>
      </c>
      <c r="V22" s="126">
        <v>0</v>
      </c>
      <c r="W22" s="126">
        <v>0</v>
      </c>
    </row>
    <row r="23" spans="1:23" x14ac:dyDescent="0.25">
      <c r="A23" s="63" t="s">
        <v>80</v>
      </c>
      <c r="B23" s="108">
        <v>11</v>
      </c>
      <c r="C23" s="108">
        <v>10</v>
      </c>
      <c r="D23" s="108"/>
      <c r="E23" s="76">
        <f t="shared" si="2"/>
        <v>52.380952380952387</v>
      </c>
      <c r="F23" s="59"/>
      <c r="G23" s="108">
        <v>15</v>
      </c>
      <c r="H23" s="108"/>
      <c r="I23" s="108"/>
      <c r="J23" s="108">
        <v>1</v>
      </c>
      <c r="K23" s="108">
        <v>5</v>
      </c>
      <c r="L23" s="108"/>
      <c r="M23" s="108"/>
      <c r="N23" s="108"/>
      <c r="O23" s="108"/>
      <c r="P23" s="126">
        <v>71.428571428571431</v>
      </c>
      <c r="Q23" s="126">
        <v>0</v>
      </c>
      <c r="R23" s="126">
        <v>0</v>
      </c>
      <c r="S23" s="126">
        <v>4.7619047619047619</v>
      </c>
      <c r="T23" s="126">
        <v>23.809523809523807</v>
      </c>
      <c r="U23" s="126">
        <v>0</v>
      </c>
      <c r="V23" s="126">
        <v>0</v>
      </c>
      <c r="W23" s="126">
        <v>0</v>
      </c>
    </row>
    <row r="24" spans="1:23" x14ac:dyDescent="0.25">
      <c r="A24" s="63" t="s">
        <v>81</v>
      </c>
      <c r="B24" s="108">
        <v>16</v>
      </c>
      <c r="C24" s="108">
        <v>7</v>
      </c>
      <c r="D24" s="108">
        <v>2</v>
      </c>
      <c r="E24" s="76">
        <f t="shared" si="2"/>
        <v>64</v>
      </c>
      <c r="F24" s="59"/>
      <c r="G24" s="108">
        <v>8</v>
      </c>
      <c r="H24" s="108"/>
      <c r="I24" s="108">
        <v>14</v>
      </c>
      <c r="J24" s="108"/>
      <c r="K24" s="108">
        <v>2</v>
      </c>
      <c r="L24" s="108"/>
      <c r="M24" s="108">
        <v>1</v>
      </c>
      <c r="N24" s="108"/>
      <c r="O24" s="108"/>
      <c r="P24" s="126">
        <v>32</v>
      </c>
      <c r="Q24" s="126">
        <v>0</v>
      </c>
      <c r="R24" s="126">
        <v>56.000000000000007</v>
      </c>
      <c r="S24" s="126">
        <v>0</v>
      </c>
      <c r="T24" s="126">
        <v>8</v>
      </c>
      <c r="U24" s="126">
        <v>0</v>
      </c>
      <c r="V24" s="126">
        <v>4</v>
      </c>
      <c r="W24" s="126">
        <v>0</v>
      </c>
    </row>
    <row r="25" spans="1:23" x14ac:dyDescent="0.25">
      <c r="A25" s="63" t="s">
        <v>82</v>
      </c>
      <c r="B25" s="108">
        <v>11</v>
      </c>
      <c r="C25" s="108">
        <v>2</v>
      </c>
      <c r="D25" s="108">
        <v>4</v>
      </c>
      <c r="E25" s="76">
        <f t="shared" si="2"/>
        <v>64.705882352941174</v>
      </c>
      <c r="F25" s="59"/>
      <c r="G25" s="108">
        <v>9</v>
      </c>
      <c r="H25" s="108">
        <v>1</v>
      </c>
      <c r="I25" s="108">
        <v>5</v>
      </c>
      <c r="J25" s="108"/>
      <c r="K25" s="108">
        <v>1</v>
      </c>
      <c r="L25" s="108"/>
      <c r="M25" s="108"/>
      <c r="N25" s="108"/>
      <c r="O25" s="108">
        <v>1</v>
      </c>
      <c r="P25" s="126">
        <v>52.941176470588239</v>
      </c>
      <c r="Q25" s="126">
        <v>5.8823529411764701</v>
      </c>
      <c r="R25" s="126">
        <v>29.411764705882355</v>
      </c>
      <c r="S25" s="126">
        <v>0</v>
      </c>
      <c r="T25" s="126">
        <v>5.8823529411764701</v>
      </c>
      <c r="U25" s="126">
        <v>0</v>
      </c>
      <c r="V25" s="126">
        <v>0</v>
      </c>
      <c r="W25" s="126">
        <v>0</v>
      </c>
    </row>
    <row r="26" spans="1:23" x14ac:dyDescent="0.25">
      <c r="A26" s="63" t="s">
        <v>83</v>
      </c>
      <c r="B26" s="108">
        <v>10</v>
      </c>
      <c r="C26" s="108">
        <v>2</v>
      </c>
      <c r="D26" s="108">
        <v>3</v>
      </c>
      <c r="E26" s="76">
        <f t="shared" si="2"/>
        <v>66.666666666666657</v>
      </c>
      <c r="F26" s="59"/>
      <c r="G26" s="108">
        <v>3</v>
      </c>
      <c r="H26" s="108"/>
      <c r="I26" s="108">
        <v>10</v>
      </c>
      <c r="J26" s="108"/>
      <c r="K26" s="108">
        <v>1</v>
      </c>
      <c r="L26" s="108">
        <v>1</v>
      </c>
      <c r="M26" s="108"/>
      <c r="N26" s="108"/>
      <c r="O26" s="108"/>
      <c r="P26" s="126">
        <v>20</v>
      </c>
      <c r="Q26" s="126">
        <v>0</v>
      </c>
      <c r="R26" s="126">
        <v>66.666666666666657</v>
      </c>
      <c r="S26" s="126">
        <v>0</v>
      </c>
      <c r="T26" s="126">
        <v>6.666666666666667</v>
      </c>
      <c r="U26" s="126">
        <v>6.666666666666667</v>
      </c>
      <c r="V26" s="126">
        <v>0</v>
      </c>
      <c r="W26" s="126">
        <v>0</v>
      </c>
    </row>
    <row r="27" spans="1:23" x14ac:dyDescent="0.25">
      <c r="A27" s="63" t="s">
        <v>84</v>
      </c>
      <c r="B27" s="108">
        <v>11</v>
      </c>
      <c r="C27" s="108">
        <v>1</v>
      </c>
      <c r="D27" s="108">
        <v>1</v>
      </c>
      <c r="E27" s="76">
        <f t="shared" si="2"/>
        <v>84.615384615384613</v>
      </c>
      <c r="F27" s="59"/>
      <c r="G27" s="108">
        <v>5</v>
      </c>
      <c r="H27" s="108">
        <v>1</v>
      </c>
      <c r="I27" s="108">
        <v>6</v>
      </c>
      <c r="J27" s="108"/>
      <c r="K27" s="108">
        <v>1</v>
      </c>
      <c r="L27" s="108"/>
      <c r="M27" s="108"/>
      <c r="N27" s="108"/>
      <c r="O27" s="108"/>
      <c r="P27" s="126">
        <v>38.461538461538467</v>
      </c>
      <c r="Q27" s="126">
        <v>7.6923076923076925</v>
      </c>
      <c r="R27" s="126">
        <v>46.153846153846153</v>
      </c>
      <c r="S27" s="126">
        <v>0</v>
      </c>
      <c r="T27" s="126">
        <v>7.6923076923076925</v>
      </c>
      <c r="U27" s="126">
        <v>0</v>
      </c>
      <c r="V27" s="126">
        <v>0</v>
      </c>
      <c r="W27" s="126">
        <v>0</v>
      </c>
    </row>
    <row r="28" spans="1:23" x14ac:dyDescent="0.25">
      <c r="A28" s="63" t="s">
        <v>85</v>
      </c>
      <c r="B28" s="108">
        <v>14</v>
      </c>
      <c r="C28" s="108">
        <v>4</v>
      </c>
      <c r="D28" s="108"/>
      <c r="E28" s="76">
        <f t="shared" si="2"/>
        <v>77.777777777777786</v>
      </c>
      <c r="F28" s="59"/>
      <c r="G28" s="108">
        <v>8</v>
      </c>
      <c r="H28" s="108">
        <v>2</v>
      </c>
      <c r="I28" s="108">
        <v>7</v>
      </c>
      <c r="J28" s="108"/>
      <c r="K28" s="108">
        <v>1</v>
      </c>
      <c r="L28" s="108"/>
      <c r="M28" s="108"/>
      <c r="N28" s="108"/>
      <c r="O28" s="108"/>
      <c r="P28" s="126">
        <v>40</v>
      </c>
      <c r="Q28" s="126">
        <v>10</v>
      </c>
      <c r="R28" s="126">
        <v>35</v>
      </c>
      <c r="S28" s="126">
        <v>0</v>
      </c>
      <c r="T28" s="126">
        <v>5</v>
      </c>
      <c r="U28" s="126">
        <v>0</v>
      </c>
      <c r="V28" s="126">
        <v>0</v>
      </c>
      <c r="W28" s="126">
        <v>0</v>
      </c>
    </row>
    <row r="29" spans="1:23" x14ac:dyDescent="0.25">
      <c r="A29" s="63" t="s">
        <v>86</v>
      </c>
      <c r="B29" s="108">
        <v>14</v>
      </c>
      <c r="C29" s="108">
        <v>10</v>
      </c>
      <c r="D29" s="108">
        <v>6</v>
      </c>
      <c r="E29" s="76">
        <f t="shared" si="2"/>
        <v>46.666666666666664</v>
      </c>
      <c r="F29" s="59"/>
      <c r="G29" s="108">
        <v>9</v>
      </c>
      <c r="H29" s="108"/>
      <c r="I29" s="108">
        <v>16</v>
      </c>
      <c r="J29" s="108"/>
      <c r="K29" s="108"/>
      <c r="L29" s="108">
        <v>4</v>
      </c>
      <c r="M29" s="108"/>
      <c r="N29" s="108">
        <v>1</v>
      </c>
      <c r="O29" s="108"/>
      <c r="P29" s="126">
        <v>30</v>
      </c>
      <c r="Q29" s="126">
        <v>0</v>
      </c>
      <c r="R29" s="126">
        <v>53.333333333333336</v>
      </c>
      <c r="S29" s="126">
        <v>0</v>
      </c>
      <c r="T29" s="126">
        <v>0</v>
      </c>
      <c r="U29" s="126">
        <v>13.333333333333334</v>
      </c>
      <c r="V29" s="126">
        <v>0</v>
      </c>
      <c r="W29" s="126">
        <v>3.3333333333333335</v>
      </c>
    </row>
    <row r="30" spans="1:23" x14ac:dyDescent="0.25">
      <c r="A30" s="63" t="s">
        <v>87</v>
      </c>
      <c r="B30" s="108">
        <v>9</v>
      </c>
      <c r="C30" s="108">
        <v>1</v>
      </c>
      <c r="D30" s="108">
        <v>5</v>
      </c>
      <c r="E30" s="76">
        <f t="shared" si="2"/>
        <v>60</v>
      </c>
      <c r="F30" s="59"/>
      <c r="G30" s="108">
        <v>9</v>
      </c>
      <c r="H30" s="108"/>
      <c r="I30" s="108">
        <v>6</v>
      </c>
      <c r="J30" s="108"/>
      <c r="K30" s="108"/>
      <c r="L30" s="108"/>
      <c r="M30" s="108"/>
      <c r="N30" s="108"/>
      <c r="O30" s="108"/>
      <c r="P30" s="126">
        <v>60</v>
      </c>
      <c r="Q30" s="126">
        <v>0</v>
      </c>
      <c r="R30" s="126">
        <v>40</v>
      </c>
      <c r="S30" s="126">
        <v>0</v>
      </c>
      <c r="T30" s="126">
        <v>0</v>
      </c>
      <c r="U30" s="126">
        <v>0</v>
      </c>
      <c r="V30" s="126">
        <v>0</v>
      </c>
      <c r="W30" s="126">
        <v>0</v>
      </c>
    </row>
    <row r="31" spans="1:23" x14ac:dyDescent="0.25">
      <c r="A31" s="63" t="s">
        <v>88</v>
      </c>
      <c r="B31" s="108">
        <v>18</v>
      </c>
      <c r="C31" s="108">
        <v>7</v>
      </c>
      <c r="D31" s="108">
        <v>3</v>
      </c>
      <c r="E31" s="76">
        <f t="shared" si="2"/>
        <v>64.285714285714292</v>
      </c>
      <c r="F31" s="59"/>
      <c r="G31" s="108">
        <v>19</v>
      </c>
      <c r="H31" s="108"/>
      <c r="I31" s="108">
        <v>7</v>
      </c>
      <c r="J31" s="108"/>
      <c r="K31" s="108"/>
      <c r="L31" s="108">
        <v>1</v>
      </c>
      <c r="M31" s="108"/>
      <c r="N31" s="108"/>
      <c r="O31" s="108">
        <v>1</v>
      </c>
      <c r="P31" s="126">
        <v>67.857142857142861</v>
      </c>
      <c r="Q31" s="126">
        <v>0</v>
      </c>
      <c r="R31" s="126">
        <v>25</v>
      </c>
      <c r="S31" s="126">
        <v>0</v>
      </c>
      <c r="T31" s="126">
        <v>0</v>
      </c>
      <c r="U31" s="126">
        <v>3.5714285714285712</v>
      </c>
      <c r="V31" s="126">
        <v>0</v>
      </c>
      <c r="W31" s="126">
        <v>0</v>
      </c>
    </row>
    <row r="32" spans="1:23" x14ac:dyDescent="0.25">
      <c r="A32" s="63" t="s">
        <v>89</v>
      </c>
      <c r="B32" s="108">
        <v>4</v>
      </c>
      <c r="C32" s="108">
        <v>2</v>
      </c>
      <c r="D32" s="108">
        <v>1</v>
      </c>
      <c r="E32" s="76">
        <f t="shared" si="2"/>
        <v>57.142857142857139</v>
      </c>
      <c r="F32" s="59"/>
      <c r="G32" s="108">
        <v>4</v>
      </c>
      <c r="H32" s="108"/>
      <c r="I32" s="108">
        <v>3</v>
      </c>
      <c r="J32" s="108"/>
      <c r="K32" s="108"/>
      <c r="L32" s="108"/>
      <c r="M32" s="108"/>
      <c r="N32" s="108"/>
      <c r="O32" s="108"/>
      <c r="P32" s="126">
        <v>57.142857142857139</v>
      </c>
      <c r="Q32" s="126">
        <v>0</v>
      </c>
      <c r="R32" s="126">
        <v>42.857142857142854</v>
      </c>
      <c r="S32" s="126">
        <v>0</v>
      </c>
      <c r="T32" s="126">
        <v>0</v>
      </c>
      <c r="U32" s="126">
        <v>0</v>
      </c>
      <c r="V32" s="126">
        <v>0</v>
      </c>
      <c r="W32" s="126">
        <v>0</v>
      </c>
    </row>
    <row r="33" spans="1:23" x14ac:dyDescent="0.25">
      <c r="A33" s="63" t="s">
        <v>90</v>
      </c>
      <c r="B33" s="108">
        <v>16</v>
      </c>
      <c r="C33" s="108">
        <v>14</v>
      </c>
      <c r="D33" s="108">
        <v>5</v>
      </c>
      <c r="E33" s="76">
        <f t="shared" si="2"/>
        <v>45.714285714285715</v>
      </c>
      <c r="F33" s="59"/>
      <c r="G33" s="108">
        <v>14</v>
      </c>
      <c r="H33" s="108"/>
      <c r="I33" s="108">
        <v>16</v>
      </c>
      <c r="J33" s="108">
        <v>1</v>
      </c>
      <c r="K33" s="108">
        <v>1</v>
      </c>
      <c r="L33" s="108">
        <v>1</v>
      </c>
      <c r="M33" s="108">
        <v>2</v>
      </c>
      <c r="N33" s="108"/>
      <c r="O33" s="108"/>
      <c r="P33" s="126">
        <v>40</v>
      </c>
      <c r="Q33" s="126">
        <v>0</v>
      </c>
      <c r="R33" s="126">
        <v>45.714285714285715</v>
      </c>
      <c r="S33" s="126">
        <v>2.8571428571428572</v>
      </c>
      <c r="T33" s="126">
        <v>2.8571428571428572</v>
      </c>
      <c r="U33" s="126">
        <v>2.8571428571428572</v>
      </c>
      <c r="V33" s="126">
        <v>5.7142857142857144</v>
      </c>
      <c r="W33" s="126">
        <v>0</v>
      </c>
    </row>
    <row r="34" spans="1:23" x14ac:dyDescent="0.25">
      <c r="A34" s="66" t="s">
        <v>91</v>
      </c>
      <c r="B34" s="108">
        <v>23</v>
      </c>
      <c r="C34" s="108">
        <v>6</v>
      </c>
      <c r="D34" s="108"/>
      <c r="E34" s="76">
        <f t="shared" si="2"/>
        <v>79.310344827586206</v>
      </c>
      <c r="F34" s="59"/>
      <c r="G34" s="108">
        <v>8</v>
      </c>
      <c r="H34" s="108"/>
      <c r="I34" s="108">
        <v>14</v>
      </c>
      <c r="J34" s="108"/>
      <c r="K34" s="108">
        <v>7</v>
      </c>
      <c r="L34" s="108"/>
      <c r="M34" s="108"/>
      <c r="N34" s="108"/>
      <c r="O34" s="108"/>
      <c r="P34" s="126">
        <v>27.586206896551722</v>
      </c>
      <c r="Q34" s="126">
        <v>0</v>
      </c>
      <c r="R34" s="126">
        <v>48.275862068965516</v>
      </c>
      <c r="S34" s="126">
        <v>0</v>
      </c>
      <c r="T34" s="126">
        <v>24.137931034482758</v>
      </c>
      <c r="U34" s="126">
        <v>0</v>
      </c>
      <c r="V34" s="126">
        <v>0</v>
      </c>
      <c r="W34" s="126">
        <v>0</v>
      </c>
    </row>
    <row r="35" spans="1:23" ht="15.75" thickBot="1" x14ac:dyDescent="0.3">
      <c r="A35" s="67" t="s">
        <v>92</v>
      </c>
      <c r="B35" s="50">
        <v>7</v>
      </c>
      <c r="C35" s="50">
        <v>6</v>
      </c>
      <c r="D35" s="50">
        <v>1</v>
      </c>
      <c r="E35" s="81">
        <f t="shared" si="2"/>
        <v>50</v>
      </c>
      <c r="F35" s="49"/>
      <c r="G35" s="50">
        <v>6</v>
      </c>
      <c r="H35" s="50"/>
      <c r="I35" s="50">
        <v>1</v>
      </c>
      <c r="J35" s="50"/>
      <c r="K35" s="50">
        <v>1</v>
      </c>
      <c r="L35" s="50">
        <v>5</v>
      </c>
      <c r="M35" s="50"/>
      <c r="N35" s="50"/>
      <c r="O35" s="50">
        <v>1</v>
      </c>
      <c r="P35" s="127">
        <v>40</v>
      </c>
      <c r="Q35" s="127">
        <v>0</v>
      </c>
      <c r="R35" s="127">
        <v>6.666666666666667</v>
      </c>
      <c r="S35" s="127">
        <v>0</v>
      </c>
      <c r="T35" s="127">
        <v>6.666666666666667</v>
      </c>
      <c r="U35" s="127">
        <v>33.333333333333329</v>
      </c>
      <c r="V35" s="127">
        <v>0</v>
      </c>
      <c r="W35" s="127">
        <v>0</v>
      </c>
    </row>
  </sheetData>
  <mergeCells count="9">
    <mergeCell ref="A5:A6"/>
    <mergeCell ref="B5:E5"/>
    <mergeCell ref="G5:N5"/>
    <mergeCell ref="P5:W5"/>
    <mergeCell ref="Y1:Z2"/>
    <mergeCell ref="A1:W1"/>
    <mergeCell ref="A2:W2"/>
    <mergeCell ref="A3:W3"/>
    <mergeCell ref="A4:W4"/>
  </mergeCells>
  <hyperlinks>
    <hyperlink ref="Y1" r:id="rId1" location="INDICE!A1"/>
    <hyperlink ref="Y1:Z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paperSize="121" scale="75" orientation="landscape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L1" sqref="L1:M2"/>
    </sheetView>
  </sheetViews>
  <sheetFormatPr baseColWidth="10" defaultRowHeight="12.75" x14ac:dyDescent="0.2"/>
  <cols>
    <col min="1" max="1" width="15" style="47" bestFit="1" customWidth="1"/>
    <col min="2" max="2" width="12.28515625" style="73" customWidth="1"/>
    <col min="3" max="3" width="8.5703125" style="73" customWidth="1"/>
    <col min="4" max="4" width="6.7109375" style="73" customWidth="1"/>
    <col min="5" max="5" width="4" style="73" bestFit="1" customWidth="1"/>
    <col min="6" max="6" width="2.42578125" style="73" customWidth="1"/>
    <col min="7" max="7" width="11.7109375" style="73" bestFit="1" customWidth="1"/>
    <col min="8" max="8" width="8.140625" style="73" customWidth="1"/>
    <col min="9" max="9" width="8.42578125" style="73" customWidth="1"/>
    <col min="10" max="10" width="6.7109375" style="73" customWidth="1"/>
    <col min="11" max="16384" width="11.42578125" style="59"/>
  </cols>
  <sheetData>
    <row r="1" spans="1:14" s="44" customFormat="1" ht="15" customHeight="1" x14ac:dyDescent="0.2">
      <c r="A1" s="128" t="s">
        <v>174</v>
      </c>
      <c r="B1" s="128"/>
      <c r="C1" s="128"/>
      <c r="D1" s="128"/>
      <c r="E1" s="128"/>
      <c r="F1" s="128"/>
      <c r="G1" s="128"/>
      <c r="H1" s="128"/>
      <c r="I1" s="128"/>
      <c r="J1" s="128"/>
      <c r="K1" s="169"/>
      <c r="L1" s="180" t="s">
        <v>194</v>
      </c>
      <c r="M1" s="180"/>
      <c r="N1" s="169"/>
    </row>
    <row r="2" spans="1:14" s="44" customFormat="1" ht="15" customHeight="1" x14ac:dyDescent="0.2">
      <c r="A2" s="128" t="s">
        <v>175</v>
      </c>
      <c r="B2" s="128"/>
      <c r="C2" s="128"/>
      <c r="D2" s="128"/>
      <c r="E2" s="128"/>
      <c r="F2" s="128"/>
      <c r="G2" s="128"/>
      <c r="H2" s="128"/>
      <c r="I2" s="128"/>
      <c r="J2" s="128"/>
      <c r="K2" s="169"/>
      <c r="L2" s="180"/>
      <c r="M2" s="180"/>
      <c r="N2"/>
    </row>
    <row r="3" spans="1:14" s="44" customFormat="1" ht="14.25" x14ac:dyDescent="0.2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4" s="44" customFormat="1" ht="15" thickBot="1" x14ac:dyDescent="0.25">
      <c r="A4" s="128" t="s">
        <v>40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4" s="48" customFormat="1" x14ac:dyDescent="0.2">
      <c r="A5" s="189" t="s">
        <v>41</v>
      </c>
      <c r="B5" s="181" t="s">
        <v>123</v>
      </c>
      <c r="C5" s="181"/>
      <c r="D5" s="181"/>
      <c r="E5" s="181"/>
      <c r="F5" s="47"/>
      <c r="G5" s="181" t="s">
        <v>124</v>
      </c>
      <c r="H5" s="181"/>
      <c r="I5" s="181"/>
      <c r="J5" s="181"/>
    </row>
    <row r="6" spans="1:14" s="48" customFormat="1" ht="33" customHeight="1" thickBot="1" x14ac:dyDescent="0.25">
      <c r="A6" s="183"/>
      <c r="B6" s="90" t="s">
        <v>139</v>
      </c>
      <c r="C6" s="90" t="s">
        <v>140</v>
      </c>
      <c r="D6" s="90" t="s">
        <v>142</v>
      </c>
      <c r="E6" s="106" t="s">
        <v>127</v>
      </c>
      <c r="F6" s="106"/>
      <c r="G6" s="90" t="s">
        <v>139</v>
      </c>
      <c r="H6" s="90" t="s">
        <v>140</v>
      </c>
      <c r="I6" s="90" t="s">
        <v>142</v>
      </c>
      <c r="J6" s="106" t="s">
        <v>127</v>
      </c>
    </row>
    <row r="7" spans="1:14" ht="14.25" x14ac:dyDescent="0.2">
      <c r="A7" s="53" t="s">
        <v>64</v>
      </c>
      <c r="B7" s="58">
        <f>SUM(B9:B35)</f>
        <v>87</v>
      </c>
      <c r="C7" s="58">
        <f t="shared" ref="C7:E7" si="0">SUM(C9:C35)</f>
        <v>543</v>
      </c>
      <c r="D7" s="58">
        <f t="shared" si="0"/>
        <v>4</v>
      </c>
      <c r="E7" s="58">
        <f t="shared" si="0"/>
        <v>12</v>
      </c>
      <c r="F7" s="58"/>
      <c r="G7" s="76">
        <v>13.384615384615383</v>
      </c>
      <c r="H7" s="76">
        <v>83.538461538461533</v>
      </c>
      <c r="I7" s="76">
        <v>0.61538461538461542</v>
      </c>
      <c r="J7" s="76">
        <v>1.8461538461538463</v>
      </c>
    </row>
    <row r="8" spans="1:14" x14ac:dyDescent="0.2">
      <c r="A8" s="63"/>
      <c r="B8" s="58"/>
      <c r="C8" s="58"/>
      <c r="D8" s="58"/>
      <c r="E8" s="58"/>
      <c r="F8" s="58"/>
      <c r="G8" s="108"/>
      <c r="H8" s="108"/>
      <c r="I8" s="108"/>
      <c r="J8" s="108"/>
    </row>
    <row r="9" spans="1:14" x14ac:dyDescent="0.2">
      <c r="A9" s="63" t="s">
        <v>65</v>
      </c>
      <c r="B9" s="108">
        <v>11</v>
      </c>
      <c r="C9" s="108">
        <v>8</v>
      </c>
      <c r="D9" s="108"/>
      <c r="E9" s="108"/>
      <c r="F9" s="59"/>
      <c r="G9" s="76">
        <v>57.894736842105267</v>
      </c>
      <c r="H9" s="76">
        <v>42.105263157894733</v>
      </c>
      <c r="I9" s="76">
        <v>0</v>
      </c>
      <c r="J9" s="76">
        <v>0</v>
      </c>
    </row>
    <row r="10" spans="1:14" x14ac:dyDescent="0.2">
      <c r="A10" s="63" t="s">
        <v>66</v>
      </c>
      <c r="B10" s="108">
        <v>12</v>
      </c>
      <c r="C10" s="108">
        <v>13</v>
      </c>
      <c r="D10" s="108"/>
      <c r="E10" s="108"/>
      <c r="F10" s="59"/>
      <c r="G10" s="76">
        <v>48</v>
      </c>
      <c r="H10" s="76">
        <v>52</v>
      </c>
      <c r="I10" s="76">
        <v>0</v>
      </c>
      <c r="J10" s="76">
        <v>0</v>
      </c>
    </row>
    <row r="11" spans="1:14" x14ac:dyDescent="0.2">
      <c r="A11" s="63" t="s">
        <v>67</v>
      </c>
      <c r="B11" s="108">
        <v>6</v>
      </c>
      <c r="C11" s="108">
        <v>11</v>
      </c>
      <c r="D11" s="108"/>
      <c r="E11" s="108"/>
      <c r="F11" s="59"/>
      <c r="G11" s="76">
        <v>35.294117647058826</v>
      </c>
      <c r="H11" s="76">
        <v>64.705882352941174</v>
      </c>
      <c r="I11" s="76">
        <v>0</v>
      </c>
      <c r="J11" s="76">
        <v>0</v>
      </c>
    </row>
    <row r="12" spans="1:14" x14ac:dyDescent="0.2">
      <c r="A12" s="63" t="s">
        <v>68</v>
      </c>
      <c r="B12" s="108">
        <v>6</v>
      </c>
      <c r="C12" s="108">
        <v>23</v>
      </c>
      <c r="D12" s="108"/>
      <c r="E12" s="108">
        <v>1</v>
      </c>
      <c r="F12" s="59"/>
      <c r="G12" s="76">
        <v>20</v>
      </c>
      <c r="H12" s="76">
        <v>76.666666666666671</v>
      </c>
      <c r="I12" s="76">
        <v>0</v>
      </c>
      <c r="J12" s="76">
        <v>3.3333333333333335</v>
      </c>
    </row>
    <row r="13" spans="1:14" x14ac:dyDescent="0.2">
      <c r="A13" s="63" t="s">
        <v>69</v>
      </c>
      <c r="B13" s="108">
        <v>2</v>
      </c>
      <c r="C13" s="108">
        <v>18</v>
      </c>
      <c r="D13" s="108"/>
      <c r="E13" s="108">
        <v>1</v>
      </c>
      <c r="F13" s="59"/>
      <c r="G13" s="76">
        <v>9.5238095238095237</v>
      </c>
      <c r="H13" s="76">
        <v>85.714285714285708</v>
      </c>
      <c r="I13" s="76">
        <v>0</v>
      </c>
      <c r="J13" s="76">
        <v>4.7619047619047619</v>
      </c>
    </row>
    <row r="14" spans="1:14" x14ac:dyDescent="0.2">
      <c r="A14" s="63" t="s">
        <v>71</v>
      </c>
      <c r="B14" s="108">
        <v>3</v>
      </c>
      <c r="C14" s="108">
        <v>27</v>
      </c>
      <c r="D14" s="108"/>
      <c r="E14" s="108"/>
      <c r="F14" s="59"/>
      <c r="G14" s="76">
        <v>10</v>
      </c>
      <c r="H14" s="76">
        <v>90</v>
      </c>
      <c r="I14" s="76">
        <v>0</v>
      </c>
      <c r="J14" s="76">
        <v>0</v>
      </c>
    </row>
    <row r="15" spans="1:14" x14ac:dyDescent="0.2">
      <c r="A15" s="63" t="s">
        <v>72</v>
      </c>
      <c r="B15" s="108"/>
      <c r="C15" s="108">
        <v>11</v>
      </c>
      <c r="D15" s="108"/>
      <c r="E15" s="108"/>
      <c r="F15" s="59"/>
      <c r="G15" s="76">
        <v>0</v>
      </c>
      <c r="H15" s="76">
        <v>100</v>
      </c>
      <c r="I15" s="76">
        <v>0</v>
      </c>
      <c r="J15" s="76">
        <v>0</v>
      </c>
    </row>
    <row r="16" spans="1:14" x14ac:dyDescent="0.2">
      <c r="A16" s="63" t="s">
        <v>73</v>
      </c>
      <c r="B16" s="108">
        <v>4</v>
      </c>
      <c r="C16" s="108">
        <v>37</v>
      </c>
      <c r="D16" s="108"/>
      <c r="E16" s="108">
        <v>1</v>
      </c>
      <c r="F16" s="59"/>
      <c r="G16" s="76">
        <v>9.7560975609756095</v>
      </c>
      <c r="H16" s="76">
        <v>90.243902439024396</v>
      </c>
      <c r="I16" s="76">
        <v>0</v>
      </c>
      <c r="J16" s="76">
        <v>2.4390243902439024</v>
      </c>
    </row>
    <row r="17" spans="1:10" x14ac:dyDescent="0.2">
      <c r="A17" s="63" t="s">
        <v>74</v>
      </c>
      <c r="B17" s="108">
        <v>3</v>
      </c>
      <c r="C17" s="108">
        <v>21</v>
      </c>
      <c r="D17" s="108"/>
      <c r="E17" s="108">
        <v>4</v>
      </c>
      <c r="F17" s="59"/>
      <c r="G17" s="76">
        <v>10.714285714285714</v>
      </c>
      <c r="H17" s="76">
        <v>75</v>
      </c>
      <c r="I17" s="76">
        <v>0</v>
      </c>
      <c r="J17" s="76">
        <v>14.285714285714285</v>
      </c>
    </row>
    <row r="18" spans="1:10" x14ac:dyDescent="0.2">
      <c r="A18" s="63" t="s">
        <v>75</v>
      </c>
      <c r="B18" s="108">
        <v>1</v>
      </c>
      <c r="C18" s="108">
        <v>47</v>
      </c>
      <c r="D18" s="108"/>
      <c r="E18" s="108"/>
      <c r="F18" s="59"/>
      <c r="G18" s="76">
        <v>2.083333333333333</v>
      </c>
      <c r="H18" s="76">
        <v>97.916666666666657</v>
      </c>
      <c r="I18" s="76">
        <v>0</v>
      </c>
      <c r="J18" s="76">
        <v>0</v>
      </c>
    </row>
    <row r="19" spans="1:10" x14ac:dyDescent="0.2">
      <c r="A19" s="63" t="s">
        <v>76</v>
      </c>
      <c r="B19" s="108"/>
      <c r="C19" s="108">
        <v>22</v>
      </c>
      <c r="D19" s="108"/>
      <c r="E19" s="108"/>
      <c r="F19" s="59"/>
      <c r="G19" s="76">
        <v>0</v>
      </c>
      <c r="H19" s="76">
        <v>100</v>
      </c>
      <c r="I19" s="76">
        <v>0</v>
      </c>
      <c r="J19" s="76">
        <v>0</v>
      </c>
    </row>
    <row r="20" spans="1:10" x14ac:dyDescent="0.2">
      <c r="A20" s="65" t="s">
        <v>77</v>
      </c>
      <c r="B20" s="108">
        <v>5</v>
      </c>
      <c r="C20" s="108">
        <v>30</v>
      </c>
      <c r="D20" s="108"/>
      <c r="E20" s="108"/>
      <c r="F20" s="59"/>
      <c r="G20" s="76">
        <v>13.513513513513514</v>
      </c>
      <c r="H20" s="76">
        <v>81.081081081081081</v>
      </c>
      <c r="I20" s="76">
        <v>0</v>
      </c>
      <c r="J20" s="76">
        <v>0</v>
      </c>
    </row>
    <row r="21" spans="1:10" x14ac:dyDescent="0.2">
      <c r="A21" s="63" t="s">
        <v>78</v>
      </c>
      <c r="B21" s="108">
        <v>3</v>
      </c>
      <c r="C21" s="108">
        <v>17</v>
      </c>
      <c r="D21" s="108"/>
      <c r="E21" s="108"/>
      <c r="F21" s="59"/>
      <c r="G21" s="76">
        <v>15</v>
      </c>
      <c r="H21" s="76">
        <v>85</v>
      </c>
      <c r="I21" s="76">
        <v>0</v>
      </c>
      <c r="J21" s="76">
        <v>0</v>
      </c>
    </row>
    <row r="22" spans="1:10" x14ac:dyDescent="0.2">
      <c r="A22" s="63" t="s">
        <v>79</v>
      </c>
      <c r="B22" s="108">
        <v>8</v>
      </c>
      <c r="C22" s="108">
        <v>23</v>
      </c>
      <c r="D22" s="108"/>
      <c r="E22" s="108"/>
      <c r="F22" s="59"/>
      <c r="G22" s="76">
        <v>25.806451612903224</v>
      </c>
      <c r="H22" s="76">
        <v>74.193548387096769</v>
      </c>
      <c r="I22" s="76">
        <v>0</v>
      </c>
      <c r="J22" s="76">
        <v>0</v>
      </c>
    </row>
    <row r="23" spans="1:10" x14ac:dyDescent="0.2">
      <c r="A23" s="63" t="s">
        <v>80</v>
      </c>
      <c r="B23" s="108">
        <v>3</v>
      </c>
      <c r="C23" s="108">
        <v>18</v>
      </c>
      <c r="D23" s="108"/>
      <c r="E23" s="108"/>
      <c r="F23" s="59"/>
      <c r="G23" s="76">
        <v>14.285714285714285</v>
      </c>
      <c r="H23" s="76">
        <v>85.714285714285708</v>
      </c>
      <c r="I23" s="76">
        <v>0</v>
      </c>
      <c r="J23" s="76">
        <v>0</v>
      </c>
    </row>
    <row r="24" spans="1:10" x14ac:dyDescent="0.2">
      <c r="A24" s="63" t="s">
        <v>81</v>
      </c>
      <c r="B24" s="108"/>
      <c r="C24" s="108">
        <v>25</v>
      </c>
      <c r="D24" s="108"/>
      <c r="E24" s="108"/>
      <c r="F24" s="59"/>
      <c r="G24" s="76">
        <v>0</v>
      </c>
      <c r="H24" s="76">
        <v>100</v>
      </c>
      <c r="I24" s="76">
        <v>0</v>
      </c>
      <c r="J24" s="76">
        <v>0</v>
      </c>
    </row>
    <row r="25" spans="1:10" x14ac:dyDescent="0.2">
      <c r="A25" s="63" t="s">
        <v>82</v>
      </c>
      <c r="B25" s="108">
        <v>1</v>
      </c>
      <c r="C25" s="108">
        <v>15</v>
      </c>
      <c r="D25" s="108"/>
      <c r="E25" s="108">
        <v>1</v>
      </c>
      <c r="F25" s="59"/>
      <c r="G25" s="76">
        <v>5.8823529411764701</v>
      </c>
      <c r="H25" s="76">
        <v>88.235294117647058</v>
      </c>
      <c r="I25" s="76">
        <v>0</v>
      </c>
      <c r="J25" s="76">
        <v>5.8823529411764701</v>
      </c>
    </row>
    <row r="26" spans="1:10" x14ac:dyDescent="0.2">
      <c r="A26" s="63" t="s">
        <v>83</v>
      </c>
      <c r="B26" s="108">
        <v>1</v>
      </c>
      <c r="C26" s="108">
        <v>13</v>
      </c>
      <c r="D26" s="108"/>
      <c r="E26" s="108">
        <v>1</v>
      </c>
      <c r="F26" s="59"/>
      <c r="G26" s="76">
        <v>6.666666666666667</v>
      </c>
      <c r="H26" s="76">
        <v>86.666666666666671</v>
      </c>
      <c r="I26" s="76">
        <v>0</v>
      </c>
      <c r="J26" s="76">
        <v>6.666666666666667</v>
      </c>
    </row>
    <row r="27" spans="1:10" x14ac:dyDescent="0.2">
      <c r="A27" s="63" t="s">
        <v>84</v>
      </c>
      <c r="B27" s="108">
        <v>3</v>
      </c>
      <c r="C27" s="108">
        <v>9</v>
      </c>
      <c r="D27" s="108"/>
      <c r="E27" s="108">
        <v>1</v>
      </c>
      <c r="F27" s="59"/>
      <c r="G27" s="76">
        <v>23.076923076923077</v>
      </c>
      <c r="H27" s="76">
        <v>69.230769230769226</v>
      </c>
      <c r="I27" s="76">
        <v>0</v>
      </c>
      <c r="J27" s="76">
        <v>7.6923076923076925</v>
      </c>
    </row>
    <row r="28" spans="1:10" x14ac:dyDescent="0.2">
      <c r="A28" s="63" t="s">
        <v>85</v>
      </c>
      <c r="B28" s="108">
        <v>3</v>
      </c>
      <c r="C28" s="108">
        <v>15</v>
      </c>
      <c r="D28" s="108"/>
      <c r="E28" s="108"/>
      <c r="F28" s="59"/>
      <c r="G28" s="76">
        <v>15</v>
      </c>
      <c r="H28" s="76">
        <v>75</v>
      </c>
      <c r="I28" s="76">
        <v>0</v>
      </c>
      <c r="J28" s="76">
        <v>0</v>
      </c>
    </row>
    <row r="29" spans="1:10" x14ac:dyDescent="0.2">
      <c r="A29" s="63" t="s">
        <v>86</v>
      </c>
      <c r="B29" s="108">
        <v>1</v>
      </c>
      <c r="C29" s="108">
        <v>27</v>
      </c>
      <c r="D29" s="108">
        <v>2</v>
      </c>
      <c r="E29" s="108"/>
      <c r="F29" s="59"/>
      <c r="G29" s="76">
        <v>3.3333333333333335</v>
      </c>
      <c r="H29" s="76">
        <v>90</v>
      </c>
      <c r="I29" s="76">
        <v>6.666666666666667</v>
      </c>
      <c r="J29" s="76">
        <v>0</v>
      </c>
    </row>
    <row r="30" spans="1:10" x14ac:dyDescent="0.2">
      <c r="A30" s="63" t="s">
        <v>87</v>
      </c>
      <c r="B30" s="108">
        <v>3</v>
      </c>
      <c r="C30" s="108">
        <v>12</v>
      </c>
      <c r="D30" s="108"/>
      <c r="E30" s="108"/>
      <c r="F30" s="59"/>
      <c r="G30" s="76">
        <v>20</v>
      </c>
      <c r="H30" s="76">
        <v>80</v>
      </c>
      <c r="I30" s="76">
        <v>0</v>
      </c>
      <c r="J30" s="76">
        <v>0</v>
      </c>
    </row>
    <row r="31" spans="1:10" x14ac:dyDescent="0.2">
      <c r="A31" s="63" t="s">
        <v>88</v>
      </c>
      <c r="B31" s="108">
        <v>1</v>
      </c>
      <c r="C31" s="108">
        <v>25</v>
      </c>
      <c r="D31" s="108">
        <v>1</v>
      </c>
      <c r="E31" s="108">
        <v>1</v>
      </c>
      <c r="F31" s="59"/>
      <c r="G31" s="76">
        <v>3.5714285714285712</v>
      </c>
      <c r="H31" s="76">
        <v>89.285714285714292</v>
      </c>
      <c r="I31" s="76">
        <v>3.5714285714285712</v>
      </c>
      <c r="J31" s="76">
        <v>3.5714285714285712</v>
      </c>
    </row>
    <row r="32" spans="1:10" x14ac:dyDescent="0.2">
      <c r="A32" s="63" t="s">
        <v>89</v>
      </c>
      <c r="B32" s="108"/>
      <c r="C32" s="108">
        <v>7</v>
      </c>
      <c r="D32" s="108"/>
      <c r="E32" s="108"/>
      <c r="F32" s="59"/>
      <c r="G32" s="76">
        <v>0</v>
      </c>
      <c r="H32" s="76">
        <v>100</v>
      </c>
      <c r="I32" s="76">
        <v>0</v>
      </c>
      <c r="J32" s="76">
        <v>0</v>
      </c>
    </row>
    <row r="33" spans="1:10" x14ac:dyDescent="0.2">
      <c r="A33" s="63" t="s">
        <v>90</v>
      </c>
      <c r="B33" s="108">
        <v>5</v>
      </c>
      <c r="C33" s="108">
        <v>30</v>
      </c>
      <c r="D33" s="108"/>
      <c r="E33" s="108"/>
      <c r="F33" s="59"/>
      <c r="G33" s="76">
        <v>14.285714285714285</v>
      </c>
      <c r="H33" s="76">
        <v>85.714285714285708</v>
      </c>
      <c r="I33" s="76">
        <v>0</v>
      </c>
      <c r="J33" s="76">
        <v>0</v>
      </c>
    </row>
    <row r="34" spans="1:10" x14ac:dyDescent="0.2">
      <c r="A34" s="66" t="s">
        <v>91</v>
      </c>
      <c r="B34" s="108">
        <v>1</v>
      </c>
      <c r="C34" s="108">
        <v>27</v>
      </c>
      <c r="D34" s="108"/>
      <c r="E34" s="108">
        <v>1</v>
      </c>
      <c r="F34" s="59"/>
      <c r="G34" s="76">
        <v>3.4482758620689653</v>
      </c>
      <c r="H34" s="76">
        <v>93.103448275862064</v>
      </c>
      <c r="I34" s="76">
        <v>0</v>
      </c>
      <c r="J34" s="76">
        <v>3.4482758620689653</v>
      </c>
    </row>
    <row r="35" spans="1:10" ht="13.5" thickBot="1" x14ac:dyDescent="0.25">
      <c r="A35" s="67" t="s">
        <v>92</v>
      </c>
      <c r="B35" s="50">
        <v>1</v>
      </c>
      <c r="C35" s="50">
        <v>12</v>
      </c>
      <c r="D35" s="50">
        <v>1</v>
      </c>
      <c r="E35" s="50"/>
      <c r="F35" s="49"/>
      <c r="G35" s="81">
        <v>6.666666666666667</v>
      </c>
      <c r="H35" s="81">
        <v>80</v>
      </c>
      <c r="I35" s="81">
        <v>6.666666666666667</v>
      </c>
      <c r="J35" s="81">
        <v>0</v>
      </c>
    </row>
  </sheetData>
  <mergeCells count="4">
    <mergeCell ref="A5:A6"/>
    <mergeCell ref="B5:E5"/>
    <mergeCell ref="G5:J5"/>
    <mergeCell ref="L1:M2"/>
  </mergeCells>
  <hyperlinks>
    <hyperlink ref="L1" r:id="rId1" location="INDICE!A1"/>
    <hyperlink ref="L1:M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paperSize="121" scale="90" orientation="landscape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zoomScaleNormal="100" workbookViewId="0">
      <selection activeCell="R1" sqref="R1:S2"/>
    </sheetView>
  </sheetViews>
  <sheetFormatPr baseColWidth="10" defaultRowHeight="15" x14ac:dyDescent="0.25"/>
  <cols>
    <col min="1" max="1" width="17.42578125" style="47" customWidth="1"/>
    <col min="2" max="2" width="8.7109375" style="73" customWidth="1"/>
    <col min="3" max="3" width="10" style="73" customWidth="1"/>
    <col min="4" max="4" width="11.42578125" style="73" customWidth="1"/>
    <col min="5" max="5" width="8.28515625" style="73" customWidth="1"/>
    <col min="6" max="6" width="6.28515625" style="73" bestFit="1" customWidth="1"/>
    <col min="7" max="7" width="6.140625" style="73" customWidth="1"/>
    <col min="8" max="8" width="4.85546875" style="73" customWidth="1"/>
    <col min="9" max="9" width="1.42578125" style="73" customWidth="1"/>
    <col min="10" max="10" width="8.7109375" style="73" customWidth="1"/>
    <col min="11" max="11" width="9.140625" style="73" customWidth="1"/>
    <col min="12" max="12" width="11" style="73" customWidth="1"/>
    <col min="13" max="13" width="8" style="73" customWidth="1"/>
    <col min="14" max="14" width="6.42578125" style="73" bestFit="1" customWidth="1"/>
    <col min="15" max="15" width="5.5703125" style="73" bestFit="1" customWidth="1"/>
    <col min="16" max="16" width="5.5703125" style="59" bestFit="1" customWidth="1"/>
    <col min="17" max="17" width="11.42578125" style="110"/>
    <col min="18" max="16384" width="11.42578125" style="59"/>
  </cols>
  <sheetData>
    <row r="1" spans="1:20" s="44" customFormat="1" ht="15" customHeight="1" x14ac:dyDescent="0.2">
      <c r="A1" s="43" t="s">
        <v>176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69"/>
      <c r="R1" s="180" t="s">
        <v>194</v>
      </c>
      <c r="S1" s="180"/>
      <c r="T1" s="169"/>
    </row>
    <row r="2" spans="1:20" s="44" customFormat="1" ht="15" customHeight="1" x14ac:dyDescent="0.2">
      <c r="A2" s="43" t="s">
        <v>177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69"/>
      <c r="R2" s="180"/>
      <c r="S2" s="180"/>
      <c r="T2"/>
    </row>
    <row r="3" spans="1:20" s="44" customFormat="1" ht="14.25" x14ac:dyDescent="0.2">
      <c r="A3" s="43" t="s">
        <v>39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20" s="44" customFormat="1" thickBot="1" x14ac:dyDescent="0.25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20" s="48" customFormat="1" ht="15.75" customHeight="1" x14ac:dyDescent="0.2">
      <c r="A5" s="105"/>
      <c r="B5" s="181" t="s">
        <v>123</v>
      </c>
      <c r="C5" s="181"/>
      <c r="D5" s="181"/>
      <c r="E5" s="181"/>
      <c r="F5" s="181"/>
      <c r="G5" s="181"/>
      <c r="H5" s="181"/>
      <c r="I5" s="47"/>
      <c r="J5" s="181" t="s">
        <v>145</v>
      </c>
      <c r="K5" s="181"/>
      <c r="L5" s="181"/>
      <c r="M5" s="181"/>
      <c r="N5" s="181"/>
      <c r="O5" s="181"/>
      <c r="P5" s="181"/>
    </row>
    <row r="6" spans="1:20" s="48" customFormat="1" ht="24.75" thickBot="1" x14ac:dyDescent="0.25">
      <c r="A6" s="75" t="s">
        <v>41</v>
      </c>
      <c r="B6" s="88" t="s">
        <v>146</v>
      </c>
      <c r="C6" s="88" t="s">
        <v>147</v>
      </c>
      <c r="D6" s="88" t="s">
        <v>148</v>
      </c>
      <c r="E6" s="88" t="s">
        <v>149</v>
      </c>
      <c r="F6" s="88" t="s">
        <v>150</v>
      </c>
      <c r="G6" s="88" t="s">
        <v>136</v>
      </c>
      <c r="H6" s="88" t="s">
        <v>127</v>
      </c>
      <c r="I6" s="88"/>
      <c r="J6" s="88" t="s">
        <v>146</v>
      </c>
      <c r="K6" s="88" t="s">
        <v>147</v>
      </c>
      <c r="L6" s="88" t="s">
        <v>148</v>
      </c>
      <c r="M6" s="88" t="s">
        <v>149</v>
      </c>
      <c r="N6" s="88" t="s">
        <v>150</v>
      </c>
      <c r="O6" s="88" t="s">
        <v>136</v>
      </c>
      <c r="P6" s="88" t="s">
        <v>127</v>
      </c>
    </row>
    <row r="7" spans="1:20" x14ac:dyDescent="0.25">
      <c r="A7" s="111" t="s">
        <v>64</v>
      </c>
      <c r="B7" s="58">
        <f>SUM(B9:B35)</f>
        <v>473</v>
      </c>
      <c r="C7" s="58">
        <f t="shared" ref="C7:H7" si="0">SUM(C9:C35)</f>
        <v>37</v>
      </c>
      <c r="D7" s="58">
        <f t="shared" si="0"/>
        <v>111</v>
      </c>
      <c r="E7" s="58">
        <f t="shared" si="0"/>
        <v>7</v>
      </c>
      <c r="F7" s="58">
        <f t="shared" si="0"/>
        <v>1</v>
      </c>
      <c r="G7" s="58">
        <f t="shared" si="0"/>
        <v>5</v>
      </c>
      <c r="H7" s="58">
        <f t="shared" si="0"/>
        <v>12</v>
      </c>
      <c r="J7" s="76">
        <v>72.769230769230759</v>
      </c>
      <c r="K7" s="76">
        <v>5.6923076923076925</v>
      </c>
      <c r="L7" s="76">
        <v>17.076923076923077</v>
      </c>
      <c r="M7" s="76">
        <v>1.0769230769230769</v>
      </c>
      <c r="N7" s="76">
        <v>0.15384615384615385</v>
      </c>
      <c r="O7" s="76">
        <v>0.76923076923076927</v>
      </c>
      <c r="P7" s="76">
        <v>1.8461538461538463</v>
      </c>
    </row>
    <row r="8" spans="1:20" x14ac:dyDescent="0.25">
      <c r="A8" s="63"/>
      <c r="B8" s="58"/>
      <c r="C8" s="58"/>
      <c r="D8" s="58"/>
      <c r="E8" s="58"/>
      <c r="F8" s="58"/>
      <c r="G8" s="58"/>
      <c r="H8" s="58"/>
      <c r="J8" s="108"/>
      <c r="K8" s="108"/>
      <c r="L8" s="108"/>
      <c r="M8" s="108"/>
      <c r="N8" s="108"/>
      <c r="O8" s="108"/>
      <c r="P8" s="108"/>
    </row>
    <row r="9" spans="1:20" x14ac:dyDescent="0.25">
      <c r="A9" s="63" t="s">
        <v>65</v>
      </c>
      <c r="B9" s="108">
        <v>19</v>
      </c>
      <c r="C9" s="108"/>
      <c r="D9" s="108"/>
      <c r="E9" s="108"/>
      <c r="F9" s="108"/>
      <c r="G9" s="108"/>
      <c r="H9" s="108"/>
      <c r="J9" s="76">
        <v>100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</row>
    <row r="10" spans="1:20" x14ac:dyDescent="0.25">
      <c r="A10" s="63" t="s">
        <v>66</v>
      </c>
      <c r="B10" s="108">
        <v>25</v>
      </c>
      <c r="C10" s="108"/>
      <c r="D10" s="108"/>
      <c r="E10" s="108"/>
      <c r="F10" s="108"/>
      <c r="G10" s="108"/>
      <c r="H10" s="108"/>
      <c r="J10" s="76">
        <v>100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</row>
    <row r="11" spans="1:20" x14ac:dyDescent="0.25">
      <c r="A11" s="63" t="s">
        <v>67</v>
      </c>
      <c r="B11" s="108">
        <v>17</v>
      </c>
      <c r="C11" s="108"/>
      <c r="D11" s="108"/>
      <c r="E11" s="108"/>
      <c r="F11" s="108"/>
      <c r="G11" s="108"/>
      <c r="H11" s="108"/>
      <c r="J11" s="76">
        <v>100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</row>
    <row r="12" spans="1:20" x14ac:dyDescent="0.25">
      <c r="A12" s="63" t="s">
        <v>68</v>
      </c>
      <c r="B12" s="108">
        <v>18</v>
      </c>
      <c r="C12" s="108"/>
      <c r="D12" s="108">
        <v>11</v>
      </c>
      <c r="E12" s="108"/>
      <c r="F12" s="108"/>
      <c r="G12" s="108"/>
      <c r="H12" s="108">
        <v>1</v>
      </c>
      <c r="J12" s="76">
        <v>60</v>
      </c>
      <c r="K12" s="76">
        <v>0</v>
      </c>
      <c r="L12" s="76">
        <v>36.666666666666664</v>
      </c>
      <c r="M12" s="76">
        <v>0</v>
      </c>
      <c r="N12" s="76">
        <v>0</v>
      </c>
      <c r="O12" s="76">
        <v>0</v>
      </c>
      <c r="P12" s="76">
        <v>3.3333333333333335</v>
      </c>
    </row>
    <row r="13" spans="1:20" x14ac:dyDescent="0.25">
      <c r="A13" s="63" t="s">
        <v>69</v>
      </c>
      <c r="B13" s="108">
        <v>17</v>
      </c>
      <c r="C13" s="108"/>
      <c r="D13" s="108">
        <v>3</v>
      </c>
      <c r="E13" s="108"/>
      <c r="F13" s="108"/>
      <c r="G13" s="108"/>
      <c r="H13" s="108">
        <v>1</v>
      </c>
      <c r="J13" s="76">
        <v>80.952380952380949</v>
      </c>
      <c r="K13" s="76">
        <v>0</v>
      </c>
      <c r="L13" s="76">
        <v>14.285714285714285</v>
      </c>
      <c r="M13" s="76">
        <v>0</v>
      </c>
      <c r="N13" s="76">
        <v>0</v>
      </c>
      <c r="O13" s="76">
        <v>0</v>
      </c>
      <c r="P13" s="76">
        <v>4.7619047619047619</v>
      </c>
    </row>
    <row r="14" spans="1:20" x14ac:dyDescent="0.25">
      <c r="A14" s="63" t="s">
        <v>71</v>
      </c>
      <c r="B14" s="108">
        <v>30</v>
      </c>
      <c r="C14" s="108"/>
      <c r="D14" s="108"/>
      <c r="E14" s="108"/>
      <c r="F14" s="108"/>
      <c r="G14" s="108"/>
      <c r="H14" s="108"/>
      <c r="J14" s="76">
        <v>100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1:20" x14ac:dyDescent="0.25">
      <c r="A15" s="63" t="s">
        <v>72</v>
      </c>
      <c r="B15" s="108"/>
      <c r="C15" s="108"/>
      <c r="D15" s="108">
        <v>11</v>
      </c>
      <c r="E15" s="108"/>
      <c r="F15" s="108"/>
      <c r="G15" s="108"/>
      <c r="H15" s="108"/>
      <c r="J15" s="76">
        <v>0</v>
      </c>
      <c r="K15" s="76">
        <v>0</v>
      </c>
      <c r="L15" s="76">
        <v>100</v>
      </c>
      <c r="M15" s="76">
        <v>0</v>
      </c>
      <c r="N15" s="76">
        <v>0</v>
      </c>
      <c r="O15" s="76">
        <v>0</v>
      </c>
      <c r="P15" s="76">
        <v>0</v>
      </c>
    </row>
    <row r="16" spans="1:20" x14ac:dyDescent="0.25">
      <c r="A16" s="63" t="s">
        <v>73</v>
      </c>
      <c r="B16" s="108">
        <v>40</v>
      </c>
      <c r="C16" s="108">
        <v>1</v>
      </c>
      <c r="D16" s="108"/>
      <c r="E16" s="108"/>
      <c r="F16" s="108"/>
      <c r="G16" s="108"/>
      <c r="H16" s="108">
        <v>1</v>
      </c>
      <c r="J16" s="76">
        <v>97.560975609756099</v>
      </c>
      <c r="K16" s="76">
        <v>2.4390243902439024</v>
      </c>
      <c r="L16" s="76">
        <v>0</v>
      </c>
      <c r="M16" s="76">
        <v>0</v>
      </c>
      <c r="N16" s="76">
        <v>0</v>
      </c>
      <c r="O16" s="76">
        <v>0</v>
      </c>
      <c r="P16" s="76">
        <v>2.4390243902439024</v>
      </c>
    </row>
    <row r="17" spans="1:16" x14ac:dyDescent="0.25">
      <c r="A17" s="63" t="s">
        <v>74</v>
      </c>
      <c r="B17" s="108">
        <v>17</v>
      </c>
      <c r="C17" s="108"/>
      <c r="D17" s="108">
        <v>7</v>
      </c>
      <c r="E17" s="108"/>
      <c r="F17" s="108"/>
      <c r="G17" s="108"/>
      <c r="H17" s="108">
        <v>4</v>
      </c>
      <c r="J17" s="76">
        <v>60.714285714285708</v>
      </c>
      <c r="K17" s="76">
        <v>0</v>
      </c>
      <c r="L17" s="76">
        <v>25</v>
      </c>
      <c r="M17" s="76">
        <v>0</v>
      </c>
      <c r="N17" s="76">
        <v>0</v>
      </c>
      <c r="O17" s="76">
        <v>0</v>
      </c>
      <c r="P17" s="76">
        <v>14.285714285714285</v>
      </c>
    </row>
    <row r="18" spans="1:16" x14ac:dyDescent="0.25">
      <c r="A18" s="63" t="s">
        <v>75</v>
      </c>
      <c r="B18" s="108">
        <v>10</v>
      </c>
      <c r="C18" s="108"/>
      <c r="D18" s="108">
        <v>38</v>
      </c>
      <c r="E18" s="108"/>
      <c r="F18" s="108"/>
      <c r="G18" s="108"/>
      <c r="H18" s="108"/>
      <c r="J18" s="76">
        <v>20.833333333333336</v>
      </c>
      <c r="K18" s="76">
        <v>0</v>
      </c>
      <c r="L18" s="76">
        <v>79.166666666666657</v>
      </c>
      <c r="M18" s="76">
        <v>0</v>
      </c>
      <c r="N18" s="76">
        <v>0</v>
      </c>
      <c r="O18" s="76">
        <v>0</v>
      </c>
      <c r="P18" s="76">
        <v>0</v>
      </c>
    </row>
    <row r="19" spans="1:16" x14ac:dyDescent="0.25">
      <c r="A19" s="63" t="s">
        <v>76</v>
      </c>
      <c r="B19" s="108">
        <v>21</v>
      </c>
      <c r="C19" s="108"/>
      <c r="D19" s="108"/>
      <c r="E19" s="108"/>
      <c r="F19" s="108"/>
      <c r="G19" s="108">
        <v>1</v>
      </c>
      <c r="H19" s="108"/>
      <c r="J19" s="76">
        <v>95.454545454545453</v>
      </c>
      <c r="K19" s="76">
        <v>0</v>
      </c>
      <c r="L19" s="76">
        <v>0</v>
      </c>
      <c r="M19" s="76">
        <v>0</v>
      </c>
      <c r="N19" s="76">
        <v>0</v>
      </c>
      <c r="O19" s="76">
        <v>4.5454545454545459</v>
      </c>
      <c r="P19" s="76">
        <v>0</v>
      </c>
    </row>
    <row r="20" spans="1:16" x14ac:dyDescent="0.25">
      <c r="A20" s="65" t="s">
        <v>77</v>
      </c>
      <c r="B20" s="108">
        <v>7</v>
      </c>
      <c r="C20" s="108">
        <v>25</v>
      </c>
      <c r="D20" s="108">
        <v>2</v>
      </c>
      <c r="E20" s="108"/>
      <c r="F20" s="108">
        <v>1</v>
      </c>
      <c r="G20" s="108"/>
      <c r="H20" s="108"/>
      <c r="J20" s="76">
        <v>18.918918918918919</v>
      </c>
      <c r="K20" s="76">
        <v>67.567567567567565</v>
      </c>
      <c r="L20" s="76">
        <v>5.4054054054054053</v>
      </c>
      <c r="M20" s="76">
        <v>0</v>
      </c>
      <c r="N20" s="76">
        <v>2.7027027027027026</v>
      </c>
      <c r="O20" s="76">
        <v>0</v>
      </c>
      <c r="P20" s="76">
        <v>0</v>
      </c>
    </row>
    <row r="21" spans="1:16" x14ac:dyDescent="0.25">
      <c r="A21" s="63" t="s">
        <v>78</v>
      </c>
      <c r="B21" s="108">
        <v>15</v>
      </c>
      <c r="C21" s="108"/>
      <c r="D21" s="108"/>
      <c r="E21" s="108">
        <v>4</v>
      </c>
      <c r="F21" s="108"/>
      <c r="G21" s="108">
        <v>1</v>
      </c>
      <c r="H21" s="108"/>
      <c r="J21" s="76">
        <v>75</v>
      </c>
      <c r="K21" s="76">
        <v>0</v>
      </c>
      <c r="L21" s="76">
        <v>0</v>
      </c>
      <c r="M21" s="76">
        <v>20</v>
      </c>
      <c r="N21" s="76">
        <v>0</v>
      </c>
      <c r="O21" s="76">
        <v>5</v>
      </c>
      <c r="P21" s="76">
        <v>0</v>
      </c>
    </row>
    <row r="22" spans="1:16" x14ac:dyDescent="0.25">
      <c r="A22" s="63" t="s">
        <v>79</v>
      </c>
      <c r="B22" s="108">
        <v>20</v>
      </c>
      <c r="C22" s="108">
        <v>11</v>
      </c>
      <c r="D22" s="108"/>
      <c r="E22" s="108"/>
      <c r="F22" s="108"/>
      <c r="G22" s="108"/>
      <c r="H22" s="108"/>
      <c r="J22" s="76">
        <v>64.516129032258064</v>
      </c>
      <c r="K22" s="76">
        <v>35.483870967741936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1:16" x14ac:dyDescent="0.25">
      <c r="A23" s="63" t="s">
        <v>80</v>
      </c>
      <c r="B23" s="108">
        <v>10</v>
      </c>
      <c r="C23" s="108"/>
      <c r="D23" s="108">
        <v>10</v>
      </c>
      <c r="E23" s="108"/>
      <c r="F23" s="108"/>
      <c r="G23" s="108"/>
      <c r="H23" s="108">
        <v>1</v>
      </c>
      <c r="J23" s="76">
        <v>47.619047619047613</v>
      </c>
      <c r="K23" s="76">
        <v>0</v>
      </c>
      <c r="L23" s="76">
        <v>47.619047619047613</v>
      </c>
      <c r="M23" s="76">
        <v>0</v>
      </c>
      <c r="N23" s="76">
        <v>0</v>
      </c>
      <c r="O23" s="76">
        <v>0</v>
      </c>
      <c r="P23" s="76">
        <v>4.7619047619047619</v>
      </c>
    </row>
    <row r="24" spans="1:16" x14ac:dyDescent="0.25">
      <c r="A24" s="63" t="s">
        <v>81</v>
      </c>
      <c r="B24" s="108">
        <v>24</v>
      </c>
      <c r="C24" s="108"/>
      <c r="D24" s="108">
        <v>1</v>
      </c>
      <c r="E24" s="108"/>
      <c r="F24" s="108"/>
      <c r="G24" s="108"/>
      <c r="H24" s="108"/>
      <c r="J24" s="76">
        <v>96</v>
      </c>
      <c r="K24" s="76">
        <v>0</v>
      </c>
      <c r="L24" s="76">
        <v>4</v>
      </c>
      <c r="M24" s="76">
        <v>0</v>
      </c>
      <c r="N24" s="76">
        <v>0</v>
      </c>
      <c r="O24" s="76">
        <v>0</v>
      </c>
      <c r="P24" s="76">
        <v>0</v>
      </c>
    </row>
    <row r="25" spans="1:16" x14ac:dyDescent="0.25">
      <c r="A25" s="63" t="s">
        <v>82</v>
      </c>
      <c r="B25" s="108">
        <v>7</v>
      </c>
      <c r="C25" s="108"/>
      <c r="D25" s="108">
        <v>9</v>
      </c>
      <c r="E25" s="108"/>
      <c r="F25" s="108"/>
      <c r="G25" s="108"/>
      <c r="H25" s="108">
        <v>1</v>
      </c>
      <c r="J25" s="76">
        <v>41.17647058823529</v>
      </c>
      <c r="K25" s="76">
        <v>0</v>
      </c>
      <c r="L25" s="76">
        <v>52.941176470588239</v>
      </c>
      <c r="M25" s="76">
        <v>0</v>
      </c>
      <c r="N25" s="76">
        <v>0</v>
      </c>
      <c r="O25" s="76">
        <v>0</v>
      </c>
      <c r="P25" s="76">
        <v>5.8823529411764701</v>
      </c>
    </row>
    <row r="26" spans="1:16" x14ac:dyDescent="0.25">
      <c r="A26" s="63" t="s">
        <v>83</v>
      </c>
      <c r="B26" s="108"/>
      <c r="C26" s="108"/>
      <c r="D26" s="108">
        <v>15</v>
      </c>
      <c r="E26" s="108"/>
      <c r="F26" s="108"/>
      <c r="G26" s="108"/>
      <c r="H26" s="108"/>
      <c r="J26" s="76">
        <v>0</v>
      </c>
      <c r="K26" s="76">
        <v>0</v>
      </c>
      <c r="L26" s="76">
        <v>100</v>
      </c>
      <c r="M26" s="76">
        <v>0</v>
      </c>
      <c r="N26" s="76">
        <v>0</v>
      </c>
      <c r="O26" s="76">
        <v>0</v>
      </c>
      <c r="P26" s="76">
        <v>0</v>
      </c>
    </row>
    <row r="27" spans="1:16" x14ac:dyDescent="0.25">
      <c r="A27" s="63" t="s">
        <v>84</v>
      </c>
      <c r="B27" s="108">
        <v>12</v>
      </c>
      <c r="C27" s="108"/>
      <c r="D27" s="108"/>
      <c r="E27" s="108"/>
      <c r="F27" s="108"/>
      <c r="G27" s="108"/>
      <c r="H27" s="108">
        <v>1</v>
      </c>
      <c r="J27" s="76">
        <v>92.307692307692307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7.6923076923076925</v>
      </c>
    </row>
    <row r="28" spans="1:16" x14ac:dyDescent="0.25">
      <c r="A28" s="63" t="s">
        <v>85</v>
      </c>
      <c r="B28" s="108">
        <v>17</v>
      </c>
      <c r="C28" s="108"/>
      <c r="D28" s="108"/>
      <c r="E28" s="108">
        <v>1</v>
      </c>
      <c r="F28" s="108"/>
      <c r="G28" s="108"/>
      <c r="H28" s="108"/>
      <c r="J28" s="76">
        <v>85</v>
      </c>
      <c r="K28" s="76">
        <v>0</v>
      </c>
      <c r="L28" s="76">
        <v>0</v>
      </c>
      <c r="M28" s="76">
        <v>5</v>
      </c>
      <c r="N28" s="76">
        <v>0</v>
      </c>
      <c r="O28" s="76">
        <v>0</v>
      </c>
      <c r="P28" s="76">
        <v>0</v>
      </c>
    </row>
    <row r="29" spans="1:16" x14ac:dyDescent="0.25">
      <c r="A29" s="63" t="s">
        <v>86</v>
      </c>
      <c r="B29" s="108">
        <v>29</v>
      </c>
      <c r="C29" s="108"/>
      <c r="D29" s="108"/>
      <c r="E29" s="108"/>
      <c r="F29" s="108"/>
      <c r="G29" s="108">
        <v>1</v>
      </c>
      <c r="H29" s="108"/>
      <c r="J29" s="76">
        <v>96.666666666666671</v>
      </c>
      <c r="K29" s="76">
        <v>0</v>
      </c>
      <c r="L29" s="76">
        <v>0</v>
      </c>
      <c r="M29" s="76">
        <v>0</v>
      </c>
      <c r="N29" s="76">
        <v>0</v>
      </c>
      <c r="O29" s="76">
        <v>3.3333333333333335</v>
      </c>
      <c r="P29" s="76">
        <v>0</v>
      </c>
    </row>
    <row r="30" spans="1:16" x14ac:dyDescent="0.25">
      <c r="A30" s="63" t="s">
        <v>87</v>
      </c>
      <c r="B30" s="108">
        <v>15</v>
      </c>
      <c r="C30" s="108"/>
      <c r="D30" s="108"/>
      <c r="E30" s="108"/>
      <c r="F30" s="108"/>
      <c r="G30" s="108"/>
      <c r="H30" s="108"/>
      <c r="J30" s="76">
        <v>100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</row>
    <row r="31" spans="1:16" x14ac:dyDescent="0.25">
      <c r="A31" s="63" t="s">
        <v>88</v>
      </c>
      <c r="B31" s="108">
        <v>27</v>
      </c>
      <c r="C31" s="108"/>
      <c r="D31" s="108"/>
      <c r="E31" s="108"/>
      <c r="F31" s="108"/>
      <c r="G31" s="108"/>
      <c r="H31" s="108">
        <v>1</v>
      </c>
      <c r="J31" s="76">
        <v>96.428571428571431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3.5714285714285712</v>
      </c>
    </row>
    <row r="32" spans="1:16" x14ac:dyDescent="0.25">
      <c r="A32" s="63" t="s">
        <v>89</v>
      </c>
      <c r="B32" s="108">
        <v>3</v>
      </c>
      <c r="C32" s="108"/>
      <c r="D32" s="108">
        <v>4</v>
      </c>
      <c r="E32" s="108"/>
      <c r="F32" s="108"/>
      <c r="G32" s="108"/>
      <c r="H32" s="108"/>
      <c r="J32" s="76">
        <v>42.857142857142854</v>
      </c>
      <c r="K32" s="76">
        <v>0</v>
      </c>
      <c r="L32" s="76">
        <v>57.142857142857139</v>
      </c>
      <c r="M32" s="76">
        <v>0</v>
      </c>
      <c r="N32" s="76">
        <v>0</v>
      </c>
      <c r="O32" s="76">
        <v>0</v>
      </c>
      <c r="P32" s="76">
        <v>0</v>
      </c>
    </row>
    <row r="33" spans="1:16" x14ac:dyDescent="0.25">
      <c r="A33" s="63" t="s">
        <v>90</v>
      </c>
      <c r="B33" s="108">
        <v>34</v>
      </c>
      <c r="C33" s="108"/>
      <c r="D33" s="108"/>
      <c r="E33" s="108"/>
      <c r="F33" s="108"/>
      <c r="G33" s="108"/>
      <c r="H33" s="108">
        <v>1</v>
      </c>
      <c r="J33" s="76">
        <v>97.142857142857139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2.8571428571428572</v>
      </c>
    </row>
    <row r="34" spans="1:16" x14ac:dyDescent="0.25">
      <c r="A34" s="66" t="s">
        <v>91</v>
      </c>
      <c r="B34" s="108">
        <v>29</v>
      </c>
      <c r="C34" s="108"/>
      <c r="D34" s="108"/>
      <c r="E34" s="108"/>
      <c r="F34" s="108"/>
      <c r="G34" s="108"/>
      <c r="H34" s="108"/>
      <c r="J34" s="76">
        <v>100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</row>
    <row r="35" spans="1:16" ht="15.75" thickBot="1" x14ac:dyDescent="0.3">
      <c r="A35" s="67" t="s">
        <v>92</v>
      </c>
      <c r="B35" s="50">
        <v>10</v>
      </c>
      <c r="C35" s="50"/>
      <c r="D35" s="50"/>
      <c r="E35" s="50">
        <v>2</v>
      </c>
      <c r="F35" s="50"/>
      <c r="G35" s="50">
        <v>2</v>
      </c>
      <c r="H35" s="50"/>
      <c r="I35" s="116"/>
      <c r="J35" s="81">
        <v>66.666666666666657</v>
      </c>
      <c r="K35" s="81">
        <v>0</v>
      </c>
      <c r="L35" s="81">
        <v>0</v>
      </c>
      <c r="M35" s="81">
        <v>13.333333333333334</v>
      </c>
      <c r="N35" s="81">
        <v>0</v>
      </c>
      <c r="O35" s="81">
        <v>13.333333333333334</v>
      </c>
      <c r="P35" s="81">
        <v>0</v>
      </c>
    </row>
  </sheetData>
  <mergeCells count="3">
    <mergeCell ref="B5:H5"/>
    <mergeCell ref="J5:P5"/>
    <mergeCell ref="R1:S2"/>
  </mergeCells>
  <hyperlinks>
    <hyperlink ref="R1" r:id="rId1" location="INDICE!A1"/>
    <hyperlink ref="R1:S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paperSize="121" scale="90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Normal="100" workbookViewId="0">
      <selection activeCell="AF1" sqref="AF1:AG2"/>
    </sheetView>
  </sheetViews>
  <sheetFormatPr baseColWidth="10" defaultRowHeight="12.75" x14ac:dyDescent="0.2"/>
  <cols>
    <col min="1" max="1" width="16.140625" style="73" customWidth="1"/>
    <col min="2" max="2" width="5" style="73" bestFit="1" customWidth="1"/>
    <col min="3" max="3" width="5.85546875" style="73" bestFit="1" customWidth="1"/>
    <col min="4" max="4" width="5.85546875" style="73" customWidth="1"/>
    <col min="5" max="5" width="7.140625" style="73" customWidth="1"/>
    <col min="6" max="6" width="1.140625" style="73" customWidth="1"/>
    <col min="7" max="7" width="5.5703125" style="73" bestFit="1" customWidth="1"/>
    <col min="8" max="8" width="5.85546875" style="73" bestFit="1" customWidth="1"/>
    <col min="9" max="9" width="7.140625" style="73" customWidth="1"/>
    <col min="10" max="10" width="8" style="73" customWidth="1"/>
    <col min="11" max="11" width="1.140625" style="73" customWidth="1"/>
    <col min="12" max="12" width="5.85546875" style="73" bestFit="1" customWidth="1"/>
    <col min="13" max="13" width="5.5703125" style="73" bestFit="1" customWidth="1"/>
    <col min="14" max="14" width="7.28515625" style="73" customWidth="1"/>
    <col min="15" max="15" width="7.42578125" style="73" customWidth="1"/>
    <col min="16" max="16" width="1.140625" style="73" customWidth="1"/>
    <col min="17" max="19" width="6.140625" style="73" bestFit="1" customWidth="1"/>
    <col min="20" max="20" width="7.5703125" style="73" customWidth="1"/>
    <col min="21" max="21" width="2.7109375" style="73" customWidth="1"/>
    <col min="22" max="22" width="5.85546875" style="73" bestFit="1" customWidth="1"/>
    <col min="23" max="23" width="5.140625" style="73" bestFit="1" customWidth="1"/>
    <col min="24" max="24" width="5.28515625" style="73" customWidth="1"/>
    <col min="25" max="25" width="7" style="59" bestFit="1" customWidth="1"/>
    <col min="26" max="26" width="1.140625" style="73" customWidth="1"/>
    <col min="27" max="27" width="5.85546875" style="73" bestFit="1" customWidth="1"/>
    <col min="28" max="28" width="5.140625" style="73" bestFit="1" customWidth="1"/>
    <col min="29" max="29" width="5.28515625" style="73" customWidth="1"/>
    <col min="30" max="30" width="7" style="59" bestFit="1" customWidth="1"/>
    <col min="31" max="16384" width="11.42578125" style="59"/>
  </cols>
  <sheetData>
    <row r="1" spans="1:34" s="44" customFormat="1" ht="15" customHeight="1" x14ac:dyDescent="0.2">
      <c r="A1" s="43" t="s">
        <v>178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169"/>
      <c r="AF1" s="180" t="s">
        <v>194</v>
      </c>
      <c r="AG1" s="180"/>
      <c r="AH1" s="169"/>
    </row>
    <row r="2" spans="1:34" s="44" customFormat="1" ht="15" customHeight="1" x14ac:dyDescent="0.2">
      <c r="A2" s="43" t="s">
        <v>179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169"/>
      <c r="AF2" s="180"/>
      <c r="AG2" s="180"/>
      <c r="AH2"/>
    </row>
    <row r="3" spans="1:34" s="44" customFormat="1" ht="14.25" x14ac:dyDescent="0.2">
      <c r="A3" s="43" t="s">
        <v>39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4" s="44" customFormat="1" ht="15" thickBot="1" x14ac:dyDescent="0.25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1:34" s="48" customFormat="1" ht="18" customHeight="1" x14ac:dyDescent="0.2">
      <c r="A5" s="189" t="s">
        <v>41</v>
      </c>
      <c r="B5" s="185" t="s">
        <v>180</v>
      </c>
      <c r="C5" s="185"/>
      <c r="D5" s="185"/>
      <c r="E5" s="185"/>
      <c r="F5" s="47"/>
      <c r="G5" s="185" t="s">
        <v>181</v>
      </c>
      <c r="H5" s="185"/>
      <c r="I5" s="185"/>
      <c r="J5" s="185"/>
      <c r="K5" s="47"/>
      <c r="L5" s="185" t="s">
        <v>182</v>
      </c>
      <c r="M5" s="185"/>
      <c r="N5" s="185"/>
      <c r="O5" s="185"/>
      <c r="P5" s="47"/>
      <c r="Q5" s="185" t="s">
        <v>183</v>
      </c>
      <c r="R5" s="185"/>
      <c r="S5" s="185"/>
      <c r="T5" s="185"/>
      <c r="U5" s="74"/>
      <c r="V5" s="185" t="s">
        <v>29</v>
      </c>
      <c r="W5" s="185"/>
      <c r="X5" s="185"/>
      <c r="Y5" s="185"/>
      <c r="Z5" s="47"/>
      <c r="AA5" s="185" t="s">
        <v>32</v>
      </c>
      <c r="AB5" s="185"/>
      <c r="AC5" s="185"/>
      <c r="AD5" s="185"/>
    </row>
    <row r="6" spans="1:34" s="48" customFormat="1" ht="21" customHeight="1" thickBot="1" x14ac:dyDescent="0.25">
      <c r="A6" s="183"/>
      <c r="B6" s="106" t="s">
        <v>125</v>
      </c>
      <c r="C6" s="106" t="s">
        <v>126</v>
      </c>
      <c r="D6" s="106" t="s">
        <v>127</v>
      </c>
      <c r="E6" s="130" t="s">
        <v>128</v>
      </c>
      <c r="F6" s="106"/>
      <c r="G6" s="106" t="s">
        <v>125</v>
      </c>
      <c r="H6" s="106" t="s">
        <v>126</v>
      </c>
      <c r="I6" s="106" t="s">
        <v>127</v>
      </c>
      <c r="J6" s="130" t="s">
        <v>128</v>
      </c>
      <c r="K6" s="106"/>
      <c r="L6" s="106" t="s">
        <v>125</v>
      </c>
      <c r="M6" s="106" t="s">
        <v>126</v>
      </c>
      <c r="N6" s="106" t="s">
        <v>127</v>
      </c>
      <c r="O6" s="130" t="s">
        <v>128</v>
      </c>
      <c r="P6" s="106"/>
      <c r="Q6" s="106" t="s">
        <v>125</v>
      </c>
      <c r="R6" s="106" t="s">
        <v>126</v>
      </c>
      <c r="S6" s="106" t="s">
        <v>127</v>
      </c>
      <c r="T6" s="130" t="s">
        <v>128</v>
      </c>
      <c r="U6" s="130"/>
      <c r="V6" s="106" t="s">
        <v>125</v>
      </c>
      <c r="W6" s="106" t="s">
        <v>126</v>
      </c>
      <c r="X6" s="106" t="s">
        <v>127</v>
      </c>
      <c r="Y6" s="130" t="s">
        <v>128</v>
      </c>
      <c r="Z6" s="106"/>
      <c r="AA6" s="106" t="s">
        <v>125</v>
      </c>
      <c r="AB6" s="106" t="s">
        <v>126</v>
      </c>
      <c r="AC6" s="106" t="s">
        <v>127</v>
      </c>
      <c r="AD6" s="130" t="s">
        <v>128</v>
      </c>
    </row>
    <row r="7" spans="1:34" ht="15.75" customHeight="1" x14ac:dyDescent="0.2">
      <c r="A7" s="63" t="s">
        <v>64</v>
      </c>
      <c r="B7" s="55">
        <f>SUM(B9:B35)</f>
        <v>332</v>
      </c>
      <c r="C7" s="55">
        <f t="shared" ref="C7:D7" si="0">SUM(C9:C35)</f>
        <v>240</v>
      </c>
      <c r="D7" s="55">
        <f t="shared" si="0"/>
        <v>74</v>
      </c>
      <c r="E7" s="76">
        <f>+B7/(B7+C7++D7)*100</f>
        <v>51.393188854489168</v>
      </c>
      <c r="F7" s="59"/>
      <c r="G7" s="55">
        <f>SUM(G9:G35)</f>
        <v>44</v>
      </c>
      <c r="H7" s="55">
        <f t="shared" ref="H7:I7" si="1">SUM(H9:H35)</f>
        <v>488</v>
      </c>
      <c r="I7" s="55">
        <f t="shared" si="1"/>
        <v>114</v>
      </c>
      <c r="J7" s="76">
        <f>+G7/(G7+H7++I7)*100</f>
        <v>6.8111455108359129</v>
      </c>
      <c r="K7" s="59"/>
      <c r="L7" s="55">
        <f>SUM(L9:L35)</f>
        <v>419</v>
      </c>
      <c r="M7" s="55">
        <f t="shared" ref="M7:N7" si="2">SUM(M9:M35)</f>
        <v>156</v>
      </c>
      <c r="N7" s="55">
        <f t="shared" si="2"/>
        <v>71</v>
      </c>
      <c r="O7" s="76">
        <f>+L7/(L7+M7++N7)*100</f>
        <v>64.860681114551085</v>
      </c>
      <c r="P7" s="59"/>
      <c r="Q7" s="55">
        <f>SUM(Q9:Q35)</f>
        <v>150</v>
      </c>
      <c r="R7" s="55">
        <f t="shared" ref="R7:S7" si="3">SUM(R9:R35)</f>
        <v>397</v>
      </c>
      <c r="S7" s="55">
        <f t="shared" si="3"/>
        <v>99</v>
      </c>
      <c r="T7" s="76">
        <f>+Q7/(Q7+R7++S7)*100</f>
        <v>23.219814241486066</v>
      </c>
      <c r="U7" s="76"/>
      <c r="V7" s="55">
        <f>SUM(V9:V35)</f>
        <v>490</v>
      </c>
      <c r="W7" s="55">
        <f t="shared" ref="W7:X7" si="4">SUM(W9:W35)</f>
        <v>96</v>
      </c>
      <c r="X7" s="55">
        <f t="shared" si="4"/>
        <v>60</v>
      </c>
      <c r="Y7" s="76">
        <f>+V7/(V7+W7++X7)*100</f>
        <v>75.851393188854487</v>
      </c>
      <c r="Z7" s="59"/>
      <c r="AA7" s="55">
        <f>SUM(AA9:AA35)</f>
        <v>97</v>
      </c>
      <c r="AB7" s="55">
        <f t="shared" ref="AB7:AC7" si="5">SUM(AB9:AB35)</f>
        <v>440</v>
      </c>
      <c r="AC7" s="55">
        <f t="shared" si="5"/>
        <v>109</v>
      </c>
      <c r="AD7" s="76">
        <f>+AA7/(AA7+AB7++AC7)*100</f>
        <v>15.015479876160992</v>
      </c>
    </row>
    <row r="8" spans="1:34" x14ac:dyDescent="0.2">
      <c r="A8" s="63"/>
      <c r="B8" s="55"/>
      <c r="C8" s="55"/>
      <c r="D8" s="55"/>
      <c r="E8" s="58"/>
      <c r="F8" s="59"/>
      <c r="G8" s="55"/>
      <c r="H8" s="55"/>
      <c r="I8" s="55"/>
      <c r="J8" s="58"/>
      <c r="K8" s="59"/>
      <c r="L8" s="55"/>
      <c r="M8" s="55"/>
      <c r="N8" s="55"/>
      <c r="O8" s="58"/>
      <c r="P8" s="59"/>
      <c r="Q8" s="55"/>
      <c r="R8" s="55"/>
      <c r="S8" s="55"/>
      <c r="T8" s="58"/>
      <c r="U8" s="58"/>
      <c r="V8" s="55"/>
      <c r="W8" s="55"/>
      <c r="X8" s="55"/>
      <c r="Y8" s="58"/>
      <c r="Z8" s="59"/>
      <c r="AA8" s="55"/>
      <c r="AB8" s="55"/>
      <c r="AC8" s="55"/>
      <c r="AD8" s="58"/>
    </row>
    <row r="9" spans="1:34" x14ac:dyDescent="0.2">
      <c r="A9" s="63" t="s">
        <v>65</v>
      </c>
      <c r="B9" s="55">
        <v>16</v>
      </c>
      <c r="C9" s="55">
        <v>3</v>
      </c>
      <c r="D9" s="55"/>
      <c r="E9" s="76">
        <f t="shared" ref="E9:E35" si="6">+B9/(B9+C9++D9)*100</f>
        <v>84.210526315789465</v>
      </c>
      <c r="F9" s="59"/>
      <c r="G9" s="55">
        <v>6</v>
      </c>
      <c r="H9" s="55">
        <v>13</v>
      </c>
      <c r="I9" s="55"/>
      <c r="J9" s="76">
        <f t="shared" ref="J9:J35" si="7">+G9/(G9+H9++I9)*100</f>
        <v>31.578947368421051</v>
      </c>
      <c r="K9" s="59"/>
      <c r="L9" s="55">
        <v>13</v>
      </c>
      <c r="M9" s="55">
        <v>6</v>
      </c>
      <c r="N9" s="55"/>
      <c r="O9" s="76">
        <f t="shared" ref="O9:O35" si="8">+L9/(L9+M9++N9)*100</f>
        <v>68.421052631578945</v>
      </c>
      <c r="P9" s="59"/>
      <c r="Q9" s="55">
        <v>1</v>
      </c>
      <c r="R9" s="55">
        <v>18</v>
      </c>
      <c r="S9" s="55"/>
      <c r="T9" s="76">
        <f t="shared" ref="T9:T35" si="9">+Q9/(Q9+R9++S9)*100</f>
        <v>5.2631578947368416</v>
      </c>
      <c r="U9" s="76"/>
      <c r="V9" s="55">
        <v>18</v>
      </c>
      <c r="W9" s="55">
        <v>1</v>
      </c>
      <c r="X9" s="55"/>
      <c r="Y9" s="76">
        <f t="shared" ref="Y9:Y35" si="10">+V9/(V9+W9++X9)*100</f>
        <v>94.73684210526315</v>
      </c>
      <c r="Z9" s="59"/>
      <c r="AA9" s="55">
        <v>3</v>
      </c>
      <c r="AB9" s="55">
        <v>16</v>
      </c>
      <c r="AC9" s="55"/>
      <c r="AD9" s="76">
        <f t="shared" ref="AD9:AD35" si="11">+AA9/(AA9+AB9++AC9)*100</f>
        <v>15.789473684210526</v>
      </c>
    </row>
    <row r="10" spans="1:34" x14ac:dyDescent="0.2">
      <c r="A10" s="63" t="s">
        <v>66</v>
      </c>
      <c r="B10" s="55">
        <v>20</v>
      </c>
      <c r="C10" s="55">
        <v>4</v>
      </c>
      <c r="D10" s="55">
        <v>1</v>
      </c>
      <c r="E10" s="76">
        <f t="shared" si="6"/>
        <v>80</v>
      </c>
      <c r="F10" s="59"/>
      <c r="G10" s="55">
        <v>3</v>
      </c>
      <c r="H10" s="55">
        <v>21</v>
      </c>
      <c r="I10" s="55">
        <v>1</v>
      </c>
      <c r="J10" s="76">
        <f t="shared" si="7"/>
        <v>12</v>
      </c>
      <c r="K10" s="59"/>
      <c r="L10" s="55">
        <v>15</v>
      </c>
      <c r="M10" s="55">
        <v>9</v>
      </c>
      <c r="N10" s="55">
        <v>1</v>
      </c>
      <c r="O10" s="76">
        <f t="shared" si="8"/>
        <v>60</v>
      </c>
      <c r="P10" s="59"/>
      <c r="Q10" s="55">
        <v>7</v>
      </c>
      <c r="R10" s="55">
        <v>17</v>
      </c>
      <c r="S10" s="55">
        <v>1</v>
      </c>
      <c r="T10" s="76">
        <f t="shared" si="9"/>
        <v>28.000000000000004</v>
      </c>
      <c r="U10" s="76"/>
      <c r="V10" s="55">
        <v>21</v>
      </c>
      <c r="W10" s="55">
        <v>3</v>
      </c>
      <c r="X10" s="55">
        <v>1</v>
      </c>
      <c r="Y10" s="76">
        <f t="shared" si="10"/>
        <v>84</v>
      </c>
      <c r="Z10" s="59"/>
      <c r="AA10" s="55">
        <v>4</v>
      </c>
      <c r="AB10" s="55">
        <v>20</v>
      </c>
      <c r="AC10" s="55">
        <v>1</v>
      </c>
      <c r="AD10" s="76">
        <f t="shared" si="11"/>
        <v>16</v>
      </c>
    </row>
    <row r="11" spans="1:34" x14ac:dyDescent="0.2">
      <c r="A11" s="63" t="s">
        <v>67</v>
      </c>
      <c r="B11" s="55">
        <v>9</v>
      </c>
      <c r="C11" s="55">
        <v>8</v>
      </c>
      <c r="D11" s="55"/>
      <c r="E11" s="76">
        <f t="shared" si="6"/>
        <v>52.941176470588239</v>
      </c>
      <c r="F11" s="59"/>
      <c r="G11" s="55">
        <v>4</v>
      </c>
      <c r="H11" s="55">
        <v>13</v>
      </c>
      <c r="I11" s="55"/>
      <c r="J11" s="76">
        <f t="shared" si="7"/>
        <v>23.52941176470588</v>
      </c>
      <c r="K11" s="59"/>
      <c r="L11" s="55">
        <v>15</v>
      </c>
      <c r="M11" s="55">
        <v>2</v>
      </c>
      <c r="N11" s="55"/>
      <c r="O11" s="76">
        <f t="shared" si="8"/>
        <v>88.235294117647058</v>
      </c>
      <c r="P11" s="59"/>
      <c r="Q11" s="55">
        <v>7</v>
      </c>
      <c r="R11" s="55">
        <v>10</v>
      </c>
      <c r="S11" s="55"/>
      <c r="T11" s="76">
        <f t="shared" si="9"/>
        <v>41.17647058823529</v>
      </c>
      <c r="U11" s="76"/>
      <c r="V11" s="55">
        <v>16</v>
      </c>
      <c r="W11" s="55">
        <v>1</v>
      </c>
      <c r="X11" s="55"/>
      <c r="Y11" s="76">
        <f t="shared" si="10"/>
        <v>94.117647058823522</v>
      </c>
      <c r="Z11" s="59"/>
      <c r="AA11" s="55">
        <v>5</v>
      </c>
      <c r="AB11" s="55">
        <v>12</v>
      </c>
      <c r="AC11" s="55"/>
      <c r="AD11" s="76">
        <f t="shared" si="11"/>
        <v>29.411764705882355</v>
      </c>
    </row>
    <row r="12" spans="1:34" x14ac:dyDescent="0.2">
      <c r="A12" s="63" t="s">
        <v>68</v>
      </c>
      <c r="B12" s="55">
        <v>19</v>
      </c>
      <c r="C12" s="55">
        <v>9</v>
      </c>
      <c r="D12" s="55">
        <v>2</v>
      </c>
      <c r="E12" s="76">
        <f t="shared" si="6"/>
        <v>63.333333333333329</v>
      </c>
      <c r="F12" s="59"/>
      <c r="G12" s="55">
        <v>2</v>
      </c>
      <c r="H12" s="55">
        <v>26</v>
      </c>
      <c r="I12" s="55">
        <v>2</v>
      </c>
      <c r="J12" s="76">
        <f t="shared" si="7"/>
        <v>6.666666666666667</v>
      </c>
      <c r="K12" s="59"/>
      <c r="L12" s="55">
        <v>15</v>
      </c>
      <c r="M12" s="55">
        <v>13</v>
      </c>
      <c r="N12" s="55">
        <v>2</v>
      </c>
      <c r="O12" s="76">
        <f t="shared" si="8"/>
        <v>50</v>
      </c>
      <c r="P12" s="59"/>
      <c r="Q12" s="55">
        <v>6</v>
      </c>
      <c r="R12" s="55">
        <v>22</v>
      </c>
      <c r="S12" s="55">
        <v>2</v>
      </c>
      <c r="T12" s="76">
        <f t="shared" si="9"/>
        <v>20</v>
      </c>
      <c r="U12" s="76"/>
      <c r="V12" s="55">
        <v>24</v>
      </c>
      <c r="W12" s="55">
        <v>4</v>
      </c>
      <c r="X12" s="55">
        <v>2</v>
      </c>
      <c r="Y12" s="76">
        <f t="shared" si="10"/>
        <v>80</v>
      </c>
      <c r="Z12" s="59"/>
      <c r="AA12" s="55">
        <v>4</v>
      </c>
      <c r="AB12" s="55">
        <v>24</v>
      </c>
      <c r="AC12" s="55">
        <v>2</v>
      </c>
      <c r="AD12" s="76">
        <f t="shared" si="11"/>
        <v>13.333333333333334</v>
      </c>
    </row>
    <row r="13" spans="1:34" x14ac:dyDescent="0.2">
      <c r="A13" s="63" t="s">
        <v>69</v>
      </c>
      <c r="B13" s="55">
        <v>5</v>
      </c>
      <c r="C13" s="55">
        <v>15</v>
      </c>
      <c r="D13" s="55">
        <v>1</v>
      </c>
      <c r="E13" s="76">
        <f t="shared" si="6"/>
        <v>23.809523809523807</v>
      </c>
      <c r="F13" s="59"/>
      <c r="G13" s="55">
        <v>0</v>
      </c>
      <c r="H13" s="55">
        <v>20</v>
      </c>
      <c r="I13" s="55">
        <v>1</v>
      </c>
      <c r="J13" s="76">
        <f t="shared" si="7"/>
        <v>0</v>
      </c>
      <c r="K13" s="59"/>
      <c r="L13" s="55">
        <v>13</v>
      </c>
      <c r="M13" s="55">
        <v>7</v>
      </c>
      <c r="N13" s="55">
        <v>1</v>
      </c>
      <c r="O13" s="76">
        <f t="shared" si="8"/>
        <v>61.904761904761905</v>
      </c>
      <c r="P13" s="59"/>
      <c r="Q13" s="55">
        <v>2</v>
      </c>
      <c r="R13" s="55">
        <v>18</v>
      </c>
      <c r="S13" s="55">
        <v>1</v>
      </c>
      <c r="T13" s="76">
        <f t="shared" si="9"/>
        <v>9.5238095238095237</v>
      </c>
      <c r="U13" s="76"/>
      <c r="V13" s="55">
        <v>17</v>
      </c>
      <c r="W13" s="55">
        <v>3</v>
      </c>
      <c r="X13" s="55">
        <v>1</v>
      </c>
      <c r="Y13" s="76">
        <f t="shared" si="10"/>
        <v>80.952380952380949</v>
      </c>
      <c r="Z13" s="59"/>
      <c r="AA13" s="55">
        <v>1</v>
      </c>
      <c r="AB13" s="55">
        <v>19</v>
      </c>
      <c r="AC13" s="55">
        <v>1</v>
      </c>
      <c r="AD13" s="76">
        <f t="shared" si="11"/>
        <v>4.7619047619047619</v>
      </c>
    </row>
    <row r="14" spans="1:34" x14ac:dyDescent="0.2">
      <c r="A14" s="63" t="s">
        <v>71</v>
      </c>
      <c r="B14" s="55">
        <v>15</v>
      </c>
      <c r="C14" s="55">
        <v>12</v>
      </c>
      <c r="D14" s="55">
        <v>3</v>
      </c>
      <c r="E14" s="76">
        <f t="shared" si="6"/>
        <v>50</v>
      </c>
      <c r="F14" s="59"/>
      <c r="G14" s="55">
        <v>0</v>
      </c>
      <c r="H14" s="55">
        <v>27</v>
      </c>
      <c r="I14" s="55">
        <v>3</v>
      </c>
      <c r="J14" s="76">
        <f t="shared" si="7"/>
        <v>0</v>
      </c>
      <c r="K14" s="59"/>
      <c r="L14" s="55">
        <v>16</v>
      </c>
      <c r="M14" s="55">
        <v>11</v>
      </c>
      <c r="N14" s="55">
        <v>3</v>
      </c>
      <c r="O14" s="76">
        <f t="shared" si="8"/>
        <v>53.333333333333336</v>
      </c>
      <c r="P14" s="59"/>
      <c r="Q14" s="55">
        <v>6</v>
      </c>
      <c r="R14" s="55">
        <v>21</v>
      </c>
      <c r="S14" s="55">
        <v>3</v>
      </c>
      <c r="T14" s="76">
        <f t="shared" si="9"/>
        <v>20</v>
      </c>
      <c r="U14" s="76"/>
      <c r="V14" s="55">
        <v>21</v>
      </c>
      <c r="W14" s="55">
        <v>6</v>
      </c>
      <c r="X14" s="55">
        <v>3</v>
      </c>
      <c r="Y14" s="76">
        <f t="shared" si="10"/>
        <v>70</v>
      </c>
      <c r="Z14" s="59"/>
      <c r="AA14" s="55">
        <v>9</v>
      </c>
      <c r="AB14" s="55">
        <v>18</v>
      </c>
      <c r="AC14" s="55">
        <v>3</v>
      </c>
      <c r="AD14" s="76">
        <f t="shared" si="11"/>
        <v>30</v>
      </c>
    </row>
    <row r="15" spans="1:34" x14ac:dyDescent="0.2">
      <c r="A15" s="63" t="s">
        <v>72</v>
      </c>
      <c r="B15" s="55">
        <v>3</v>
      </c>
      <c r="C15" s="55">
        <v>7</v>
      </c>
      <c r="D15" s="55">
        <v>1</v>
      </c>
      <c r="E15" s="76">
        <f t="shared" si="6"/>
        <v>27.27272727272727</v>
      </c>
      <c r="F15" s="59"/>
      <c r="G15" s="55">
        <v>0</v>
      </c>
      <c r="H15" s="55">
        <v>10</v>
      </c>
      <c r="I15" s="55">
        <v>1</v>
      </c>
      <c r="J15" s="76">
        <f t="shared" si="7"/>
        <v>0</v>
      </c>
      <c r="K15" s="59"/>
      <c r="L15" s="55">
        <v>10</v>
      </c>
      <c r="M15" s="55"/>
      <c r="N15" s="55">
        <v>1</v>
      </c>
      <c r="O15" s="76">
        <f t="shared" si="8"/>
        <v>90.909090909090907</v>
      </c>
      <c r="P15" s="59"/>
      <c r="Q15" s="55">
        <v>1</v>
      </c>
      <c r="R15" s="55">
        <v>9</v>
      </c>
      <c r="S15" s="55">
        <v>1</v>
      </c>
      <c r="T15" s="76">
        <f t="shared" si="9"/>
        <v>9.0909090909090917</v>
      </c>
      <c r="U15" s="76"/>
      <c r="V15" s="55">
        <v>10</v>
      </c>
      <c r="W15" s="55"/>
      <c r="X15" s="55">
        <v>1</v>
      </c>
      <c r="Y15" s="76">
        <f t="shared" si="10"/>
        <v>90.909090909090907</v>
      </c>
      <c r="Z15" s="59"/>
      <c r="AA15" s="55">
        <v>2</v>
      </c>
      <c r="AB15" s="55">
        <v>8</v>
      </c>
      <c r="AC15" s="55">
        <v>1</v>
      </c>
      <c r="AD15" s="76">
        <f t="shared" si="11"/>
        <v>18.181818181818183</v>
      </c>
    </row>
    <row r="16" spans="1:34" x14ac:dyDescent="0.2">
      <c r="A16" s="63" t="s">
        <v>73</v>
      </c>
      <c r="B16" s="55">
        <v>25</v>
      </c>
      <c r="C16" s="55">
        <v>15</v>
      </c>
      <c r="D16" s="55">
        <v>2</v>
      </c>
      <c r="E16" s="76">
        <f t="shared" si="6"/>
        <v>59.523809523809526</v>
      </c>
      <c r="F16" s="59"/>
      <c r="G16" s="55">
        <v>5</v>
      </c>
      <c r="H16" s="55">
        <v>35</v>
      </c>
      <c r="I16" s="55">
        <v>2</v>
      </c>
      <c r="J16" s="76">
        <f t="shared" si="7"/>
        <v>11.904761904761903</v>
      </c>
      <c r="K16" s="59"/>
      <c r="L16" s="55">
        <v>31</v>
      </c>
      <c r="M16" s="55">
        <v>9</v>
      </c>
      <c r="N16" s="55">
        <v>2</v>
      </c>
      <c r="O16" s="76">
        <f t="shared" si="8"/>
        <v>73.80952380952381</v>
      </c>
      <c r="P16" s="59"/>
      <c r="Q16" s="55">
        <v>14</v>
      </c>
      <c r="R16" s="55">
        <v>26</v>
      </c>
      <c r="S16" s="55">
        <v>2</v>
      </c>
      <c r="T16" s="76">
        <f t="shared" si="9"/>
        <v>33.333333333333329</v>
      </c>
      <c r="U16" s="76"/>
      <c r="V16" s="55">
        <v>33</v>
      </c>
      <c r="W16" s="55">
        <v>7</v>
      </c>
      <c r="X16" s="55">
        <v>2</v>
      </c>
      <c r="Y16" s="76">
        <f t="shared" si="10"/>
        <v>78.571428571428569</v>
      </c>
      <c r="Z16" s="59"/>
      <c r="AA16" s="55">
        <v>16</v>
      </c>
      <c r="AB16" s="55">
        <v>24</v>
      </c>
      <c r="AC16" s="55">
        <v>2</v>
      </c>
      <c r="AD16" s="76">
        <f t="shared" si="11"/>
        <v>38.095238095238095</v>
      </c>
    </row>
    <row r="17" spans="1:30" x14ac:dyDescent="0.2">
      <c r="A17" s="63" t="s">
        <v>74</v>
      </c>
      <c r="B17" s="55">
        <v>14</v>
      </c>
      <c r="C17" s="55">
        <v>9</v>
      </c>
      <c r="D17" s="55">
        <v>5</v>
      </c>
      <c r="E17" s="76">
        <f t="shared" si="6"/>
        <v>50</v>
      </c>
      <c r="F17" s="59"/>
      <c r="G17" s="55">
        <v>1</v>
      </c>
      <c r="H17" s="55">
        <v>22</v>
      </c>
      <c r="I17" s="55">
        <v>5</v>
      </c>
      <c r="J17" s="76">
        <f t="shared" si="7"/>
        <v>3.5714285714285712</v>
      </c>
      <c r="K17" s="59"/>
      <c r="L17" s="55">
        <v>17</v>
      </c>
      <c r="M17" s="55">
        <v>6</v>
      </c>
      <c r="N17" s="55">
        <v>5</v>
      </c>
      <c r="O17" s="76">
        <f t="shared" si="8"/>
        <v>60.714285714285708</v>
      </c>
      <c r="P17" s="59"/>
      <c r="Q17" s="55">
        <v>6</v>
      </c>
      <c r="R17" s="55">
        <v>17</v>
      </c>
      <c r="S17" s="55">
        <v>5</v>
      </c>
      <c r="T17" s="76">
        <f t="shared" si="9"/>
        <v>21.428571428571427</v>
      </c>
      <c r="U17" s="76"/>
      <c r="V17" s="55">
        <v>23</v>
      </c>
      <c r="W17" s="55"/>
      <c r="X17" s="55">
        <v>5</v>
      </c>
      <c r="Y17" s="76">
        <f t="shared" si="10"/>
        <v>82.142857142857139</v>
      </c>
      <c r="Z17" s="59"/>
      <c r="AA17" s="55">
        <v>3</v>
      </c>
      <c r="AB17" s="55">
        <v>20</v>
      </c>
      <c r="AC17" s="55">
        <v>5</v>
      </c>
      <c r="AD17" s="76">
        <f t="shared" si="11"/>
        <v>10.714285714285714</v>
      </c>
    </row>
    <row r="18" spans="1:30" x14ac:dyDescent="0.2">
      <c r="A18" s="63" t="s">
        <v>75</v>
      </c>
      <c r="B18" s="55">
        <v>18</v>
      </c>
      <c r="C18" s="55">
        <v>27</v>
      </c>
      <c r="D18" s="55">
        <v>3</v>
      </c>
      <c r="E18" s="76">
        <f t="shared" si="6"/>
        <v>37.5</v>
      </c>
      <c r="F18" s="59"/>
      <c r="G18" s="55">
        <v>3</v>
      </c>
      <c r="H18" s="55">
        <v>42</v>
      </c>
      <c r="I18" s="55">
        <v>3</v>
      </c>
      <c r="J18" s="76">
        <f t="shared" si="7"/>
        <v>6.25</v>
      </c>
      <c r="K18" s="59"/>
      <c r="L18" s="55">
        <v>35</v>
      </c>
      <c r="M18" s="55">
        <v>10</v>
      </c>
      <c r="N18" s="55">
        <v>3</v>
      </c>
      <c r="O18" s="76">
        <f t="shared" si="8"/>
        <v>72.916666666666657</v>
      </c>
      <c r="P18" s="59"/>
      <c r="Q18" s="55">
        <v>16</v>
      </c>
      <c r="R18" s="55">
        <v>29</v>
      </c>
      <c r="S18" s="55">
        <v>3</v>
      </c>
      <c r="T18" s="76">
        <f t="shared" si="9"/>
        <v>33.333333333333329</v>
      </c>
      <c r="U18" s="76"/>
      <c r="V18" s="55">
        <v>36</v>
      </c>
      <c r="W18" s="55">
        <v>9</v>
      </c>
      <c r="X18" s="55">
        <v>3</v>
      </c>
      <c r="Y18" s="76">
        <f t="shared" si="10"/>
        <v>75</v>
      </c>
      <c r="Z18" s="59"/>
      <c r="AA18" s="55">
        <v>4</v>
      </c>
      <c r="AB18" s="55">
        <v>41</v>
      </c>
      <c r="AC18" s="55">
        <v>3</v>
      </c>
      <c r="AD18" s="76">
        <f t="shared" si="11"/>
        <v>8.3333333333333321</v>
      </c>
    </row>
    <row r="19" spans="1:30" x14ac:dyDescent="0.2">
      <c r="A19" s="63" t="s">
        <v>76</v>
      </c>
      <c r="B19" s="55">
        <v>11</v>
      </c>
      <c r="C19" s="55">
        <v>8</v>
      </c>
      <c r="D19" s="55">
        <v>3</v>
      </c>
      <c r="E19" s="76">
        <f t="shared" si="6"/>
        <v>50</v>
      </c>
      <c r="F19" s="59"/>
      <c r="G19" s="55">
        <v>0</v>
      </c>
      <c r="H19" s="55">
        <v>19</v>
      </c>
      <c r="I19" s="55">
        <v>3</v>
      </c>
      <c r="J19" s="76">
        <f t="shared" si="7"/>
        <v>0</v>
      </c>
      <c r="K19" s="59"/>
      <c r="L19" s="55">
        <v>13</v>
      </c>
      <c r="M19" s="55">
        <v>6</v>
      </c>
      <c r="N19" s="55">
        <v>3</v>
      </c>
      <c r="O19" s="76">
        <f t="shared" si="8"/>
        <v>59.090909090909093</v>
      </c>
      <c r="P19" s="59"/>
      <c r="Q19" s="55">
        <v>5</v>
      </c>
      <c r="R19" s="55">
        <v>14</v>
      </c>
      <c r="S19" s="55">
        <v>3</v>
      </c>
      <c r="T19" s="76">
        <f t="shared" si="9"/>
        <v>22.727272727272727</v>
      </c>
      <c r="U19" s="76"/>
      <c r="V19" s="55">
        <v>13</v>
      </c>
      <c r="W19" s="55">
        <v>6</v>
      </c>
      <c r="X19" s="55">
        <v>3</v>
      </c>
      <c r="Y19" s="76">
        <f t="shared" si="10"/>
        <v>59.090909090909093</v>
      </c>
      <c r="Z19" s="59"/>
      <c r="AA19" s="55">
        <v>3</v>
      </c>
      <c r="AB19" s="55">
        <v>16</v>
      </c>
      <c r="AC19" s="55">
        <v>3</v>
      </c>
      <c r="AD19" s="76">
        <f t="shared" si="11"/>
        <v>13.636363636363635</v>
      </c>
    </row>
    <row r="20" spans="1:30" x14ac:dyDescent="0.2">
      <c r="A20" s="65" t="s">
        <v>77</v>
      </c>
      <c r="B20" s="55">
        <v>26</v>
      </c>
      <c r="C20" s="55"/>
      <c r="D20" s="55">
        <v>9</v>
      </c>
      <c r="E20" s="76">
        <f t="shared" si="6"/>
        <v>74.285714285714292</v>
      </c>
      <c r="F20" s="59"/>
      <c r="G20" s="55">
        <v>4</v>
      </c>
      <c r="H20" s="55"/>
      <c r="I20" s="55">
        <v>31</v>
      </c>
      <c r="J20" s="76">
        <f t="shared" si="7"/>
        <v>11.428571428571429</v>
      </c>
      <c r="K20" s="59"/>
      <c r="L20" s="55">
        <v>28</v>
      </c>
      <c r="M20" s="55"/>
      <c r="N20" s="55">
        <v>7</v>
      </c>
      <c r="O20" s="76">
        <f t="shared" si="8"/>
        <v>80</v>
      </c>
      <c r="P20" s="59"/>
      <c r="Q20" s="55">
        <v>17</v>
      </c>
      <c r="R20" s="55"/>
      <c r="S20" s="55">
        <v>18</v>
      </c>
      <c r="T20" s="76">
        <f t="shared" si="9"/>
        <v>48.571428571428569</v>
      </c>
      <c r="U20" s="76"/>
      <c r="V20" s="55">
        <v>29</v>
      </c>
      <c r="W20" s="55"/>
      <c r="X20" s="55">
        <v>6</v>
      </c>
      <c r="Y20" s="76">
        <f t="shared" si="10"/>
        <v>82.857142857142861</v>
      </c>
      <c r="Z20" s="59"/>
      <c r="AA20" s="55">
        <v>8</v>
      </c>
      <c r="AB20" s="55"/>
      <c r="AC20" s="55">
        <v>27</v>
      </c>
      <c r="AD20" s="76">
        <f t="shared" si="11"/>
        <v>22.857142857142858</v>
      </c>
    </row>
    <row r="21" spans="1:30" x14ac:dyDescent="0.2">
      <c r="A21" s="63" t="s">
        <v>78</v>
      </c>
      <c r="B21" s="55">
        <v>10</v>
      </c>
      <c r="C21" s="55"/>
      <c r="D21" s="55">
        <v>10</v>
      </c>
      <c r="E21" s="76">
        <f t="shared" si="6"/>
        <v>50</v>
      </c>
      <c r="F21" s="59"/>
      <c r="G21" s="55">
        <v>0</v>
      </c>
      <c r="H21" s="55"/>
      <c r="I21" s="55">
        <v>20</v>
      </c>
      <c r="J21" s="76">
        <f t="shared" si="7"/>
        <v>0</v>
      </c>
      <c r="K21" s="59"/>
      <c r="L21" s="55">
        <v>12</v>
      </c>
      <c r="M21" s="55"/>
      <c r="N21" s="55">
        <v>8</v>
      </c>
      <c r="O21" s="76">
        <f t="shared" si="8"/>
        <v>60</v>
      </c>
      <c r="P21" s="59"/>
      <c r="Q21" s="55">
        <v>2</v>
      </c>
      <c r="R21" s="55"/>
      <c r="S21" s="55">
        <v>18</v>
      </c>
      <c r="T21" s="76">
        <f t="shared" si="9"/>
        <v>10</v>
      </c>
      <c r="U21" s="76"/>
      <c r="V21" s="55">
        <v>16</v>
      </c>
      <c r="W21" s="55"/>
      <c r="X21" s="55">
        <v>4</v>
      </c>
      <c r="Y21" s="76">
        <f t="shared" si="10"/>
        <v>80</v>
      </c>
      <c r="Z21" s="59"/>
      <c r="AA21" s="55">
        <v>1</v>
      </c>
      <c r="AB21" s="55"/>
      <c r="AC21" s="55">
        <v>19</v>
      </c>
      <c r="AD21" s="76">
        <f t="shared" si="11"/>
        <v>5</v>
      </c>
    </row>
    <row r="22" spans="1:30" x14ac:dyDescent="0.2">
      <c r="A22" s="63" t="s">
        <v>79</v>
      </c>
      <c r="B22" s="55">
        <v>22</v>
      </c>
      <c r="C22" s="55">
        <v>9</v>
      </c>
      <c r="D22" s="55"/>
      <c r="E22" s="76">
        <f t="shared" si="6"/>
        <v>70.967741935483872</v>
      </c>
      <c r="F22" s="59"/>
      <c r="G22" s="55">
        <v>3</v>
      </c>
      <c r="H22" s="55">
        <v>28</v>
      </c>
      <c r="I22" s="55"/>
      <c r="J22" s="76">
        <f t="shared" si="7"/>
        <v>9.67741935483871</v>
      </c>
      <c r="K22" s="59"/>
      <c r="L22" s="55">
        <v>24</v>
      </c>
      <c r="M22" s="55">
        <v>7</v>
      </c>
      <c r="N22" s="55"/>
      <c r="O22" s="76">
        <f t="shared" si="8"/>
        <v>77.41935483870968</v>
      </c>
      <c r="P22" s="59"/>
      <c r="Q22" s="55">
        <v>12</v>
      </c>
      <c r="R22" s="55">
        <v>19</v>
      </c>
      <c r="S22" s="55"/>
      <c r="T22" s="76">
        <f t="shared" si="9"/>
        <v>38.70967741935484</v>
      </c>
      <c r="U22" s="76"/>
      <c r="V22" s="55">
        <v>28</v>
      </c>
      <c r="W22" s="55">
        <v>3</v>
      </c>
      <c r="X22" s="55"/>
      <c r="Y22" s="76">
        <f t="shared" si="10"/>
        <v>90.322580645161281</v>
      </c>
      <c r="Z22" s="59"/>
      <c r="AA22" s="55">
        <v>9</v>
      </c>
      <c r="AB22" s="55">
        <v>22</v>
      </c>
      <c r="AC22" s="55"/>
      <c r="AD22" s="76">
        <f t="shared" si="11"/>
        <v>29.032258064516132</v>
      </c>
    </row>
    <row r="23" spans="1:30" x14ac:dyDescent="0.2">
      <c r="A23" s="63" t="s">
        <v>80</v>
      </c>
      <c r="B23" s="55">
        <v>5</v>
      </c>
      <c r="C23" s="55">
        <v>13</v>
      </c>
      <c r="D23" s="55">
        <v>3</v>
      </c>
      <c r="E23" s="76">
        <f t="shared" si="6"/>
        <v>23.809523809523807</v>
      </c>
      <c r="F23" s="59"/>
      <c r="G23" s="55">
        <v>0</v>
      </c>
      <c r="H23" s="55">
        <v>18</v>
      </c>
      <c r="I23" s="55">
        <v>3</v>
      </c>
      <c r="J23" s="76">
        <f t="shared" si="7"/>
        <v>0</v>
      </c>
      <c r="K23" s="59"/>
      <c r="L23" s="55">
        <v>10</v>
      </c>
      <c r="M23" s="55">
        <v>8</v>
      </c>
      <c r="N23" s="55">
        <v>3</v>
      </c>
      <c r="O23" s="76">
        <f t="shared" si="8"/>
        <v>47.619047619047613</v>
      </c>
      <c r="P23" s="59"/>
      <c r="Q23" s="55">
        <v>2</v>
      </c>
      <c r="R23" s="55">
        <v>16</v>
      </c>
      <c r="S23" s="55">
        <v>3</v>
      </c>
      <c r="T23" s="76">
        <f t="shared" si="9"/>
        <v>9.5238095238095237</v>
      </c>
      <c r="U23" s="76"/>
      <c r="V23" s="55">
        <v>14</v>
      </c>
      <c r="W23" s="55">
        <v>4</v>
      </c>
      <c r="X23" s="55">
        <v>3</v>
      </c>
      <c r="Y23" s="76">
        <f t="shared" si="10"/>
        <v>66.666666666666657</v>
      </c>
      <c r="Z23" s="59"/>
      <c r="AA23" s="55">
        <v>6</v>
      </c>
      <c r="AB23" s="55">
        <v>12</v>
      </c>
      <c r="AC23" s="55">
        <v>3</v>
      </c>
      <c r="AD23" s="76">
        <f t="shared" si="11"/>
        <v>28.571428571428569</v>
      </c>
    </row>
    <row r="24" spans="1:30" x14ac:dyDescent="0.2">
      <c r="A24" s="63" t="s">
        <v>81</v>
      </c>
      <c r="B24" s="55">
        <v>13</v>
      </c>
      <c r="C24" s="55">
        <v>11</v>
      </c>
      <c r="D24" s="55">
        <v>1</v>
      </c>
      <c r="E24" s="76">
        <f t="shared" si="6"/>
        <v>52</v>
      </c>
      <c r="F24" s="59"/>
      <c r="G24" s="55">
        <v>3</v>
      </c>
      <c r="H24" s="55">
        <v>21</v>
      </c>
      <c r="I24" s="55">
        <v>1</v>
      </c>
      <c r="J24" s="76">
        <f t="shared" si="7"/>
        <v>12</v>
      </c>
      <c r="K24" s="59"/>
      <c r="L24" s="55">
        <v>17</v>
      </c>
      <c r="M24" s="55">
        <v>7</v>
      </c>
      <c r="N24" s="55">
        <v>1</v>
      </c>
      <c r="O24" s="76">
        <f t="shared" si="8"/>
        <v>68</v>
      </c>
      <c r="P24" s="59"/>
      <c r="Q24" s="55">
        <v>6</v>
      </c>
      <c r="R24" s="55">
        <v>18</v>
      </c>
      <c r="S24" s="55">
        <v>1</v>
      </c>
      <c r="T24" s="76">
        <f t="shared" si="9"/>
        <v>24</v>
      </c>
      <c r="U24" s="76"/>
      <c r="V24" s="55">
        <v>18</v>
      </c>
      <c r="W24" s="55">
        <v>6</v>
      </c>
      <c r="X24" s="55">
        <v>1</v>
      </c>
      <c r="Y24" s="76">
        <f t="shared" si="10"/>
        <v>72</v>
      </c>
      <c r="Z24" s="59"/>
      <c r="AA24" s="55">
        <v>1</v>
      </c>
      <c r="AB24" s="55">
        <v>23</v>
      </c>
      <c r="AC24" s="55">
        <v>1</v>
      </c>
      <c r="AD24" s="76">
        <f t="shared" si="11"/>
        <v>4</v>
      </c>
    </row>
    <row r="25" spans="1:30" x14ac:dyDescent="0.2">
      <c r="A25" s="63" t="s">
        <v>82</v>
      </c>
      <c r="B25" s="55">
        <v>9</v>
      </c>
      <c r="C25" s="55"/>
      <c r="D25" s="55">
        <v>8</v>
      </c>
      <c r="E25" s="76">
        <f t="shared" si="6"/>
        <v>52.941176470588239</v>
      </c>
      <c r="F25" s="59"/>
      <c r="G25" s="55">
        <v>1</v>
      </c>
      <c r="H25" s="55"/>
      <c r="I25" s="55">
        <v>16</v>
      </c>
      <c r="J25" s="76">
        <f t="shared" si="7"/>
        <v>5.8823529411764701</v>
      </c>
      <c r="K25" s="59"/>
      <c r="L25" s="55">
        <v>8</v>
      </c>
      <c r="M25" s="55"/>
      <c r="N25" s="55">
        <v>9</v>
      </c>
      <c r="O25" s="76">
        <f t="shared" si="8"/>
        <v>47.058823529411761</v>
      </c>
      <c r="P25" s="59"/>
      <c r="Q25" s="55">
        <v>1</v>
      </c>
      <c r="R25" s="55"/>
      <c r="S25" s="55">
        <v>16</v>
      </c>
      <c r="T25" s="76">
        <f t="shared" si="9"/>
        <v>5.8823529411764701</v>
      </c>
      <c r="U25" s="76"/>
      <c r="V25" s="55">
        <v>14</v>
      </c>
      <c r="W25" s="55"/>
      <c r="X25" s="55">
        <v>3</v>
      </c>
      <c r="Y25" s="76">
        <f t="shared" si="10"/>
        <v>82.35294117647058</v>
      </c>
      <c r="Z25" s="59"/>
      <c r="AA25" s="55">
        <v>1</v>
      </c>
      <c r="AB25" s="55"/>
      <c r="AC25" s="55">
        <v>16</v>
      </c>
      <c r="AD25" s="76">
        <f t="shared" si="11"/>
        <v>5.8823529411764701</v>
      </c>
    </row>
    <row r="26" spans="1:30" x14ac:dyDescent="0.2">
      <c r="A26" s="63" t="s">
        <v>83</v>
      </c>
      <c r="B26" s="55">
        <v>11</v>
      </c>
      <c r="C26" s="55">
        <v>4</v>
      </c>
      <c r="D26" s="55"/>
      <c r="E26" s="76">
        <f t="shared" si="6"/>
        <v>73.333333333333329</v>
      </c>
      <c r="F26" s="59"/>
      <c r="G26" s="55">
        <v>0</v>
      </c>
      <c r="H26" s="55">
        <v>15</v>
      </c>
      <c r="I26" s="55"/>
      <c r="J26" s="76">
        <f t="shared" si="7"/>
        <v>0</v>
      </c>
      <c r="K26" s="59"/>
      <c r="L26" s="55">
        <v>5</v>
      </c>
      <c r="M26" s="55">
        <v>10</v>
      </c>
      <c r="N26" s="55"/>
      <c r="O26" s="76">
        <f t="shared" si="8"/>
        <v>33.333333333333329</v>
      </c>
      <c r="P26" s="59"/>
      <c r="Q26" s="55">
        <v>6</v>
      </c>
      <c r="R26" s="55">
        <v>9</v>
      </c>
      <c r="S26" s="55"/>
      <c r="T26" s="76">
        <f t="shared" si="9"/>
        <v>40</v>
      </c>
      <c r="U26" s="76"/>
      <c r="V26" s="55">
        <v>10</v>
      </c>
      <c r="W26" s="55">
        <v>5</v>
      </c>
      <c r="X26" s="55"/>
      <c r="Y26" s="76">
        <f t="shared" si="10"/>
        <v>66.666666666666657</v>
      </c>
      <c r="Z26" s="59"/>
      <c r="AA26" s="55">
        <v>2</v>
      </c>
      <c r="AB26" s="55">
        <v>13</v>
      </c>
      <c r="AC26" s="55"/>
      <c r="AD26" s="76">
        <f t="shared" si="11"/>
        <v>13.333333333333334</v>
      </c>
    </row>
    <row r="27" spans="1:30" x14ac:dyDescent="0.2">
      <c r="A27" s="63" t="s">
        <v>84</v>
      </c>
      <c r="B27" s="55">
        <v>8</v>
      </c>
      <c r="C27" s="55">
        <v>5</v>
      </c>
      <c r="D27" s="55"/>
      <c r="E27" s="76">
        <f t="shared" si="6"/>
        <v>61.53846153846154</v>
      </c>
      <c r="F27" s="59"/>
      <c r="G27" s="55">
        <v>0</v>
      </c>
      <c r="H27" s="55">
        <v>13</v>
      </c>
      <c r="I27" s="55"/>
      <c r="J27" s="76">
        <f t="shared" si="7"/>
        <v>0</v>
      </c>
      <c r="K27" s="59"/>
      <c r="L27" s="55">
        <v>7</v>
      </c>
      <c r="M27" s="55">
        <v>6</v>
      </c>
      <c r="N27" s="55"/>
      <c r="O27" s="76">
        <f t="shared" si="8"/>
        <v>53.846153846153847</v>
      </c>
      <c r="P27" s="59"/>
      <c r="Q27" s="55">
        <v>1</v>
      </c>
      <c r="R27" s="55">
        <v>12</v>
      </c>
      <c r="S27" s="55"/>
      <c r="T27" s="76">
        <f t="shared" si="9"/>
        <v>7.6923076923076925</v>
      </c>
      <c r="U27" s="76"/>
      <c r="V27" s="55">
        <v>10</v>
      </c>
      <c r="W27" s="55">
        <v>3</v>
      </c>
      <c r="X27" s="55"/>
      <c r="Y27" s="76">
        <f t="shared" si="10"/>
        <v>76.923076923076934</v>
      </c>
      <c r="Z27" s="59"/>
      <c r="AA27" s="55">
        <v>2</v>
      </c>
      <c r="AB27" s="55">
        <v>11</v>
      </c>
      <c r="AC27" s="55"/>
      <c r="AD27" s="76">
        <f t="shared" si="11"/>
        <v>15.384615384615385</v>
      </c>
    </row>
    <row r="28" spans="1:30" x14ac:dyDescent="0.2">
      <c r="A28" s="63" t="s">
        <v>85</v>
      </c>
      <c r="B28" s="55">
        <v>8</v>
      </c>
      <c r="C28" s="55">
        <v>9</v>
      </c>
      <c r="D28" s="55">
        <v>1</v>
      </c>
      <c r="E28" s="76">
        <f t="shared" si="6"/>
        <v>44.444444444444443</v>
      </c>
      <c r="F28" s="59"/>
      <c r="G28" s="55">
        <v>4</v>
      </c>
      <c r="H28" s="55">
        <v>13</v>
      </c>
      <c r="I28" s="55">
        <v>1</v>
      </c>
      <c r="J28" s="76">
        <f t="shared" si="7"/>
        <v>22.222222222222221</v>
      </c>
      <c r="K28" s="59"/>
      <c r="L28" s="55">
        <v>14</v>
      </c>
      <c r="M28" s="55">
        <v>3</v>
      </c>
      <c r="N28" s="55">
        <v>1</v>
      </c>
      <c r="O28" s="76">
        <f t="shared" si="8"/>
        <v>77.777777777777786</v>
      </c>
      <c r="P28" s="59"/>
      <c r="Q28" s="55">
        <v>4</v>
      </c>
      <c r="R28" s="55">
        <v>13</v>
      </c>
      <c r="S28" s="55">
        <v>1</v>
      </c>
      <c r="T28" s="76">
        <f t="shared" si="9"/>
        <v>22.222222222222221</v>
      </c>
      <c r="U28" s="76"/>
      <c r="V28" s="55">
        <v>17</v>
      </c>
      <c r="W28" s="55"/>
      <c r="X28" s="55">
        <v>1</v>
      </c>
      <c r="Y28" s="76">
        <f t="shared" si="10"/>
        <v>94.444444444444443</v>
      </c>
      <c r="Z28" s="59"/>
      <c r="AA28" s="55">
        <v>2</v>
      </c>
      <c r="AB28" s="55">
        <v>15</v>
      </c>
      <c r="AC28" s="55">
        <v>1</v>
      </c>
      <c r="AD28" s="76">
        <f t="shared" si="11"/>
        <v>11.111111111111111</v>
      </c>
    </row>
    <row r="29" spans="1:30" x14ac:dyDescent="0.2">
      <c r="A29" s="63" t="s">
        <v>86</v>
      </c>
      <c r="B29" s="55">
        <v>16</v>
      </c>
      <c r="C29" s="55">
        <v>9</v>
      </c>
      <c r="D29" s="55">
        <v>5</v>
      </c>
      <c r="E29" s="76">
        <f t="shared" si="6"/>
        <v>53.333333333333336</v>
      </c>
      <c r="F29" s="59"/>
      <c r="G29" s="55">
        <v>1</v>
      </c>
      <c r="H29" s="55">
        <v>24</v>
      </c>
      <c r="I29" s="55">
        <v>5</v>
      </c>
      <c r="J29" s="76">
        <f t="shared" si="7"/>
        <v>3.3333333333333335</v>
      </c>
      <c r="K29" s="59"/>
      <c r="L29" s="55">
        <v>21</v>
      </c>
      <c r="M29" s="55">
        <v>4</v>
      </c>
      <c r="N29" s="55">
        <v>5</v>
      </c>
      <c r="O29" s="76">
        <f t="shared" si="8"/>
        <v>70</v>
      </c>
      <c r="P29" s="59"/>
      <c r="Q29" s="55">
        <v>4</v>
      </c>
      <c r="R29" s="55">
        <v>21</v>
      </c>
      <c r="S29" s="55">
        <v>5</v>
      </c>
      <c r="T29" s="76">
        <f t="shared" si="9"/>
        <v>13.333333333333334</v>
      </c>
      <c r="U29" s="76"/>
      <c r="V29" s="55">
        <v>21</v>
      </c>
      <c r="W29" s="55">
        <v>4</v>
      </c>
      <c r="X29" s="55">
        <v>5</v>
      </c>
      <c r="Y29" s="76">
        <f t="shared" si="10"/>
        <v>70</v>
      </c>
      <c r="Z29" s="59"/>
      <c r="AA29" s="55">
        <v>4</v>
      </c>
      <c r="AB29" s="55">
        <v>21</v>
      </c>
      <c r="AC29" s="55">
        <v>5</v>
      </c>
      <c r="AD29" s="76">
        <f t="shared" si="11"/>
        <v>13.333333333333334</v>
      </c>
    </row>
    <row r="30" spans="1:30" x14ac:dyDescent="0.2">
      <c r="A30" s="63" t="s">
        <v>87</v>
      </c>
      <c r="B30" s="55">
        <v>5</v>
      </c>
      <c r="C30" s="55">
        <v>9</v>
      </c>
      <c r="D30" s="55">
        <v>1</v>
      </c>
      <c r="E30" s="76">
        <f t="shared" si="6"/>
        <v>33.333333333333329</v>
      </c>
      <c r="F30" s="59"/>
      <c r="G30" s="55">
        <v>0</v>
      </c>
      <c r="H30" s="55">
        <v>14</v>
      </c>
      <c r="I30" s="55">
        <v>1</v>
      </c>
      <c r="J30" s="76">
        <f t="shared" si="7"/>
        <v>0</v>
      </c>
      <c r="K30" s="59"/>
      <c r="L30" s="55">
        <v>9</v>
      </c>
      <c r="M30" s="55">
        <v>5</v>
      </c>
      <c r="N30" s="55">
        <v>1</v>
      </c>
      <c r="O30" s="76">
        <f t="shared" si="8"/>
        <v>60</v>
      </c>
      <c r="P30" s="59"/>
      <c r="Q30" s="55">
        <v>1</v>
      </c>
      <c r="R30" s="55">
        <v>13</v>
      </c>
      <c r="S30" s="55">
        <v>1</v>
      </c>
      <c r="T30" s="76">
        <f t="shared" si="9"/>
        <v>6.666666666666667</v>
      </c>
      <c r="U30" s="76"/>
      <c r="V30" s="55">
        <v>9</v>
      </c>
      <c r="W30" s="55">
        <v>5</v>
      </c>
      <c r="X30" s="55">
        <v>1</v>
      </c>
      <c r="Y30" s="76">
        <f t="shared" si="10"/>
        <v>60</v>
      </c>
      <c r="Z30" s="59"/>
      <c r="AA30" s="55">
        <v>0</v>
      </c>
      <c r="AB30" s="55">
        <v>14</v>
      </c>
      <c r="AC30" s="55">
        <v>1</v>
      </c>
      <c r="AD30" s="76">
        <f t="shared" si="11"/>
        <v>0</v>
      </c>
    </row>
    <row r="31" spans="1:30" x14ac:dyDescent="0.2">
      <c r="A31" s="63" t="s">
        <v>88</v>
      </c>
      <c r="B31" s="55">
        <v>11</v>
      </c>
      <c r="C31" s="55">
        <v>9</v>
      </c>
      <c r="D31" s="55">
        <v>8</v>
      </c>
      <c r="E31" s="76">
        <f t="shared" si="6"/>
        <v>39.285714285714285</v>
      </c>
      <c r="F31" s="59"/>
      <c r="G31" s="55">
        <v>0</v>
      </c>
      <c r="H31" s="55">
        <v>20</v>
      </c>
      <c r="I31" s="55">
        <v>8</v>
      </c>
      <c r="J31" s="76">
        <f t="shared" si="7"/>
        <v>0</v>
      </c>
      <c r="K31" s="59"/>
      <c r="L31" s="55">
        <v>11</v>
      </c>
      <c r="M31" s="55">
        <v>9</v>
      </c>
      <c r="N31" s="55">
        <v>8</v>
      </c>
      <c r="O31" s="76">
        <f t="shared" si="8"/>
        <v>39.285714285714285</v>
      </c>
      <c r="P31" s="59"/>
      <c r="Q31" s="55">
        <v>4</v>
      </c>
      <c r="R31" s="55">
        <v>16</v>
      </c>
      <c r="S31" s="55">
        <v>8</v>
      </c>
      <c r="T31" s="76">
        <f t="shared" si="9"/>
        <v>14.285714285714285</v>
      </c>
      <c r="U31" s="76"/>
      <c r="V31" s="55">
        <v>11</v>
      </c>
      <c r="W31" s="55">
        <v>9</v>
      </c>
      <c r="X31" s="55">
        <v>8</v>
      </c>
      <c r="Y31" s="76">
        <f t="shared" si="10"/>
        <v>39.285714285714285</v>
      </c>
      <c r="Z31" s="59"/>
      <c r="AA31" s="55">
        <v>2</v>
      </c>
      <c r="AB31" s="55">
        <v>18</v>
      </c>
      <c r="AC31" s="55">
        <v>8</v>
      </c>
      <c r="AD31" s="76">
        <f t="shared" si="11"/>
        <v>7.1428571428571423</v>
      </c>
    </row>
    <row r="32" spans="1:30" x14ac:dyDescent="0.2">
      <c r="A32" s="63" t="s">
        <v>89</v>
      </c>
      <c r="B32" s="55">
        <v>3</v>
      </c>
      <c r="C32" s="55">
        <v>4</v>
      </c>
      <c r="D32" s="55"/>
      <c r="E32" s="76">
        <f t="shared" si="6"/>
        <v>42.857142857142854</v>
      </c>
      <c r="F32" s="59"/>
      <c r="G32" s="55">
        <v>0</v>
      </c>
      <c r="H32" s="55">
        <v>7</v>
      </c>
      <c r="I32" s="55"/>
      <c r="J32" s="76">
        <f t="shared" si="7"/>
        <v>0</v>
      </c>
      <c r="K32" s="59"/>
      <c r="L32" s="55">
        <v>6</v>
      </c>
      <c r="M32" s="55">
        <v>1</v>
      </c>
      <c r="N32" s="55"/>
      <c r="O32" s="76">
        <f t="shared" si="8"/>
        <v>85.714285714285708</v>
      </c>
      <c r="P32" s="59"/>
      <c r="Q32" s="55">
        <v>1</v>
      </c>
      <c r="R32" s="55">
        <v>6</v>
      </c>
      <c r="S32" s="55"/>
      <c r="T32" s="76">
        <f t="shared" si="9"/>
        <v>14.285714285714285</v>
      </c>
      <c r="U32" s="76"/>
      <c r="V32" s="55">
        <v>7</v>
      </c>
      <c r="W32" s="55"/>
      <c r="X32" s="55"/>
      <c r="Y32" s="76">
        <f t="shared" si="10"/>
        <v>100</v>
      </c>
      <c r="Z32" s="59"/>
      <c r="AA32" s="55">
        <v>0</v>
      </c>
      <c r="AB32" s="55">
        <v>7</v>
      </c>
      <c r="AC32" s="55"/>
      <c r="AD32" s="76">
        <f t="shared" si="11"/>
        <v>0</v>
      </c>
    </row>
    <row r="33" spans="1:30" x14ac:dyDescent="0.2">
      <c r="A33" s="63" t="s">
        <v>90</v>
      </c>
      <c r="B33" s="55">
        <v>13</v>
      </c>
      <c r="C33" s="55">
        <v>21</v>
      </c>
      <c r="D33" s="55">
        <v>1</v>
      </c>
      <c r="E33" s="76">
        <f t="shared" si="6"/>
        <v>37.142857142857146</v>
      </c>
      <c r="F33" s="59"/>
      <c r="G33" s="55">
        <v>3</v>
      </c>
      <c r="H33" s="55">
        <v>31</v>
      </c>
      <c r="I33" s="55">
        <v>1</v>
      </c>
      <c r="J33" s="76">
        <f t="shared" si="7"/>
        <v>8.5714285714285712</v>
      </c>
      <c r="K33" s="59"/>
      <c r="L33" s="55">
        <v>27</v>
      </c>
      <c r="M33" s="55">
        <v>7</v>
      </c>
      <c r="N33" s="55">
        <v>1</v>
      </c>
      <c r="O33" s="76">
        <f t="shared" si="8"/>
        <v>77.142857142857153</v>
      </c>
      <c r="P33" s="59"/>
      <c r="Q33" s="55">
        <v>10</v>
      </c>
      <c r="R33" s="55">
        <v>24</v>
      </c>
      <c r="S33" s="55">
        <v>1</v>
      </c>
      <c r="T33" s="76">
        <f t="shared" si="9"/>
        <v>28.571428571428569</v>
      </c>
      <c r="U33" s="76"/>
      <c r="V33" s="55">
        <v>28</v>
      </c>
      <c r="W33" s="55">
        <v>6</v>
      </c>
      <c r="X33" s="55">
        <v>1</v>
      </c>
      <c r="Y33" s="76">
        <f t="shared" si="10"/>
        <v>80</v>
      </c>
      <c r="Z33" s="59"/>
      <c r="AA33" s="55">
        <v>2</v>
      </c>
      <c r="AB33" s="55">
        <v>32</v>
      </c>
      <c r="AC33" s="55">
        <v>1</v>
      </c>
      <c r="AD33" s="76">
        <f t="shared" si="11"/>
        <v>5.7142857142857144</v>
      </c>
    </row>
    <row r="34" spans="1:30" x14ac:dyDescent="0.2">
      <c r="A34" s="66" t="s">
        <v>91</v>
      </c>
      <c r="B34" s="55">
        <v>14</v>
      </c>
      <c r="C34" s="55">
        <v>14</v>
      </c>
      <c r="D34" s="55">
        <v>1</v>
      </c>
      <c r="E34" s="76">
        <f t="shared" si="6"/>
        <v>48.275862068965516</v>
      </c>
      <c r="F34" s="59"/>
      <c r="G34" s="55">
        <v>1</v>
      </c>
      <c r="H34" s="55">
        <v>27</v>
      </c>
      <c r="I34" s="55">
        <v>1</v>
      </c>
      <c r="J34" s="76">
        <f t="shared" si="7"/>
        <v>3.4482758620689653</v>
      </c>
      <c r="K34" s="59"/>
      <c r="L34" s="55">
        <v>21</v>
      </c>
      <c r="M34" s="55">
        <v>7</v>
      </c>
      <c r="N34" s="55">
        <v>1</v>
      </c>
      <c r="O34" s="76">
        <f t="shared" si="8"/>
        <v>72.41379310344827</v>
      </c>
      <c r="P34" s="59"/>
      <c r="Q34" s="55">
        <v>7</v>
      </c>
      <c r="R34" s="55">
        <v>21</v>
      </c>
      <c r="S34" s="55">
        <v>1</v>
      </c>
      <c r="T34" s="76">
        <f t="shared" si="9"/>
        <v>24.137931034482758</v>
      </c>
      <c r="U34" s="76"/>
      <c r="V34" s="55">
        <v>22</v>
      </c>
      <c r="W34" s="55">
        <v>6</v>
      </c>
      <c r="X34" s="55">
        <v>1</v>
      </c>
      <c r="Y34" s="76">
        <f t="shared" si="10"/>
        <v>75.862068965517238</v>
      </c>
      <c r="Z34" s="59"/>
      <c r="AA34" s="55">
        <v>2</v>
      </c>
      <c r="AB34" s="55">
        <v>26</v>
      </c>
      <c r="AC34" s="55">
        <v>1</v>
      </c>
      <c r="AD34" s="76">
        <f t="shared" si="11"/>
        <v>6.8965517241379306</v>
      </c>
    </row>
    <row r="35" spans="1:30" ht="13.5" thickBot="1" x14ac:dyDescent="0.25">
      <c r="A35" s="67" t="s">
        <v>92</v>
      </c>
      <c r="B35" s="69">
        <v>3</v>
      </c>
      <c r="C35" s="69">
        <v>6</v>
      </c>
      <c r="D35" s="69">
        <v>5</v>
      </c>
      <c r="E35" s="81">
        <f t="shared" si="6"/>
        <v>21.428571428571427</v>
      </c>
      <c r="F35" s="49"/>
      <c r="G35" s="69">
        <v>0</v>
      </c>
      <c r="H35" s="69">
        <v>9</v>
      </c>
      <c r="I35" s="69">
        <v>5</v>
      </c>
      <c r="J35" s="81">
        <f t="shared" si="7"/>
        <v>0</v>
      </c>
      <c r="K35" s="49"/>
      <c r="L35" s="69">
        <v>6</v>
      </c>
      <c r="M35" s="69">
        <v>3</v>
      </c>
      <c r="N35" s="69">
        <v>5</v>
      </c>
      <c r="O35" s="81">
        <f t="shared" si="8"/>
        <v>42.857142857142854</v>
      </c>
      <c r="P35" s="49"/>
      <c r="Q35" s="69">
        <v>1</v>
      </c>
      <c r="R35" s="69">
        <v>8</v>
      </c>
      <c r="S35" s="69">
        <v>5</v>
      </c>
      <c r="T35" s="81">
        <f t="shared" si="9"/>
        <v>7.1428571428571423</v>
      </c>
      <c r="U35" s="81"/>
      <c r="V35" s="69">
        <v>4</v>
      </c>
      <c r="W35" s="69">
        <v>5</v>
      </c>
      <c r="X35" s="69">
        <v>5</v>
      </c>
      <c r="Y35" s="81">
        <f t="shared" si="10"/>
        <v>28.571428571428569</v>
      </c>
      <c r="Z35" s="49"/>
      <c r="AA35" s="69">
        <v>1</v>
      </c>
      <c r="AB35" s="69">
        <v>8</v>
      </c>
      <c r="AC35" s="69">
        <v>5</v>
      </c>
      <c r="AD35" s="81">
        <f t="shared" si="11"/>
        <v>7.1428571428571423</v>
      </c>
    </row>
  </sheetData>
  <mergeCells count="8">
    <mergeCell ref="AF1:AG2"/>
    <mergeCell ref="AA5:AD5"/>
    <mergeCell ref="A5:A6"/>
    <mergeCell ref="B5:E5"/>
    <mergeCell ref="G5:J5"/>
    <mergeCell ref="L5:O5"/>
    <mergeCell ref="Q5:T5"/>
    <mergeCell ref="V5:Y5"/>
  </mergeCells>
  <hyperlinks>
    <hyperlink ref="AF1" r:id="rId1" location="INDICE!A1"/>
    <hyperlink ref="AF1:AG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paperSize="121" scale="8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"/>
  <sheetViews>
    <sheetView workbookViewId="0">
      <selection activeCell="L1" sqref="L1:O3"/>
    </sheetView>
  </sheetViews>
  <sheetFormatPr baseColWidth="10" defaultRowHeight="12.75" x14ac:dyDescent="0.2"/>
  <sheetData>
    <row r="1" spans="12:15" ht="15" x14ac:dyDescent="0.2">
      <c r="L1" s="169"/>
      <c r="M1" s="180" t="s">
        <v>194</v>
      </c>
      <c r="N1" s="180"/>
      <c r="O1" s="169"/>
    </row>
    <row r="2" spans="12:15" ht="15" x14ac:dyDescent="0.2">
      <c r="L2" s="169"/>
      <c r="M2" s="180"/>
      <c r="N2" s="180"/>
    </row>
  </sheetData>
  <mergeCells count="1">
    <mergeCell ref="M1:N2"/>
  </mergeCells>
  <hyperlinks>
    <hyperlink ref="M1" r:id="rId1" location="INDICE!A1"/>
    <hyperlink ref="M1:N2" location="INDICE!A3" display="INDICE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zoomScaleNormal="100" workbookViewId="0">
      <selection activeCell="U1" sqref="U1:V2"/>
    </sheetView>
  </sheetViews>
  <sheetFormatPr baseColWidth="10" defaultRowHeight="12.75" x14ac:dyDescent="0.2"/>
  <cols>
    <col min="1" max="1" width="26" style="22" customWidth="1"/>
    <col min="2" max="2" width="7.140625" style="22" customWidth="1"/>
    <col min="3" max="19" width="7.140625" style="10" customWidth="1"/>
    <col min="20" max="20" width="8.140625" style="10" customWidth="1"/>
    <col min="21" max="16384" width="11.42578125" style="10"/>
  </cols>
  <sheetData>
    <row r="1" spans="1:23" s="4" customFormat="1" ht="1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69"/>
      <c r="U1" s="180" t="s">
        <v>194</v>
      </c>
      <c r="V1" s="180"/>
      <c r="W1" s="169"/>
    </row>
    <row r="2" spans="1:23" s="4" customFormat="1" ht="15" customHeight="1" x14ac:dyDescent="0.25">
      <c r="A2" s="1" t="s">
        <v>10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69"/>
      <c r="U2" s="180"/>
      <c r="V2" s="180"/>
      <c r="W2"/>
    </row>
    <row r="3" spans="1:23" s="4" customFormat="1" ht="15" customHeight="1" x14ac:dyDescent="0.25">
      <c r="A3" s="1" t="s">
        <v>6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3" s="4" customFormat="1" ht="15" customHeight="1" thickBot="1" x14ac:dyDescent="0.3">
      <c r="A4" s="5" t="s">
        <v>13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23" ht="22.5" customHeight="1" thickBot="1" x14ac:dyDescent="0.25">
      <c r="A5" s="8" t="s">
        <v>5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</row>
    <row r="6" spans="1:23" ht="4.5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3" ht="15" customHeight="1" x14ac:dyDescent="0.2">
      <c r="A7" s="13" t="s">
        <v>1</v>
      </c>
      <c r="B7" s="14">
        <f t="shared" ref="B7:M7" si="0">+B9+B14+B19+B24</f>
        <v>23767</v>
      </c>
      <c r="C7" s="14">
        <f t="shared" si="0"/>
        <v>25863</v>
      </c>
      <c r="D7" s="14">
        <f t="shared" si="0"/>
        <v>27077</v>
      </c>
      <c r="E7" s="14">
        <f t="shared" si="0"/>
        <v>28989</v>
      </c>
      <c r="F7" s="14">
        <f t="shared" si="0"/>
        <v>29918</v>
      </c>
      <c r="G7" s="14">
        <f t="shared" si="0"/>
        <v>32837</v>
      </c>
      <c r="H7" s="14">
        <f t="shared" si="0"/>
        <v>34165</v>
      </c>
      <c r="I7" s="14">
        <f t="shared" si="0"/>
        <v>31520</v>
      </c>
      <c r="J7" s="14">
        <f t="shared" si="0"/>
        <v>32899</v>
      </c>
      <c r="K7" s="14">
        <f t="shared" si="0"/>
        <v>34686</v>
      </c>
      <c r="L7" s="14">
        <f t="shared" si="0"/>
        <v>35084</v>
      </c>
      <c r="M7" s="14">
        <f t="shared" si="0"/>
        <v>35033</v>
      </c>
      <c r="N7" s="14" t="s">
        <v>8</v>
      </c>
      <c r="O7" s="14" t="s">
        <v>8</v>
      </c>
      <c r="P7" s="14">
        <f>+P9+P14+P19+P24</f>
        <v>37338</v>
      </c>
      <c r="Q7" s="14">
        <f>+Q9+Q14+Q19+Q24</f>
        <v>38129</v>
      </c>
      <c r="R7" s="14">
        <f>+R9+R14+R19+R24</f>
        <v>40438</v>
      </c>
      <c r="S7" s="14">
        <f>+S9+S14+S19+S24</f>
        <v>39438</v>
      </c>
    </row>
    <row r="8" spans="1:23" ht="5.25" customHeight="1" x14ac:dyDescent="0.2">
      <c r="A8" s="13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4"/>
      <c r="O8" s="14"/>
      <c r="P8" s="15"/>
      <c r="Q8" s="15"/>
      <c r="R8" s="15"/>
      <c r="S8" s="15"/>
    </row>
    <row r="9" spans="1:23" ht="15" customHeight="1" x14ac:dyDescent="0.2">
      <c r="A9" s="16" t="s">
        <v>7</v>
      </c>
      <c r="B9" s="17">
        <v>2587</v>
      </c>
      <c r="C9" s="17">
        <v>2916</v>
      </c>
      <c r="D9" s="17">
        <v>3315</v>
      </c>
      <c r="E9" s="17">
        <v>3767</v>
      </c>
      <c r="F9" s="17">
        <v>4099</v>
      </c>
      <c r="G9" s="17">
        <f t="shared" ref="G9:L9" si="1">+G10+G11+G12</f>
        <v>5248</v>
      </c>
      <c r="H9" s="17">
        <f t="shared" si="1"/>
        <v>5512</v>
      </c>
      <c r="I9" s="17">
        <f t="shared" si="1"/>
        <v>4952</v>
      </c>
      <c r="J9" s="17">
        <f t="shared" si="1"/>
        <v>4790</v>
      </c>
      <c r="K9" s="17">
        <f t="shared" si="1"/>
        <v>5097</v>
      </c>
      <c r="L9" s="17">
        <f t="shared" si="1"/>
        <v>5130</v>
      </c>
      <c r="M9" s="17">
        <f>+M10+M11+M12</f>
        <v>5131</v>
      </c>
      <c r="N9" s="14" t="s">
        <v>8</v>
      </c>
      <c r="O9" s="14" t="s">
        <v>8</v>
      </c>
      <c r="P9" s="17">
        <f>+P10+P11+P12</f>
        <v>4214</v>
      </c>
      <c r="Q9" s="17">
        <f>+Q10+Q11+Q12</f>
        <v>5110</v>
      </c>
      <c r="R9" s="17">
        <f>+R10+R11+R12</f>
        <v>6214</v>
      </c>
      <c r="S9" s="17">
        <f>+S10+S11+S12</f>
        <v>5519</v>
      </c>
    </row>
    <row r="10" spans="1:23" ht="15" customHeight="1" x14ac:dyDescent="0.25">
      <c r="A10" s="18" t="s">
        <v>2</v>
      </c>
      <c r="B10" s="19">
        <v>1777</v>
      </c>
      <c r="C10" s="19">
        <v>2146</v>
      </c>
      <c r="D10" s="19">
        <v>2510</v>
      </c>
      <c r="E10" s="19">
        <v>2857</v>
      </c>
      <c r="F10" s="19">
        <v>3099</v>
      </c>
      <c r="G10" s="19">
        <v>3953</v>
      </c>
      <c r="H10" s="19">
        <f>353+3886</f>
        <v>4239</v>
      </c>
      <c r="I10" s="19">
        <v>3609</v>
      </c>
      <c r="J10" s="19">
        <v>3441</v>
      </c>
      <c r="K10" s="19">
        <v>3618</v>
      </c>
      <c r="L10" s="19">
        <v>3754</v>
      </c>
      <c r="M10" s="19">
        <v>3702</v>
      </c>
      <c r="N10" s="14" t="s">
        <v>8</v>
      </c>
      <c r="O10" s="14" t="s">
        <v>8</v>
      </c>
      <c r="P10" s="19">
        <v>2795</v>
      </c>
      <c r="Q10" s="19">
        <v>3987</v>
      </c>
      <c r="R10" s="19">
        <v>4588</v>
      </c>
      <c r="S10" s="19">
        <v>4271</v>
      </c>
    </row>
    <row r="11" spans="1:23" ht="15" customHeight="1" x14ac:dyDescent="0.25">
      <c r="A11" s="18" t="s">
        <v>3</v>
      </c>
      <c r="B11" s="19">
        <v>772</v>
      </c>
      <c r="C11" s="19">
        <v>731</v>
      </c>
      <c r="D11" s="19">
        <v>760</v>
      </c>
      <c r="E11" s="19">
        <v>862</v>
      </c>
      <c r="F11" s="19">
        <v>931</v>
      </c>
      <c r="G11" s="19">
        <v>1222</v>
      </c>
      <c r="H11" s="19">
        <f>54+1155</f>
        <v>1209</v>
      </c>
      <c r="I11" s="19">
        <v>1266</v>
      </c>
      <c r="J11" s="19">
        <v>1262</v>
      </c>
      <c r="K11" s="19">
        <v>1381</v>
      </c>
      <c r="L11" s="19">
        <v>1294</v>
      </c>
      <c r="M11" s="19">
        <v>1353</v>
      </c>
      <c r="N11" s="14" t="s">
        <v>8</v>
      </c>
      <c r="O11" s="14" t="s">
        <v>8</v>
      </c>
      <c r="P11" s="19">
        <v>1345</v>
      </c>
      <c r="Q11" s="19">
        <v>1075</v>
      </c>
      <c r="R11" s="19">
        <v>1556</v>
      </c>
      <c r="S11" s="19">
        <v>1191</v>
      </c>
    </row>
    <row r="12" spans="1:23" ht="15" customHeight="1" x14ac:dyDescent="0.25">
      <c r="A12" s="18" t="s">
        <v>4</v>
      </c>
      <c r="B12" s="19">
        <v>38</v>
      </c>
      <c r="C12" s="19">
        <v>39</v>
      </c>
      <c r="D12" s="19">
        <v>45</v>
      </c>
      <c r="E12" s="19">
        <v>48</v>
      </c>
      <c r="F12" s="19">
        <v>69</v>
      </c>
      <c r="G12" s="19">
        <v>73</v>
      </c>
      <c r="H12" s="19">
        <f>3+61</f>
        <v>64</v>
      </c>
      <c r="I12" s="19">
        <v>77</v>
      </c>
      <c r="J12" s="19">
        <v>87</v>
      </c>
      <c r="K12" s="19">
        <v>98</v>
      </c>
      <c r="L12" s="19">
        <v>82</v>
      </c>
      <c r="M12" s="19">
        <v>76</v>
      </c>
      <c r="N12" s="14" t="s">
        <v>8</v>
      </c>
      <c r="O12" s="14" t="s">
        <v>8</v>
      </c>
      <c r="P12" s="19">
        <v>74</v>
      </c>
      <c r="Q12" s="19">
        <v>48</v>
      </c>
      <c r="R12" s="19">
        <v>70</v>
      </c>
      <c r="S12" s="19">
        <v>57</v>
      </c>
    </row>
    <row r="13" spans="1:23" ht="5.25" customHeight="1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23" ht="15" customHeight="1" x14ac:dyDescent="0.2">
      <c r="A14" s="16" t="s">
        <v>11</v>
      </c>
      <c r="B14" s="20">
        <f t="shared" ref="B14:J14" si="2">+B15+B16+B17</f>
        <v>13982</v>
      </c>
      <c r="C14" s="20">
        <f t="shared" si="2"/>
        <v>15427</v>
      </c>
      <c r="D14" s="20">
        <f t="shared" si="2"/>
        <v>15817</v>
      </c>
      <c r="E14" s="20">
        <f t="shared" si="2"/>
        <v>16602</v>
      </c>
      <c r="F14" s="20">
        <f t="shared" si="2"/>
        <v>16799</v>
      </c>
      <c r="G14" s="17">
        <f t="shared" si="2"/>
        <v>17981</v>
      </c>
      <c r="H14" s="17">
        <f t="shared" si="2"/>
        <v>18529</v>
      </c>
      <c r="I14" s="17">
        <f t="shared" si="2"/>
        <v>17658</v>
      </c>
      <c r="J14" s="17">
        <f t="shared" si="2"/>
        <v>18621</v>
      </c>
      <c r="K14" s="17">
        <f>+K15+K16+K17</f>
        <v>18852</v>
      </c>
      <c r="L14" s="17">
        <f>+L15+L16+L17</f>
        <v>18780</v>
      </c>
      <c r="M14" s="17">
        <f>+M15+M16+M17</f>
        <v>18522</v>
      </c>
      <c r="N14" s="14" t="s">
        <v>8</v>
      </c>
      <c r="O14" s="14" t="s">
        <v>8</v>
      </c>
      <c r="P14" s="17">
        <f>+P15+P16+P17</f>
        <v>18950</v>
      </c>
      <c r="Q14" s="17">
        <f>+Q15+Q16+Q17</f>
        <v>19193</v>
      </c>
      <c r="R14" s="17">
        <f>+R15+R16+R17</f>
        <v>20115</v>
      </c>
      <c r="S14" s="17">
        <f>+S15+S16+S17</f>
        <v>19397</v>
      </c>
    </row>
    <row r="15" spans="1:23" ht="15" customHeight="1" x14ac:dyDescent="0.25">
      <c r="A15" s="18" t="s">
        <v>2</v>
      </c>
      <c r="B15" s="21">
        <v>12315</v>
      </c>
      <c r="C15" s="21">
        <v>13377</v>
      </c>
      <c r="D15" s="21">
        <v>13727</v>
      </c>
      <c r="E15" s="21">
        <v>14343</v>
      </c>
      <c r="F15" s="21">
        <v>14466</v>
      </c>
      <c r="G15" s="21">
        <v>15668</v>
      </c>
      <c r="H15" s="21">
        <v>16138</v>
      </c>
      <c r="I15" s="21">
        <v>15278</v>
      </c>
      <c r="J15" s="21">
        <v>15993</v>
      </c>
      <c r="K15" s="21">
        <v>16201</v>
      </c>
      <c r="L15" s="21">
        <v>16213</v>
      </c>
      <c r="M15" s="21">
        <v>15907</v>
      </c>
      <c r="N15" s="14" t="s">
        <v>8</v>
      </c>
      <c r="O15" s="14" t="s">
        <v>8</v>
      </c>
      <c r="P15" s="21">
        <v>16051</v>
      </c>
      <c r="Q15" s="21">
        <v>16396</v>
      </c>
      <c r="R15" s="21">
        <v>17208</v>
      </c>
      <c r="S15" s="21">
        <v>16588</v>
      </c>
    </row>
    <row r="16" spans="1:23" ht="15" customHeight="1" x14ac:dyDescent="0.25">
      <c r="A16" s="18" t="s">
        <v>3</v>
      </c>
      <c r="B16" s="21">
        <v>1501</v>
      </c>
      <c r="C16" s="21">
        <v>1844</v>
      </c>
      <c r="D16" s="21">
        <v>1897</v>
      </c>
      <c r="E16" s="21">
        <v>2052</v>
      </c>
      <c r="F16" s="21">
        <v>2102</v>
      </c>
      <c r="G16" s="21">
        <v>2093</v>
      </c>
      <c r="H16" s="21">
        <v>2167</v>
      </c>
      <c r="I16" s="21">
        <v>2154</v>
      </c>
      <c r="J16" s="21">
        <v>2426</v>
      </c>
      <c r="K16" s="21">
        <v>2417</v>
      </c>
      <c r="L16" s="21">
        <v>2345</v>
      </c>
      <c r="M16" s="21">
        <v>2385</v>
      </c>
      <c r="N16" s="14" t="s">
        <v>8</v>
      </c>
      <c r="O16" s="14" t="s">
        <v>8</v>
      </c>
      <c r="P16" s="21">
        <v>2643</v>
      </c>
      <c r="Q16" s="21">
        <v>2536</v>
      </c>
      <c r="R16" s="21">
        <v>2649</v>
      </c>
      <c r="S16" s="21">
        <v>2547</v>
      </c>
    </row>
    <row r="17" spans="1:19" ht="15" customHeight="1" x14ac:dyDescent="0.25">
      <c r="A17" s="18" t="s">
        <v>4</v>
      </c>
      <c r="B17" s="21">
        <v>166</v>
      </c>
      <c r="C17" s="21">
        <v>206</v>
      </c>
      <c r="D17" s="21">
        <v>193</v>
      </c>
      <c r="E17" s="21">
        <v>207</v>
      </c>
      <c r="F17" s="21">
        <v>231</v>
      </c>
      <c r="G17" s="21">
        <v>220</v>
      </c>
      <c r="H17" s="21">
        <v>224</v>
      </c>
      <c r="I17" s="21">
        <v>226</v>
      </c>
      <c r="J17" s="21">
        <v>202</v>
      </c>
      <c r="K17" s="21">
        <v>234</v>
      </c>
      <c r="L17" s="21">
        <v>222</v>
      </c>
      <c r="M17" s="21">
        <v>230</v>
      </c>
      <c r="N17" s="14" t="s">
        <v>8</v>
      </c>
      <c r="O17" s="14" t="s">
        <v>8</v>
      </c>
      <c r="P17" s="21">
        <v>256</v>
      </c>
      <c r="Q17" s="21">
        <v>261</v>
      </c>
      <c r="R17" s="21">
        <v>258</v>
      </c>
      <c r="S17" s="21">
        <v>262</v>
      </c>
    </row>
    <row r="18" spans="1:19" ht="5.25" customHeight="1" x14ac:dyDescent="0.2">
      <c r="A18" s="16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ht="15" customHeight="1" x14ac:dyDescent="0.2">
      <c r="A19" s="16" t="s">
        <v>16</v>
      </c>
      <c r="B19" s="20">
        <f t="shared" ref="B19:J19" si="3">+B20+B21+B22</f>
        <v>6946</v>
      </c>
      <c r="C19" s="20">
        <f t="shared" si="3"/>
        <v>7277</v>
      </c>
      <c r="D19" s="20">
        <f t="shared" si="3"/>
        <v>7674</v>
      </c>
      <c r="E19" s="20">
        <f t="shared" si="3"/>
        <v>8315</v>
      </c>
      <c r="F19" s="20">
        <f t="shared" si="3"/>
        <v>8680</v>
      </c>
      <c r="G19" s="17">
        <f t="shared" si="3"/>
        <v>9317</v>
      </c>
      <c r="H19" s="17">
        <f t="shared" si="3"/>
        <v>9774</v>
      </c>
      <c r="I19" s="17">
        <f t="shared" si="3"/>
        <v>8605</v>
      </c>
      <c r="J19" s="17">
        <f t="shared" si="3"/>
        <v>9133</v>
      </c>
      <c r="K19" s="17">
        <f>+K20+K21+K22</f>
        <v>10483</v>
      </c>
      <c r="L19" s="17">
        <f>+L20+L21+L22</f>
        <v>10824</v>
      </c>
      <c r="M19" s="17">
        <f>+M20+M21+M22</f>
        <v>11075</v>
      </c>
      <c r="N19" s="14" t="s">
        <v>8</v>
      </c>
      <c r="O19" s="14" t="s">
        <v>8</v>
      </c>
      <c r="P19" s="17">
        <f>+P20+P21+P22</f>
        <v>13739</v>
      </c>
      <c r="Q19" s="17">
        <f>+Q20+Q21+Q22</f>
        <v>13376</v>
      </c>
      <c r="R19" s="17">
        <f>+R20+R21+R22</f>
        <v>13729</v>
      </c>
      <c r="S19" s="17">
        <f>+S20+S21+S22</f>
        <v>14035</v>
      </c>
    </row>
    <row r="20" spans="1:19" ht="15" customHeight="1" x14ac:dyDescent="0.25">
      <c r="A20" s="18" t="s">
        <v>2</v>
      </c>
      <c r="B20" s="21">
        <v>5251</v>
      </c>
      <c r="C20" s="21">
        <v>5550</v>
      </c>
      <c r="D20" s="21">
        <v>5917</v>
      </c>
      <c r="E20" s="21">
        <v>6443</v>
      </c>
      <c r="F20" s="21">
        <v>6693</v>
      </c>
      <c r="G20" s="21">
        <v>7316</v>
      </c>
      <c r="H20" s="21">
        <v>7807</v>
      </c>
      <c r="I20" s="21">
        <v>6725</v>
      </c>
      <c r="J20" s="21">
        <v>7066</v>
      </c>
      <c r="K20" s="21">
        <v>8377</v>
      </c>
      <c r="L20" s="21">
        <v>8741</v>
      </c>
      <c r="M20" s="21">
        <v>9017</v>
      </c>
      <c r="N20" s="14" t="s">
        <v>8</v>
      </c>
      <c r="O20" s="14" t="s">
        <v>8</v>
      </c>
      <c r="P20" s="21">
        <v>11135</v>
      </c>
      <c r="Q20" s="21">
        <v>10938</v>
      </c>
      <c r="R20" s="21">
        <v>11273</v>
      </c>
      <c r="S20" s="21">
        <v>11662</v>
      </c>
    </row>
    <row r="21" spans="1:19" ht="15" customHeight="1" x14ac:dyDescent="0.25">
      <c r="A21" s="18" t="s">
        <v>3</v>
      </c>
      <c r="B21" s="21">
        <v>1305</v>
      </c>
      <c r="C21" s="21">
        <v>1313</v>
      </c>
      <c r="D21" s="21">
        <v>1347</v>
      </c>
      <c r="E21" s="21">
        <v>1497</v>
      </c>
      <c r="F21" s="21">
        <v>1602</v>
      </c>
      <c r="G21" s="21">
        <v>1586</v>
      </c>
      <c r="H21" s="21">
        <v>1559</v>
      </c>
      <c r="I21" s="21">
        <v>1517</v>
      </c>
      <c r="J21" s="21">
        <v>1644</v>
      </c>
      <c r="K21" s="21">
        <v>1705</v>
      </c>
      <c r="L21" s="21">
        <v>1672</v>
      </c>
      <c r="M21" s="21">
        <v>1624</v>
      </c>
      <c r="N21" s="14" t="s">
        <v>8</v>
      </c>
      <c r="O21" s="14" t="s">
        <v>8</v>
      </c>
      <c r="P21" s="21">
        <v>2097</v>
      </c>
      <c r="Q21" s="21">
        <v>1949</v>
      </c>
      <c r="R21" s="21">
        <v>1991</v>
      </c>
      <c r="S21" s="21">
        <v>1886</v>
      </c>
    </row>
    <row r="22" spans="1:19" ht="15" customHeight="1" x14ac:dyDescent="0.25">
      <c r="A22" s="18" t="s">
        <v>4</v>
      </c>
      <c r="B22" s="21">
        <v>390</v>
      </c>
      <c r="C22" s="21">
        <v>414</v>
      </c>
      <c r="D22" s="21">
        <v>410</v>
      </c>
      <c r="E22" s="21">
        <v>375</v>
      </c>
      <c r="F22" s="21">
        <v>385</v>
      </c>
      <c r="G22" s="21">
        <v>415</v>
      </c>
      <c r="H22" s="21">
        <v>408</v>
      </c>
      <c r="I22" s="21">
        <v>363</v>
      </c>
      <c r="J22" s="21">
        <v>423</v>
      </c>
      <c r="K22" s="21">
        <v>401</v>
      </c>
      <c r="L22" s="21">
        <v>411</v>
      </c>
      <c r="M22" s="21">
        <v>434</v>
      </c>
      <c r="N22" s="14" t="s">
        <v>8</v>
      </c>
      <c r="O22" s="14" t="s">
        <v>8</v>
      </c>
      <c r="P22" s="21">
        <v>507</v>
      </c>
      <c r="Q22" s="21">
        <v>489</v>
      </c>
      <c r="R22" s="21">
        <v>465</v>
      </c>
      <c r="S22" s="21">
        <v>487</v>
      </c>
    </row>
    <row r="23" spans="1:19" ht="5.25" customHeight="1" x14ac:dyDescent="0.2">
      <c r="B23" s="17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 ht="15" customHeight="1" x14ac:dyDescent="0.2">
      <c r="A24" s="16" t="s">
        <v>15</v>
      </c>
      <c r="B24" s="20">
        <f t="shared" ref="B24:J24" si="4">+B25+B26+B27</f>
        <v>252</v>
      </c>
      <c r="C24" s="20">
        <f t="shared" si="4"/>
        <v>243</v>
      </c>
      <c r="D24" s="20">
        <f t="shared" si="4"/>
        <v>271</v>
      </c>
      <c r="E24" s="20">
        <f t="shared" si="4"/>
        <v>305</v>
      </c>
      <c r="F24" s="20">
        <f t="shared" si="4"/>
        <v>340</v>
      </c>
      <c r="G24" s="17">
        <f t="shared" si="4"/>
        <v>291</v>
      </c>
      <c r="H24" s="17">
        <f t="shared" si="4"/>
        <v>350</v>
      </c>
      <c r="I24" s="17">
        <f t="shared" si="4"/>
        <v>305</v>
      </c>
      <c r="J24" s="17">
        <f t="shared" si="4"/>
        <v>355</v>
      </c>
      <c r="K24" s="17">
        <f>+K25+K26+K27</f>
        <v>254</v>
      </c>
      <c r="L24" s="17">
        <f>+L25+L26+L27</f>
        <v>350</v>
      </c>
      <c r="M24" s="17">
        <f>+M25+M26+M27</f>
        <v>305</v>
      </c>
      <c r="N24" s="14" t="s">
        <v>8</v>
      </c>
      <c r="O24" s="14" t="s">
        <v>8</v>
      </c>
      <c r="P24" s="17">
        <f>+P25+P26+P27</f>
        <v>435</v>
      </c>
      <c r="Q24" s="17">
        <f>+Q25+Q26+Q27</f>
        <v>450</v>
      </c>
      <c r="R24" s="17">
        <f>+R25+R26+R27</f>
        <v>380</v>
      </c>
      <c r="S24" s="17">
        <f>+S25+S26+S27</f>
        <v>487</v>
      </c>
    </row>
    <row r="25" spans="1:19" ht="15" customHeight="1" x14ac:dyDescent="0.25">
      <c r="A25" s="18" t="s">
        <v>2</v>
      </c>
      <c r="B25" s="19">
        <v>246</v>
      </c>
      <c r="C25" s="19">
        <v>238</v>
      </c>
      <c r="D25" s="19">
        <v>271</v>
      </c>
      <c r="E25" s="19">
        <v>305</v>
      </c>
      <c r="F25" s="19">
        <v>340</v>
      </c>
      <c r="G25" s="19">
        <v>291</v>
      </c>
      <c r="H25" s="19">
        <v>350</v>
      </c>
      <c r="I25" s="19">
        <v>305</v>
      </c>
      <c r="J25" s="19">
        <v>355</v>
      </c>
      <c r="K25" s="19">
        <v>250</v>
      </c>
      <c r="L25" s="19">
        <v>350</v>
      </c>
      <c r="M25" s="19">
        <v>305</v>
      </c>
      <c r="N25" s="14" t="s">
        <v>8</v>
      </c>
      <c r="O25" s="14" t="s">
        <v>8</v>
      </c>
      <c r="P25" s="19">
        <v>435</v>
      </c>
      <c r="Q25" s="19">
        <v>444</v>
      </c>
      <c r="R25" s="19">
        <v>377</v>
      </c>
      <c r="S25" s="174">
        <v>482</v>
      </c>
    </row>
    <row r="26" spans="1:19" ht="15" customHeight="1" x14ac:dyDescent="0.25">
      <c r="A26" s="18" t="s">
        <v>3</v>
      </c>
      <c r="B26" s="19">
        <v>6</v>
      </c>
      <c r="C26" s="19">
        <v>5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4</v>
      </c>
      <c r="L26" s="19">
        <v>0</v>
      </c>
      <c r="M26" s="19">
        <v>0</v>
      </c>
      <c r="N26" s="14" t="s">
        <v>8</v>
      </c>
      <c r="O26" s="14" t="s">
        <v>8</v>
      </c>
      <c r="P26" s="19">
        <v>0</v>
      </c>
      <c r="Q26" s="19">
        <v>6</v>
      </c>
      <c r="R26" s="19">
        <v>3</v>
      </c>
      <c r="S26" s="174">
        <v>5</v>
      </c>
    </row>
    <row r="27" spans="1:19" ht="15" customHeight="1" thickBot="1" x14ac:dyDescent="0.3">
      <c r="A27" s="23" t="s">
        <v>4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5" t="s">
        <v>8</v>
      </c>
      <c r="O27" s="25" t="s">
        <v>8</v>
      </c>
      <c r="P27" s="24">
        <v>0</v>
      </c>
      <c r="Q27" s="24">
        <v>0</v>
      </c>
      <c r="R27" s="24">
        <v>0</v>
      </c>
      <c r="S27" s="175">
        <v>0</v>
      </c>
    </row>
    <row r="28" spans="1:19" ht="15" customHeight="1" x14ac:dyDescent="0.2">
      <c r="A28" s="22" t="s">
        <v>12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14"/>
      <c r="O28" s="14"/>
      <c r="P28" s="26"/>
      <c r="Q28" s="26"/>
      <c r="R28" s="26"/>
      <c r="S28" s="26"/>
    </row>
    <row r="29" spans="1:19" ht="15" customHeight="1" x14ac:dyDescent="0.2">
      <c r="A29" s="22" t="s">
        <v>17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4"/>
      <c r="O29" s="14"/>
      <c r="P29" s="26"/>
      <c r="Q29" s="26"/>
      <c r="R29" s="26"/>
      <c r="S29" s="26"/>
    </row>
    <row r="30" spans="1:19" ht="15" customHeight="1" x14ac:dyDescent="0.2">
      <c r="A30" s="22" t="s">
        <v>14</v>
      </c>
    </row>
    <row r="31" spans="1:19" x14ac:dyDescent="0.2">
      <c r="A31" s="22" t="s">
        <v>9</v>
      </c>
    </row>
  </sheetData>
  <mergeCells count="1">
    <mergeCell ref="U1:V2"/>
  </mergeCells>
  <hyperlinks>
    <hyperlink ref="U1" r:id="rId1" location="INDICE!A1"/>
    <hyperlink ref="U1:V2" location="INDICE!A3" display="INDICE"/>
  </hyperlinks>
  <printOptions horizontalCentered="1"/>
  <pageMargins left="0.39370078740157483" right="0.39370078740157483" top="0.59055118110236227" bottom="0.39370078740157483" header="0" footer="0"/>
  <pageSetup scale="85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zoomScaleNormal="100" workbookViewId="0">
      <selection activeCell="Y1" sqref="Y1:AB2"/>
    </sheetView>
  </sheetViews>
  <sheetFormatPr baseColWidth="10" defaultRowHeight="12.75" x14ac:dyDescent="0.2"/>
  <cols>
    <col min="1" max="1" width="27.7109375" style="22" customWidth="1"/>
    <col min="2" max="6" width="4.85546875" style="22" bestFit="1" customWidth="1"/>
    <col min="7" max="8" width="4.42578125" style="22" bestFit="1" customWidth="1"/>
    <col min="9" max="12" width="4.85546875" style="22" bestFit="1" customWidth="1"/>
    <col min="13" max="13" width="1.42578125" style="22" customWidth="1"/>
    <col min="14" max="24" width="5.140625" style="22" customWidth="1"/>
    <col min="25" max="16384" width="11.42578125" style="10"/>
  </cols>
  <sheetData>
    <row r="1" spans="1:28" s="4" customFormat="1" ht="15" customHeight="1" x14ac:dyDescent="0.25">
      <c r="A1" s="1" t="s">
        <v>18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69"/>
      <c r="Z1" s="180" t="s">
        <v>194</v>
      </c>
      <c r="AA1" s="180"/>
      <c r="AB1" s="169"/>
    </row>
    <row r="2" spans="1:28" s="4" customFormat="1" ht="15" customHeight="1" x14ac:dyDescent="0.25">
      <c r="A2" s="1" t="s">
        <v>19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69"/>
      <c r="Z2" s="180"/>
      <c r="AA2" s="180"/>
      <c r="AB2"/>
    </row>
    <row r="3" spans="1:28" s="4" customFormat="1" ht="15" x14ac:dyDescent="0.25">
      <c r="A3" s="1" t="s">
        <v>20</v>
      </c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69"/>
      <c r="Z3" s="169"/>
      <c r="AA3" s="169"/>
      <c r="AB3"/>
    </row>
    <row r="4" spans="1:28" s="4" customFormat="1" ht="15" x14ac:dyDescent="0.25">
      <c r="A4" s="27" t="s">
        <v>21</v>
      </c>
      <c r="B4" s="27"/>
      <c r="C4" s="2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8" s="4" customFormat="1" ht="15.75" thickBot="1" x14ac:dyDescent="0.3">
      <c r="A5" s="5" t="s">
        <v>22</v>
      </c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28"/>
      <c r="W5" s="28"/>
      <c r="X5" s="28"/>
    </row>
    <row r="6" spans="1:28" ht="15" customHeight="1" x14ac:dyDescent="0.2">
      <c r="A6" s="29"/>
      <c r="B6" s="30" t="s">
        <v>23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  <c r="N6" s="30" t="s">
        <v>24</v>
      </c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8" ht="15" customHeight="1" thickBot="1" x14ac:dyDescent="0.25">
      <c r="A7" s="32" t="s">
        <v>25</v>
      </c>
      <c r="B7" s="33">
        <v>2007</v>
      </c>
      <c r="C7" s="33">
        <v>2008</v>
      </c>
      <c r="D7" s="33">
        <v>2009</v>
      </c>
      <c r="E7" s="33">
        <v>2010</v>
      </c>
      <c r="F7" s="33">
        <v>2011</v>
      </c>
      <c r="G7" s="33">
        <v>2012</v>
      </c>
      <c r="H7" s="33">
        <v>2013</v>
      </c>
      <c r="I7" s="33">
        <v>2014</v>
      </c>
      <c r="J7" s="33">
        <v>2015</v>
      </c>
      <c r="K7" s="33">
        <v>2016</v>
      </c>
      <c r="L7" s="33">
        <v>2017</v>
      </c>
      <c r="M7" s="33"/>
      <c r="N7" s="33">
        <v>2007</v>
      </c>
      <c r="O7" s="33">
        <v>2008</v>
      </c>
      <c r="P7" s="33">
        <v>2009</v>
      </c>
      <c r="Q7" s="33">
        <v>2010</v>
      </c>
      <c r="R7" s="33">
        <v>2011</v>
      </c>
      <c r="S7" s="33">
        <v>2012</v>
      </c>
      <c r="T7" s="33">
        <v>2013</v>
      </c>
      <c r="U7" s="33">
        <v>2014</v>
      </c>
      <c r="V7" s="33">
        <v>2015</v>
      </c>
      <c r="W7" s="33">
        <v>2016</v>
      </c>
      <c r="X7" s="33">
        <v>2017</v>
      </c>
    </row>
    <row r="8" spans="1:28" ht="15" customHeight="1" x14ac:dyDescent="0.2">
      <c r="A8" s="34" t="s">
        <v>26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8" ht="15" customHeight="1" x14ac:dyDescent="0.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8" ht="15" customHeight="1" x14ac:dyDescent="0.2">
      <c r="A10" s="35" t="s">
        <v>27</v>
      </c>
      <c r="B10" s="26">
        <v>7</v>
      </c>
      <c r="C10" s="26">
        <v>7</v>
      </c>
      <c r="D10" s="26">
        <v>5</v>
      </c>
      <c r="E10" s="26">
        <v>4</v>
      </c>
      <c r="F10" s="26">
        <v>3</v>
      </c>
      <c r="G10" s="26" t="s">
        <v>8</v>
      </c>
      <c r="H10" s="26" t="s">
        <v>8</v>
      </c>
      <c r="I10" s="26">
        <v>3</v>
      </c>
      <c r="J10" s="26">
        <v>2</v>
      </c>
      <c r="K10" s="26">
        <v>1</v>
      </c>
      <c r="L10" s="26">
        <v>2</v>
      </c>
      <c r="M10" s="26"/>
      <c r="N10" s="36">
        <v>8.1395348837209305</v>
      </c>
      <c r="O10" s="36">
        <v>8.1395348837209305</v>
      </c>
      <c r="P10" s="36">
        <v>5.8139534883720927</v>
      </c>
      <c r="Q10" s="36">
        <v>4.5977011494252871</v>
      </c>
      <c r="R10" s="36">
        <v>3.4482758620689653</v>
      </c>
      <c r="S10" s="26" t="s">
        <v>8</v>
      </c>
      <c r="T10" s="26" t="s">
        <v>8</v>
      </c>
      <c r="U10" s="36">
        <v>3.5294117647058822</v>
      </c>
      <c r="V10" s="36">
        <f>+J10/87*100</f>
        <v>2.2988505747126435</v>
      </c>
      <c r="W10" s="36">
        <f>+K10/87*100</f>
        <v>1.1494252873563218</v>
      </c>
      <c r="X10" s="36">
        <f>+L10/87*100</f>
        <v>2.2988505747126435</v>
      </c>
    </row>
    <row r="11" spans="1:28" ht="15" customHeight="1" x14ac:dyDescent="0.2">
      <c r="A11" s="35" t="s">
        <v>28</v>
      </c>
      <c r="B11" s="26">
        <v>22</v>
      </c>
      <c r="C11" s="26">
        <v>17</v>
      </c>
      <c r="D11" s="26">
        <v>10</v>
      </c>
      <c r="E11" s="26">
        <v>8</v>
      </c>
      <c r="F11" s="26">
        <v>6</v>
      </c>
      <c r="G11" s="26" t="s">
        <v>8</v>
      </c>
      <c r="H11" s="26" t="s">
        <v>8</v>
      </c>
      <c r="I11" s="26">
        <v>11</v>
      </c>
      <c r="J11" s="26">
        <v>14</v>
      </c>
      <c r="K11" s="26">
        <v>18</v>
      </c>
      <c r="L11" s="26">
        <v>10</v>
      </c>
      <c r="M11" s="26"/>
      <c r="N11" s="36">
        <v>25.581395348837212</v>
      </c>
      <c r="O11" s="36">
        <v>19.767441860465116</v>
      </c>
      <c r="P11" s="36">
        <v>11.627906976744185</v>
      </c>
      <c r="Q11" s="36">
        <v>9.1954022988505741</v>
      </c>
      <c r="R11" s="36">
        <v>6.8965517241379306</v>
      </c>
      <c r="S11" s="26" t="s">
        <v>8</v>
      </c>
      <c r="T11" s="26" t="s">
        <v>8</v>
      </c>
      <c r="U11" s="36">
        <v>12.941176470588237</v>
      </c>
      <c r="V11" s="36">
        <f t="shared" ref="V11:X15" si="0">+J11/87*100</f>
        <v>16.091954022988507</v>
      </c>
      <c r="W11" s="36">
        <f t="shared" si="0"/>
        <v>20.689655172413794</v>
      </c>
      <c r="X11" s="36">
        <f t="shared" si="0"/>
        <v>11.494252873563218</v>
      </c>
    </row>
    <row r="12" spans="1:28" ht="15" customHeight="1" x14ac:dyDescent="0.2">
      <c r="A12" s="35" t="s">
        <v>29</v>
      </c>
      <c r="B12" s="26">
        <v>10</v>
      </c>
      <c r="C12" s="26">
        <v>20</v>
      </c>
      <c r="D12" s="26">
        <v>37</v>
      </c>
      <c r="E12" s="26">
        <v>42</v>
      </c>
      <c r="F12" s="26">
        <v>53</v>
      </c>
      <c r="G12" s="26" t="s">
        <v>8</v>
      </c>
      <c r="H12" s="26" t="s">
        <v>8</v>
      </c>
      <c r="I12" s="26">
        <v>75</v>
      </c>
      <c r="J12" s="26">
        <v>80</v>
      </c>
      <c r="K12" s="26">
        <v>81</v>
      </c>
      <c r="L12" s="26">
        <v>72</v>
      </c>
      <c r="M12" s="26"/>
      <c r="N12" s="36">
        <v>11.627906976744185</v>
      </c>
      <c r="O12" s="36">
        <v>23.255813953488371</v>
      </c>
      <c r="P12" s="36">
        <v>43.02325581395349</v>
      </c>
      <c r="Q12" s="36">
        <v>48.275862068965516</v>
      </c>
      <c r="R12" s="36">
        <v>60.919540229885058</v>
      </c>
      <c r="S12" s="26" t="s">
        <v>8</v>
      </c>
      <c r="T12" s="26" t="s">
        <v>8</v>
      </c>
      <c r="U12" s="36">
        <v>88.235294117647058</v>
      </c>
      <c r="V12" s="36">
        <f t="shared" si="0"/>
        <v>91.954022988505741</v>
      </c>
      <c r="W12" s="36">
        <f t="shared" si="0"/>
        <v>93.103448275862064</v>
      </c>
      <c r="X12" s="36">
        <f t="shared" si="0"/>
        <v>82.758620689655174</v>
      </c>
    </row>
    <row r="13" spans="1:28" ht="15" customHeight="1" x14ac:dyDescent="0.2">
      <c r="A13" s="35" t="s">
        <v>30</v>
      </c>
      <c r="B13" s="26">
        <v>63</v>
      </c>
      <c r="C13" s="26">
        <v>64</v>
      </c>
      <c r="D13" s="26">
        <v>61</v>
      </c>
      <c r="E13" s="26">
        <v>50</v>
      </c>
      <c r="F13" s="26">
        <v>50</v>
      </c>
      <c r="G13" s="26" t="s">
        <v>8</v>
      </c>
      <c r="H13" s="26" t="s">
        <v>8</v>
      </c>
      <c r="I13" s="26">
        <v>68</v>
      </c>
      <c r="J13" s="26">
        <v>72</v>
      </c>
      <c r="K13" s="26">
        <v>75</v>
      </c>
      <c r="L13" s="26">
        <v>63</v>
      </c>
      <c r="M13" s="26"/>
      <c r="N13" s="36">
        <v>73.255813953488371</v>
      </c>
      <c r="O13" s="36">
        <v>74.418604651162795</v>
      </c>
      <c r="P13" s="36">
        <v>70.930232558139537</v>
      </c>
      <c r="Q13" s="36">
        <v>57.47126436781609</v>
      </c>
      <c r="R13" s="36">
        <v>57.47126436781609</v>
      </c>
      <c r="S13" s="26" t="s">
        <v>8</v>
      </c>
      <c r="T13" s="26" t="s">
        <v>8</v>
      </c>
      <c r="U13" s="36">
        <v>80</v>
      </c>
      <c r="V13" s="36">
        <f t="shared" si="0"/>
        <v>82.758620689655174</v>
      </c>
      <c r="W13" s="36">
        <f t="shared" si="0"/>
        <v>86.206896551724128</v>
      </c>
      <c r="X13" s="36">
        <f t="shared" si="0"/>
        <v>72.41379310344827</v>
      </c>
    </row>
    <row r="14" spans="1:28" ht="15" customHeight="1" x14ac:dyDescent="0.2">
      <c r="A14" s="35" t="s">
        <v>31</v>
      </c>
      <c r="B14" s="26">
        <v>36</v>
      </c>
      <c r="C14" s="26">
        <v>43</v>
      </c>
      <c r="D14" s="26">
        <v>28</v>
      </c>
      <c r="E14" s="26">
        <v>15</v>
      </c>
      <c r="F14" s="26">
        <v>14</v>
      </c>
      <c r="G14" s="26" t="s">
        <v>8</v>
      </c>
      <c r="H14" s="26" t="s">
        <v>8</v>
      </c>
      <c r="I14" s="26">
        <v>23</v>
      </c>
      <c r="J14" s="26">
        <v>30</v>
      </c>
      <c r="K14" s="26">
        <v>31</v>
      </c>
      <c r="L14" s="26">
        <v>24</v>
      </c>
      <c r="M14" s="26"/>
      <c r="N14" s="36">
        <v>41.860465116279073</v>
      </c>
      <c r="O14" s="36">
        <v>50</v>
      </c>
      <c r="P14" s="36">
        <v>32.558139534883722</v>
      </c>
      <c r="Q14" s="36">
        <v>17.241379310344829</v>
      </c>
      <c r="R14" s="36">
        <v>16.091954022988507</v>
      </c>
      <c r="S14" s="26" t="s">
        <v>8</v>
      </c>
      <c r="T14" s="26" t="s">
        <v>8</v>
      </c>
      <c r="U14" s="36">
        <v>27.058823529411764</v>
      </c>
      <c r="V14" s="36">
        <f t="shared" si="0"/>
        <v>34.482758620689658</v>
      </c>
      <c r="W14" s="36">
        <f t="shared" si="0"/>
        <v>35.632183908045981</v>
      </c>
      <c r="X14" s="36">
        <f t="shared" si="0"/>
        <v>27.586206896551722</v>
      </c>
    </row>
    <row r="15" spans="1:28" ht="15" customHeight="1" x14ac:dyDescent="0.2">
      <c r="A15" s="35" t="s">
        <v>32</v>
      </c>
      <c r="B15" s="26" t="s">
        <v>33</v>
      </c>
      <c r="C15" s="26" t="s">
        <v>33</v>
      </c>
      <c r="D15" s="26" t="s">
        <v>33</v>
      </c>
      <c r="E15" s="26" t="s">
        <v>33</v>
      </c>
      <c r="F15" s="26" t="s">
        <v>33</v>
      </c>
      <c r="G15" s="26" t="s">
        <v>33</v>
      </c>
      <c r="H15" s="26" t="s">
        <v>33</v>
      </c>
      <c r="I15" s="26" t="s">
        <v>33</v>
      </c>
      <c r="J15" s="26" t="s">
        <v>33</v>
      </c>
      <c r="K15" s="26" t="s">
        <v>33</v>
      </c>
      <c r="L15" s="26">
        <v>5</v>
      </c>
      <c r="M15" s="26"/>
      <c r="N15" s="26" t="s">
        <v>33</v>
      </c>
      <c r="O15" s="26" t="s">
        <v>33</v>
      </c>
      <c r="P15" s="26" t="s">
        <v>33</v>
      </c>
      <c r="Q15" s="26" t="s">
        <v>33</v>
      </c>
      <c r="R15" s="26" t="s">
        <v>33</v>
      </c>
      <c r="S15" s="26" t="s">
        <v>33</v>
      </c>
      <c r="T15" s="26" t="s">
        <v>33</v>
      </c>
      <c r="U15" s="26" t="s">
        <v>33</v>
      </c>
      <c r="V15" s="26" t="s">
        <v>33</v>
      </c>
      <c r="W15" s="26" t="s">
        <v>33</v>
      </c>
      <c r="X15" s="36">
        <f t="shared" si="0"/>
        <v>5.7471264367816088</v>
      </c>
      <c r="Z15" s="37"/>
    </row>
    <row r="16" spans="1:28" ht="15" customHeight="1" x14ac:dyDescent="0.2">
      <c r="A16" s="3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36"/>
      <c r="Z16" s="37"/>
    </row>
    <row r="17" spans="1:27" ht="15" customHeight="1" x14ac:dyDescent="0.2">
      <c r="A17" s="34" t="s">
        <v>34</v>
      </c>
      <c r="B17" s="34"/>
      <c r="C17" s="34"/>
      <c r="D17" s="34"/>
      <c r="E17" s="34"/>
      <c r="F17" s="34"/>
      <c r="G17" s="34"/>
      <c r="H17" s="34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</row>
    <row r="18" spans="1:27" ht="15" customHeight="1" x14ac:dyDescent="0.2">
      <c r="A18" s="3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7" ht="15" customHeight="1" x14ac:dyDescent="0.2">
      <c r="A19" s="35" t="s">
        <v>27</v>
      </c>
      <c r="B19" s="26">
        <v>492</v>
      </c>
      <c r="C19" s="26">
        <v>514</v>
      </c>
      <c r="D19" s="26">
        <v>520</v>
      </c>
      <c r="E19" s="26">
        <v>487</v>
      </c>
      <c r="F19" s="26">
        <v>493</v>
      </c>
      <c r="G19" s="26" t="s">
        <v>8</v>
      </c>
      <c r="H19" s="26" t="s">
        <v>8</v>
      </c>
      <c r="I19" s="26">
        <v>551</v>
      </c>
      <c r="J19" s="26">
        <v>442</v>
      </c>
      <c r="K19" s="26">
        <v>426</v>
      </c>
      <c r="L19" s="26">
        <v>459</v>
      </c>
      <c r="M19" s="26"/>
      <c r="N19" s="36">
        <v>13.190348525469171</v>
      </c>
      <c r="O19" s="36">
        <v>13.761713520749666</v>
      </c>
      <c r="P19" s="36">
        <v>13.851891315929677</v>
      </c>
      <c r="Q19" s="36">
        <v>12.986666666666666</v>
      </c>
      <c r="R19" s="36">
        <v>13.171253005610472</v>
      </c>
      <c r="S19" s="26" t="s">
        <v>8</v>
      </c>
      <c r="T19" s="26" t="s">
        <v>8</v>
      </c>
      <c r="U19" s="36">
        <v>14.8</v>
      </c>
      <c r="V19" s="36">
        <f>+J19/3733*100</f>
        <v>11.840342887757835</v>
      </c>
      <c r="W19" s="36">
        <f>+K19/3731*100</f>
        <v>11.417850442240686</v>
      </c>
      <c r="X19" s="36">
        <f>+L19/3719*100</f>
        <v>12.342027426727615</v>
      </c>
      <c r="Z19" s="37"/>
    </row>
    <row r="20" spans="1:27" ht="15" customHeight="1" x14ac:dyDescent="0.2">
      <c r="A20" s="35" t="s">
        <v>28</v>
      </c>
      <c r="B20" s="26">
        <v>1142</v>
      </c>
      <c r="C20" s="26">
        <v>1241</v>
      </c>
      <c r="D20" s="26">
        <v>849</v>
      </c>
      <c r="E20" s="26">
        <v>697</v>
      </c>
      <c r="F20" s="26">
        <v>616</v>
      </c>
      <c r="G20" s="26" t="s">
        <v>8</v>
      </c>
      <c r="H20" s="26" t="s">
        <v>8</v>
      </c>
      <c r="I20" s="26">
        <v>585</v>
      </c>
      <c r="J20" s="26">
        <v>670</v>
      </c>
      <c r="K20" s="26">
        <v>540</v>
      </c>
      <c r="L20" s="26">
        <v>478</v>
      </c>
      <c r="M20" s="26"/>
      <c r="N20" s="36">
        <v>30.616621983914211</v>
      </c>
      <c r="O20" s="36">
        <v>33.226238286479251</v>
      </c>
      <c r="P20" s="36">
        <v>22.615876398508259</v>
      </c>
      <c r="Q20" s="36">
        <v>18.58666666666667</v>
      </c>
      <c r="R20" s="36">
        <v>16.457387122628909</v>
      </c>
      <c r="S20" s="26" t="s">
        <v>8</v>
      </c>
      <c r="T20" s="26" t="s">
        <v>8</v>
      </c>
      <c r="U20" s="36">
        <v>15.7</v>
      </c>
      <c r="V20" s="36">
        <f t="shared" ref="V20:V23" si="1">+J20/3733*100</f>
        <v>17.948031074203055</v>
      </c>
      <c r="W20" s="36">
        <f t="shared" ref="W20:W23" si="2">+K20/3731*100</f>
        <v>14.473331546502276</v>
      </c>
      <c r="X20" s="36">
        <f t="shared" ref="X20:X24" si="3">+L20/3719*100</f>
        <v>12.85291745092767</v>
      </c>
      <c r="Z20" s="37"/>
    </row>
    <row r="21" spans="1:27" ht="15" customHeight="1" x14ac:dyDescent="0.2">
      <c r="A21" s="35" t="s">
        <v>29</v>
      </c>
      <c r="B21" s="26">
        <v>436</v>
      </c>
      <c r="C21" s="26">
        <v>844</v>
      </c>
      <c r="D21" s="26">
        <v>843</v>
      </c>
      <c r="E21" s="26">
        <v>1129</v>
      </c>
      <c r="F21" s="26">
        <v>1495</v>
      </c>
      <c r="G21" s="26" t="s">
        <v>8</v>
      </c>
      <c r="H21" s="26" t="s">
        <v>8</v>
      </c>
      <c r="I21" s="26">
        <v>2418</v>
      </c>
      <c r="J21" s="26">
        <v>2543</v>
      </c>
      <c r="K21" s="26">
        <v>2571</v>
      </c>
      <c r="L21" s="26">
        <v>2657</v>
      </c>
      <c r="M21" s="26"/>
      <c r="N21" s="36">
        <v>11.689008042895441</v>
      </c>
      <c r="O21" s="36">
        <v>22.597054886211513</v>
      </c>
      <c r="P21" s="36">
        <v>22.456046883324454</v>
      </c>
      <c r="Q21" s="36">
        <v>30.106666666666666</v>
      </c>
      <c r="R21" s="36">
        <v>39.941223617419183</v>
      </c>
      <c r="S21" s="26" t="s">
        <v>8</v>
      </c>
      <c r="T21" s="26" t="s">
        <v>8</v>
      </c>
      <c r="U21" s="36">
        <v>64.900000000000006</v>
      </c>
      <c r="V21" s="36">
        <f t="shared" si="1"/>
        <v>68.122153763728903</v>
      </c>
      <c r="W21" s="36">
        <f t="shared" si="2"/>
        <v>68.909139640846959</v>
      </c>
      <c r="X21" s="36">
        <f t="shared" si="3"/>
        <v>71.443936542081204</v>
      </c>
      <c r="Z21" s="37"/>
    </row>
    <row r="22" spans="1:27" ht="15" customHeight="1" x14ac:dyDescent="0.2">
      <c r="A22" s="35" t="s">
        <v>30</v>
      </c>
      <c r="B22" s="26">
        <v>2712</v>
      </c>
      <c r="C22" s="26">
        <v>2912</v>
      </c>
      <c r="D22" s="26">
        <v>2266</v>
      </c>
      <c r="E22" s="26">
        <v>2134</v>
      </c>
      <c r="F22" s="26">
        <v>2092</v>
      </c>
      <c r="G22" s="26" t="s">
        <v>8</v>
      </c>
      <c r="H22" s="26" t="s">
        <v>8</v>
      </c>
      <c r="I22" s="26">
        <v>2528</v>
      </c>
      <c r="J22" s="26">
        <v>2798</v>
      </c>
      <c r="K22" s="26">
        <v>2670</v>
      </c>
      <c r="L22" s="26">
        <v>2577</v>
      </c>
      <c r="M22" s="26"/>
      <c r="N22" s="36">
        <v>72.707774798927616</v>
      </c>
      <c r="O22" s="36">
        <v>77.965194109772412</v>
      </c>
      <c r="P22" s="36">
        <v>60.362280234416623</v>
      </c>
      <c r="Q22" s="36">
        <v>56.906666666666673</v>
      </c>
      <c r="R22" s="36">
        <v>55.890996526850124</v>
      </c>
      <c r="S22" s="26" t="s">
        <v>8</v>
      </c>
      <c r="T22" s="26" t="s">
        <v>8</v>
      </c>
      <c r="U22" s="36">
        <v>67.8</v>
      </c>
      <c r="V22" s="36">
        <f t="shared" si="1"/>
        <v>74.953120814358414</v>
      </c>
      <c r="W22" s="36">
        <f t="shared" si="2"/>
        <v>71.56258375770571</v>
      </c>
      <c r="X22" s="36">
        <f t="shared" si="3"/>
        <v>69.292820650712557</v>
      </c>
      <c r="Z22" s="37"/>
    </row>
    <row r="23" spans="1:27" ht="15" customHeight="1" x14ac:dyDescent="0.2">
      <c r="A23" s="35" t="s">
        <v>31</v>
      </c>
      <c r="B23" s="26">
        <v>773</v>
      </c>
      <c r="C23" s="26">
        <v>911</v>
      </c>
      <c r="D23" s="26">
        <v>538</v>
      </c>
      <c r="E23" s="26">
        <v>442</v>
      </c>
      <c r="F23" s="26">
        <v>437</v>
      </c>
      <c r="G23" s="26" t="s">
        <v>8</v>
      </c>
      <c r="H23" s="26" t="s">
        <v>8</v>
      </c>
      <c r="I23" s="26">
        <v>584</v>
      </c>
      <c r="J23" s="26">
        <v>847</v>
      </c>
      <c r="K23" s="26">
        <v>690</v>
      </c>
      <c r="L23" s="26">
        <v>643</v>
      </c>
      <c r="M23" s="26"/>
      <c r="N23" s="36">
        <v>20.723860589812332</v>
      </c>
      <c r="O23" s="36">
        <v>24.390896921017401</v>
      </c>
      <c r="P23" s="36">
        <v>14.331379861481086</v>
      </c>
      <c r="Q23" s="36">
        <v>11.786666666666665</v>
      </c>
      <c r="R23" s="36">
        <v>11.6751269035533</v>
      </c>
      <c r="S23" s="26" t="s">
        <v>8</v>
      </c>
      <c r="T23" s="26" t="s">
        <v>8</v>
      </c>
      <c r="U23" s="36">
        <v>15.7</v>
      </c>
      <c r="V23" s="36">
        <f t="shared" si="1"/>
        <v>22.689525850522369</v>
      </c>
      <c r="W23" s="36">
        <f t="shared" si="2"/>
        <v>18.493701420530691</v>
      </c>
      <c r="X23" s="36">
        <f t="shared" si="3"/>
        <v>17.289593976875501</v>
      </c>
      <c r="Z23" s="37"/>
    </row>
    <row r="24" spans="1:27" ht="15" customHeight="1" x14ac:dyDescent="0.2">
      <c r="A24" s="35" t="s">
        <v>32</v>
      </c>
      <c r="B24" s="26" t="s">
        <v>33</v>
      </c>
      <c r="C24" s="26" t="s">
        <v>33</v>
      </c>
      <c r="D24" s="26" t="s">
        <v>33</v>
      </c>
      <c r="E24" s="26" t="s">
        <v>33</v>
      </c>
      <c r="F24" s="26" t="s">
        <v>33</v>
      </c>
      <c r="G24" s="26" t="s">
        <v>33</v>
      </c>
      <c r="H24" s="26" t="s">
        <v>33</v>
      </c>
      <c r="I24" s="26" t="s">
        <v>33</v>
      </c>
      <c r="J24" s="26" t="s">
        <v>33</v>
      </c>
      <c r="K24" s="26" t="s">
        <v>33</v>
      </c>
      <c r="L24" s="26">
        <v>128</v>
      </c>
      <c r="M24" s="26"/>
      <c r="N24" s="26" t="s">
        <v>33</v>
      </c>
      <c r="O24" s="26" t="s">
        <v>33</v>
      </c>
      <c r="P24" s="26" t="s">
        <v>33</v>
      </c>
      <c r="Q24" s="26" t="s">
        <v>33</v>
      </c>
      <c r="R24" s="26" t="s">
        <v>33</v>
      </c>
      <c r="S24" s="26" t="s">
        <v>33</v>
      </c>
      <c r="T24" s="26" t="s">
        <v>33</v>
      </c>
      <c r="U24" s="26" t="s">
        <v>33</v>
      </c>
      <c r="V24" s="26" t="s">
        <v>33</v>
      </c>
      <c r="W24" s="26" t="s">
        <v>33</v>
      </c>
      <c r="X24" s="36">
        <f t="shared" si="3"/>
        <v>3.4417854261898362</v>
      </c>
      <c r="Z24" s="37"/>
    </row>
    <row r="25" spans="1:27" ht="15" customHeight="1" x14ac:dyDescent="0.2">
      <c r="A25" s="3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7" ht="15" customHeight="1" x14ac:dyDescent="0.2">
      <c r="A26" s="34" t="s">
        <v>35</v>
      </c>
      <c r="B26" s="34"/>
      <c r="C26" s="34"/>
      <c r="D26" s="34"/>
      <c r="E26" s="34"/>
      <c r="F26" s="34"/>
      <c r="G26" s="34"/>
      <c r="H26" s="34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</row>
    <row r="27" spans="1:27" ht="15" customHeight="1" x14ac:dyDescent="0.2">
      <c r="A27" s="3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27" ht="15" customHeight="1" x14ac:dyDescent="0.2">
      <c r="A28" s="35" t="s">
        <v>27</v>
      </c>
      <c r="B28" s="26">
        <v>330</v>
      </c>
      <c r="C28" s="26">
        <v>336</v>
      </c>
      <c r="D28" s="26">
        <v>329</v>
      </c>
      <c r="E28" s="26">
        <v>322</v>
      </c>
      <c r="F28" s="26">
        <v>344</v>
      </c>
      <c r="G28" s="26" t="s">
        <v>8</v>
      </c>
      <c r="H28" s="26" t="s">
        <v>8</v>
      </c>
      <c r="I28" s="26">
        <v>361</v>
      </c>
      <c r="J28" s="26">
        <v>335</v>
      </c>
      <c r="K28" s="26">
        <v>329</v>
      </c>
      <c r="L28" s="26">
        <v>332</v>
      </c>
      <c r="M28" s="26"/>
      <c r="N28" s="36">
        <v>56.5068493150685</v>
      </c>
      <c r="O28" s="36">
        <v>56.093489148580964</v>
      </c>
      <c r="P28" s="36">
        <v>53.670473083197393</v>
      </c>
      <c r="Q28" s="36">
        <v>51.935483870967744</v>
      </c>
      <c r="R28" s="36">
        <v>53.250773993808053</v>
      </c>
      <c r="S28" s="26" t="s">
        <v>8</v>
      </c>
      <c r="T28" s="26" t="s">
        <v>8</v>
      </c>
      <c r="U28" s="36">
        <v>56.7</v>
      </c>
      <c r="V28" s="36">
        <f>+J28/642*100</f>
        <v>52.180685358255452</v>
      </c>
      <c r="W28" s="36">
        <f>+K28/647*100</f>
        <v>50.850077279752703</v>
      </c>
      <c r="X28" s="36">
        <f>+L28/650*100</f>
        <v>51.076923076923073</v>
      </c>
      <c r="Z28" s="37"/>
    </row>
    <row r="29" spans="1:27" ht="15" customHeight="1" x14ac:dyDescent="0.2">
      <c r="A29" s="35" t="s">
        <v>28</v>
      </c>
      <c r="B29" s="26">
        <v>72</v>
      </c>
      <c r="C29" s="26">
        <v>107</v>
      </c>
      <c r="D29" s="26">
        <v>80</v>
      </c>
      <c r="E29" s="26">
        <v>67</v>
      </c>
      <c r="F29" s="26">
        <v>61</v>
      </c>
      <c r="G29" s="26" t="s">
        <v>8</v>
      </c>
      <c r="H29" s="26" t="s">
        <v>8</v>
      </c>
      <c r="I29" s="26">
        <v>53</v>
      </c>
      <c r="J29" s="26">
        <v>49</v>
      </c>
      <c r="K29" s="26">
        <v>47</v>
      </c>
      <c r="L29" s="26">
        <v>44</v>
      </c>
      <c r="M29" s="26"/>
      <c r="N29" s="36">
        <v>12.328767123287671</v>
      </c>
      <c r="O29" s="36">
        <v>17.863105175292155</v>
      </c>
      <c r="P29" s="36">
        <v>13.050570962479608</v>
      </c>
      <c r="Q29" s="36">
        <v>10.806451612903226</v>
      </c>
      <c r="R29" s="36">
        <v>9.4427244582043333</v>
      </c>
      <c r="S29" s="26" t="s">
        <v>8</v>
      </c>
      <c r="T29" s="26" t="s">
        <v>8</v>
      </c>
      <c r="U29" s="36">
        <v>8.3000000000000007</v>
      </c>
      <c r="V29" s="36">
        <f t="shared" ref="V29:V32" si="4">+J29/642*100</f>
        <v>7.6323987538940807</v>
      </c>
      <c r="W29" s="36">
        <f t="shared" ref="W29:W32" si="5">+K29/647*100</f>
        <v>7.2642967542503865</v>
      </c>
      <c r="X29" s="36">
        <f t="shared" ref="X29:X33" si="6">+L29/650*100</f>
        <v>6.7692307692307692</v>
      </c>
      <c r="Z29" s="37"/>
    </row>
    <row r="30" spans="1:27" ht="15" customHeight="1" x14ac:dyDescent="0.2">
      <c r="A30" s="35" t="s">
        <v>29</v>
      </c>
      <c r="B30" s="26">
        <v>186</v>
      </c>
      <c r="C30" s="26">
        <v>244</v>
      </c>
      <c r="D30" s="26">
        <v>241</v>
      </c>
      <c r="E30" s="26">
        <v>292</v>
      </c>
      <c r="F30" s="26">
        <v>341</v>
      </c>
      <c r="G30" s="26" t="s">
        <v>8</v>
      </c>
      <c r="H30" s="26" t="s">
        <v>8</v>
      </c>
      <c r="I30" s="26">
        <v>465</v>
      </c>
      <c r="J30" s="26">
        <v>498</v>
      </c>
      <c r="K30" s="26">
        <v>496</v>
      </c>
      <c r="L30" s="26">
        <v>490</v>
      </c>
      <c r="M30" s="26"/>
      <c r="N30" s="36">
        <v>31.849315068493151</v>
      </c>
      <c r="O30" s="36">
        <v>40.734557595993323</v>
      </c>
      <c r="P30" s="36">
        <v>39.314845024469818</v>
      </c>
      <c r="Q30" s="36">
        <v>47.096774193548384</v>
      </c>
      <c r="R30" s="36">
        <v>52.786377708978328</v>
      </c>
      <c r="S30" s="26" t="s">
        <v>8</v>
      </c>
      <c r="T30" s="26" t="s">
        <v>8</v>
      </c>
      <c r="U30" s="36">
        <v>73</v>
      </c>
      <c r="V30" s="36">
        <f t="shared" si="4"/>
        <v>77.570093457943926</v>
      </c>
      <c r="W30" s="36">
        <f t="shared" si="5"/>
        <v>76.661514683153015</v>
      </c>
      <c r="X30" s="36">
        <f t="shared" si="6"/>
        <v>75.384615384615387</v>
      </c>
      <c r="Z30" s="37"/>
    </row>
    <row r="31" spans="1:27" ht="15" customHeight="1" x14ac:dyDescent="0.2">
      <c r="A31" s="35" t="s">
        <v>30</v>
      </c>
      <c r="B31" s="26">
        <v>325</v>
      </c>
      <c r="C31" s="26">
        <v>378</v>
      </c>
      <c r="D31" s="26">
        <v>284</v>
      </c>
      <c r="E31" s="26">
        <v>300</v>
      </c>
      <c r="F31" s="26">
        <v>297</v>
      </c>
      <c r="G31" s="26" t="s">
        <v>8</v>
      </c>
      <c r="H31" s="26" t="s">
        <v>8</v>
      </c>
      <c r="I31" s="26">
        <v>412</v>
      </c>
      <c r="J31" s="26">
        <v>445</v>
      </c>
      <c r="K31" s="26">
        <v>428</v>
      </c>
      <c r="L31" s="26">
        <v>419</v>
      </c>
      <c r="M31" s="26"/>
      <c r="N31" s="36">
        <v>55.650684931506845</v>
      </c>
      <c r="O31" s="36">
        <v>63.105175292153589</v>
      </c>
      <c r="P31" s="36">
        <v>46.329526916802607</v>
      </c>
      <c r="Q31" s="36">
        <v>48.387096774193552</v>
      </c>
      <c r="R31" s="36">
        <v>45.975232198142415</v>
      </c>
      <c r="S31" s="26" t="s">
        <v>8</v>
      </c>
      <c r="T31" s="26" t="s">
        <v>8</v>
      </c>
      <c r="U31" s="36">
        <v>64.7</v>
      </c>
      <c r="V31" s="36">
        <f t="shared" si="4"/>
        <v>69.314641744548283</v>
      </c>
      <c r="W31" s="36">
        <f t="shared" si="5"/>
        <v>66.151468315301386</v>
      </c>
      <c r="X31" s="36">
        <f t="shared" si="6"/>
        <v>64.461538461538453</v>
      </c>
      <c r="Z31" s="37"/>
    </row>
    <row r="32" spans="1:27" ht="15" customHeight="1" x14ac:dyDescent="0.2">
      <c r="A32" s="35" t="s">
        <v>31</v>
      </c>
      <c r="B32" s="26">
        <v>102</v>
      </c>
      <c r="C32" s="26">
        <v>145</v>
      </c>
      <c r="D32" s="26">
        <v>88</v>
      </c>
      <c r="E32" s="26">
        <v>76</v>
      </c>
      <c r="F32" s="26">
        <v>77</v>
      </c>
      <c r="G32" s="26" t="s">
        <v>8</v>
      </c>
      <c r="H32" s="26" t="s">
        <v>8</v>
      </c>
      <c r="I32" s="26">
        <v>118</v>
      </c>
      <c r="J32" s="26">
        <v>178</v>
      </c>
      <c r="K32" s="26">
        <v>175</v>
      </c>
      <c r="L32" s="26">
        <v>150</v>
      </c>
      <c r="M32" s="26"/>
      <c r="N32" s="36">
        <v>17.465753424657535</v>
      </c>
      <c r="O32" s="36">
        <v>24.207011686143574</v>
      </c>
      <c r="P32" s="36">
        <v>14.355628058727568</v>
      </c>
      <c r="Q32" s="36">
        <v>12.258064516129032</v>
      </c>
      <c r="R32" s="36">
        <v>11.919504643962849</v>
      </c>
      <c r="S32" s="26" t="s">
        <v>8</v>
      </c>
      <c r="T32" s="26" t="s">
        <v>8</v>
      </c>
      <c r="U32" s="36">
        <v>18.5</v>
      </c>
      <c r="V32" s="36">
        <f t="shared" si="4"/>
        <v>27.725856697819314</v>
      </c>
      <c r="W32" s="36">
        <f t="shared" si="5"/>
        <v>27.047913446676969</v>
      </c>
      <c r="X32" s="36">
        <f t="shared" si="6"/>
        <v>23.076923076923077</v>
      </c>
      <c r="Y32" s="39"/>
      <c r="Z32" s="40"/>
      <c r="AA32" s="39"/>
    </row>
    <row r="33" spans="1:26" ht="15" customHeight="1" thickBot="1" x14ac:dyDescent="0.25">
      <c r="A33" s="41" t="s">
        <v>32</v>
      </c>
      <c r="B33" s="24" t="s">
        <v>33</v>
      </c>
      <c r="C33" s="24" t="s">
        <v>33</v>
      </c>
      <c r="D33" s="24" t="s">
        <v>33</v>
      </c>
      <c r="E33" s="24" t="s">
        <v>33</v>
      </c>
      <c r="F33" s="24" t="s">
        <v>33</v>
      </c>
      <c r="G33" s="24" t="s">
        <v>33</v>
      </c>
      <c r="H33" s="24" t="s">
        <v>33</v>
      </c>
      <c r="I33" s="24" t="s">
        <v>33</v>
      </c>
      <c r="J33" s="24" t="s">
        <v>33</v>
      </c>
      <c r="K33" s="24" t="s">
        <v>33</v>
      </c>
      <c r="L33" s="24">
        <v>97</v>
      </c>
      <c r="M33" s="24"/>
      <c r="N33" s="24" t="s">
        <v>33</v>
      </c>
      <c r="O33" s="24" t="s">
        <v>33</v>
      </c>
      <c r="P33" s="24" t="s">
        <v>33</v>
      </c>
      <c r="Q33" s="24" t="s">
        <v>33</v>
      </c>
      <c r="R33" s="24" t="s">
        <v>33</v>
      </c>
      <c r="S33" s="24" t="s">
        <v>33</v>
      </c>
      <c r="T33" s="24" t="s">
        <v>33</v>
      </c>
      <c r="U33" s="24" t="s">
        <v>33</v>
      </c>
      <c r="V33" s="24" t="s">
        <v>33</v>
      </c>
      <c r="W33" s="24" t="s">
        <v>33</v>
      </c>
      <c r="X33" s="42">
        <f t="shared" si="6"/>
        <v>14.923076923076922</v>
      </c>
      <c r="Z33" s="37"/>
    </row>
    <row r="34" spans="1:26" x14ac:dyDescent="0.2">
      <c r="A34" s="22" t="s">
        <v>36</v>
      </c>
    </row>
  </sheetData>
  <mergeCells count="1">
    <mergeCell ref="Z1:AA2"/>
  </mergeCells>
  <hyperlinks>
    <hyperlink ref="Z1" r:id="rId1" location="INDICE!A1"/>
    <hyperlink ref="Z1:AA2" location="INDICE!A3" display="INDICE"/>
  </hyperlinks>
  <printOptions horizontalCentered="1"/>
  <pageMargins left="0.43307086614173229" right="0.39370078740157483" top="0.59055118110236227" bottom="0.39370078740157483" header="0" footer="0"/>
  <pageSetup scale="80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zoomScaleNormal="100" workbookViewId="0">
      <selection activeCell="AE1" sqref="AE1:AH2"/>
    </sheetView>
  </sheetViews>
  <sheetFormatPr baseColWidth="10" defaultRowHeight="12.75" x14ac:dyDescent="0.2"/>
  <cols>
    <col min="1" max="1" width="18.42578125" style="73" bestFit="1" customWidth="1"/>
    <col min="2" max="2" width="8.5703125" style="73" bestFit="1" customWidth="1"/>
    <col min="3" max="3" width="6" style="73" bestFit="1" customWidth="1"/>
    <col min="4" max="4" width="5.7109375" style="73" bestFit="1" customWidth="1"/>
    <col min="5" max="5" width="4.28515625" style="73" bestFit="1" customWidth="1"/>
    <col min="6" max="6" width="7.28515625" style="73" bestFit="1" customWidth="1"/>
    <col min="7" max="7" width="6.7109375" style="73" bestFit="1" customWidth="1"/>
    <col min="8" max="8" width="6.85546875" style="73" bestFit="1" customWidth="1"/>
    <col min="9" max="9" width="8" style="73" bestFit="1" customWidth="1"/>
    <col min="10" max="10" width="6" style="73" bestFit="1" customWidth="1"/>
    <col min="11" max="11" width="5.140625" style="73" bestFit="1" customWidth="1"/>
    <col min="12" max="12" width="6.85546875" style="73" bestFit="1" customWidth="1"/>
    <col min="13" max="13" width="5.7109375" style="73" bestFit="1" customWidth="1"/>
    <col min="14" max="14" width="7.7109375" style="73" bestFit="1" customWidth="1"/>
    <col min="15" max="15" width="5.5703125" style="73" bestFit="1" customWidth="1"/>
    <col min="16" max="16" width="5.7109375" style="73" bestFit="1" customWidth="1"/>
    <col min="17" max="17" width="6.5703125" style="73" bestFit="1" customWidth="1"/>
    <col min="18" max="18" width="5.42578125" style="73" bestFit="1" customWidth="1"/>
    <col min="19" max="19" width="1.140625" style="73" customWidth="1"/>
    <col min="20" max="20" width="5" style="73" bestFit="1" customWidth="1"/>
    <col min="21" max="21" width="6.5703125" style="73" bestFit="1" customWidth="1"/>
    <col min="22" max="22" width="6.28515625" style="73" bestFit="1" customWidth="1"/>
    <col min="23" max="23" width="1.140625" style="73" customWidth="1"/>
    <col min="24" max="24" width="5" style="73" bestFit="1" customWidth="1"/>
    <col min="25" max="25" width="6.5703125" style="73" bestFit="1" customWidth="1"/>
    <col min="26" max="26" width="6.28515625" style="73" bestFit="1" customWidth="1"/>
    <col min="27" max="27" width="1.140625" style="73" customWidth="1"/>
    <col min="28" max="28" width="5" style="73" bestFit="1" customWidth="1"/>
    <col min="29" max="29" width="6.5703125" style="73" bestFit="1" customWidth="1"/>
    <col min="30" max="30" width="6.28515625" style="73" bestFit="1" customWidth="1"/>
    <col min="31" max="31" width="13.28515625" style="59" bestFit="1" customWidth="1"/>
    <col min="32" max="16384" width="11.42578125" style="59"/>
  </cols>
  <sheetData>
    <row r="1" spans="1:34" s="44" customFormat="1" ht="15" customHeight="1" x14ac:dyDescent="0.2">
      <c r="A1" s="43" t="s">
        <v>37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169"/>
      <c r="AF1" s="180" t="s">
        <v>194</v>
      </c>
      <c r="AG1" s="180"/>
      <c r="AH1" s="169"/>
    </row>
    <row r="2" spans="1:34" s="44" customFormat="1" ht="15" customHeight="1" x14ac:dyDescent="0.2">
      <c r="A2" s="43" t="s">
        <v>38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169"/>
      <c r="AF2" s="180"/>
      <c r="AG2" s="180"/>
      <c r="AH2"/>
    </row>
    <row r="3" spans="1:34" s="44" customFormat="1" ht="14.25" x14ac:dyDescent="0.2">
      <c r="A3" s="45" t="s">
        <v>39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4" s="44" customFormat="1" ht="15" thickBot="1" x14ac:dyDescent="0.25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1:34" s="48" customFormat="1" ht="36.75" customHeight="1" x14ac:dyDescent="0.2">
      <c r="A5" s="182" t="s">
        <v>41</v>
      </c>
      <c r="B5" s="184" t="s">
        <v>42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1" t="s">
        <v>43</v>
      </c>
      <c r="Q5" s="181"/>
      <c r="R5" s="181"/>
      <c r="S5" s="47"/>
      <c r="T5" s="185" t="s">
        <v>44</v>
      </c>
      <c r="U5" s="185"/>
      <c r="V5" s="185"/>
      <c r="W5" s="47"/>
      <c r="X5" s="185" t="s">
        <v>45</v>
      </c>
      <c r="Y5" s="185"/>
      <c r="Z5" s="185"/>
      <c r="AA5" s="47"/>
      <c r="AB5" s="181" t="s">
        <v>46</v>
      </c>
      <c r="AC5" s="181"/>
      <c r="AD5" s="181"/>
    </row>
    <row r="6" spans="1:34" s="48" customFormat="1" ht="39" thickBot="1" x14ac:dyDescent="0.25">
      <c r="A6" s="183"/>
      <c r="B6" s="49" t="s">
        <v>47</v>
      </c>
      <c r="C6" s="50" t="s">
        <v>48</v>
      </c>
      <c r="D6" s="50" t="s">
        <v>49</v>
      </c>
      <c r="E6" s="50" t="s">
        <v>50</v>
      </c>
      <c r="F6" s="50" t="s">
        <v>51</v>
      </c>
      <c r="G6" s="49" t="s">
        <v>52</v>
      </c>
      <c r="H6" s="49" t="s">
        <v>53</v>
      </c>
      <c r="I6" s="49" t="s">
        <v>54</v>
      </c>
      <c r="J6" s="49" t="s">
        <v>55</v>
      </c>
      <c r="K6" s="49" t="s">
        <v>56</v>
      </c>
      <c r="L6" s="49" t="s">
        <v>57</v>
      </c>
      <c r="M6" s="51" t="s">
        <v>58</v>
      </c>
      <c r="N6" s="51" t="s">
        <v>59</v>
      </c>
      <c r="O6" s="51" t="s">
        <v>60</v>
      </c>
      <c r="P6" s="52" t="s">
        <v>61</v>
      </c>
      <c r="Q6" s="52" t="s">
        <v>62</v>
      </c>
      <c r="R6" s="52" t="s">
        <v>63</v>
      </c>
      <c r="S6" s="52"/>
      <c r="T6" s="52" t="s">
        <v>61</v>
      </c>
      <c r="U6" s="52" t="s">
        <v>62</v>
      </c>
      <c r="V6" s="52" t="s">
        <v>63</v>
      </c>
      <c r="W6" s="52"/>
      <c r="X6" s="52" t="s">
        <v>61</v>
      </c>
      <c r="Y6" s="52" t="s">
        <v>62</v>
      </c>
      <c r="Z6" s="52" t="s">
        <v>63</v>
      </c>
      <c r="AA6" s="52"/>
      <c r="AB6" s="52" t="s">
        <v>61</v>
      </c>
      <c r="AC6" s="52" t="s">
        <v>62</v>
      </c>
      <c r="AD6" s="52" t="s">
        <v>63</v>
      </c>
    </row>
    <row r="7" spans="1:34" ht="14.25" x14ac:dyDescent="0.2">
      <c r="A7" s="53" t="s">
        <v>64</v>
      </c>
      <c r="B7" s="54">
        <f>SUM(B9:B35)</f>
        <v>2</v>
      </c>
      <c r="C7" s="54">
        <f t="shared" ref="C7:O7" si="0">SUM(C9:C35)</f>
        <v>6</v>
      </c>
      <c r="D7" s="54">
        <f t="shared" si="0"/>
        <v>5</v>
      </c>
      <c r="E7" s="54">
        <f t="shared" si="0"/>
        <v>16</v>
      </c>
      <c r="F7" s="54">
        <f t="shared" si="0"/>
        <v>7</v>
      </c>
      <c r="G7" s="54">
        <f t="shared" si="0"/>
        <v>1</v>
      </c>
      <c r="H7" s="54">
        <f t="shared" si="0"/>
        <v>5</v>
      </c>
      <c r="I7" s="54">
        <f t="shared" si="0"/>
        <v>5</v>
      </c>
      <c r="J7" s="54">
        <f t="shared" si="0"/>
        <v>5</v>
      </c>
      <c r="K7" s="54">
        <f t="shared" si="0"/>
        <v>3</v>
      </c>
      <c r="L7" s="54">
        <f t="shared" si="0"/>
        <v>13</v>
      </c>
      <c r="M7" s="54">
        <f t="shared" si="0"/>
        <v>17</v>
      </c>
      <c r="N7" s="54">
        <f t="shared" si="0"/>
        <v>10</v>
      </c>
      <c r="O7" s="54">
        <f t="shared" si="0"/>
        <v>1</v>
      </c>
      <c r="P7" s="55">
        <f>SUM(P9:P35)</f>
        <v>16078</v>
      </c>
      <c r="Q7" s="55">
        <f t="shared" ref="Q7" si="1">SUM(Q9:Q35)</f>
        <v>13768</v>
      </c>
      <c r="R7" s="56">
        <f>+Q7/P7</f>
        <v>0.85632541360865777</v>
      </c>
      <c r="S7" s="57"/>
      <c r="T7" s="55">
        <f>SUM(T9:T35)</f>
        <v>3833</v>
      </c>
      <c r="U7" s="55">
        <f t="shared" ref="U7" si="2">SUM(U9:U35)</f>
        <v>3358</v>
      </c>
      <c r="V7" s="56">
        <f>+U7/T7</f>
        <v>0.87607618053743808</v>
      </c>
      <c r="W7" s="58"/>
      <c r="X7" s="55">
        <f>SUM(X9:X35)</f>
        <v>398</v>
      </c>
      <c r="Y7" s="55">
        <f t="shared" ref="Y7" si="3">SUM(Y9:Y35)</f>
        <v>354</v>
      </c>
      <c r="Z7" s="56">
        <f>+Y7/X7</f>
        <v>0.88944723618090449</v>
      </c>
      <c r="AA7" s="58"/>
      <c r="AB7" s="55">
        <f>SUM(AB9:AB35)</f>
        <v>112</v>
      </c>
      <c r="AC7" s="55">
        <f t="shared" ref="AC7" si="4">SUM(AC9:AC35)</f>
        <v>93</v>
      </c>
      <c r="AD7" s="56">
        <f>+AC7/AB7</f>
        <v>0.8303571428571429</v>
      </c>
    </row>
    <row r="8" spans="1:34" x14ac:dyDescent="0.2">
      <c r="A8" s="60"/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55"/>
      <c r="Q8" s="55"/>
      <c r="R8" s="55"/>
      <c r="S8" s="55"/>
      <c r="T8" s="55"/>
      <c r="U8" s="55"/>
      <c r="V8" s="55"/>
      <c r="W8" s="58"/>
      <c r="X8" s="55"/>
      <c r="Y8" s="55"/>
      <c r="Z8" s="55"/>
      <c r="AA8" s="58"/>
      <c r="AB8" s="55"/>
      <c r="AC8" s="55"/>
      <c r="AD8" s="55"/>
    </row>
    <row r="9" spans="1:34" x14ac:dyDescent="0.2">
      <c r="A9" s="63" t="s">
        <v>65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>
        <v>1</v>
      </c>
      <c r="N9" s="62"/>
      <c r="O9" s="62"/>
      <c r="P9" s="55">
        <v>706</v>
      </c>
      <c r="Q9" s="55">
        <v>594</v>
      </c>
      <c r="R9" s="56">
        <f t="shared" ref="R9:R35" si="5">+Q9/P9</f>
        <v>0.84135977337110479</v>
      </c>
      <c r="S9" s="57"/>
      <c r="T9" s="55">
        <v>67</v>
      </c>
      <c r="U9" s="55">
        <v>61</v>
      </c>
      <c r="V9" s="56">
        <f t="shared" ref="V9:V35" si="6">+U9/T9</f>
        <v>0.91044776119402981</v>
      </c>
      <c r="W9" s="58"/>
      <c r="X9" s="58">
        <v>21</v>
      </c>
      <c r="Y9" s="58">
        <v>20</v>
      </c>
      <c r="Z9" s="56">
        <f t="shared" ref="Z9:Z34" si="7">+Y9/X9</f>
        <v>0.95238095238095233</v>
      </c>
      <c r="AA9" s="58"/>
      <c r="AB9" s="58">
        <v>13</v>
      </c>
      <c r="AC9" s="58">
        <v>11</v>
      </c>
      <c r="AD9" s="56">
        <f t="shared" ref="AD9:AD34" si="8">+AC9/AB9</f>
        <v>0.84615384615384615</v>
      </c>
    </row>
    <row r="10" spans="1:34" x14ac:dyDescent="0.2">
      <c r="A10" s="63" t="s">
        <v>66</v>
      </c>
      <c r="B10" s="62"/>
      <c r="C10" s="62">
        <v>1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55">
        <v>597</v>
      </c>
      <c r="Q10" s="55">
        <v>565</v>
      </c>
      <c r="R10" s="56">
        <f t="shared" si="5"/>
        <v>0.94639865996649919</v>
      </c>
      <c r="S10" s="57"/>
      <c r="T10" s="55">
        <v>78</v>
      </c>
      <c r="U10" s="55">
        <v>74</v>
      </c>
      <c r="V10" s="56">
        <f t="shared" si="6"/>
        <v>0.94871794871794868</v>
      </c>
      <c r="W10" s="58"/>
      <c r="X10" s="58">
        <v>19</v>
      </c>
      <c r="Y10" s="58">
        <v>19</v>
      </c>
      <c r="Z10" s="56">
        <f t="shared" si="7"/>
        <v>1</v>
      </c>
      <c r="AA10" s="58"/>
      <c r="AB10" s="58">
        <v>8</v>
      </c>
      <c r="AC10" s="58">
        <v>8</v>
      </c>
      <c r="AD10" s="56">
        <f t="shared" si="8"/>
        <v>1</v>
      </c>
    </row>
    <row r="11" spans="1:34" x14ac:dyDescent="0.2">
      <c r="A11" s="63" t="s">
        <v>67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>
        <v>1</v>
      </c>
      <c r="N11" s="62"/>
      <c r="O11" s="62"/>
      <c r="P11" s="55">
        <v>507</v>
      </c>
      <c r="Q11" s="55">
        <v>475</v>
      </c>
      <c r="R11" s="56">
        <f t="shared" si="5"/>
        <v>0.93688362919132151</v>
      </c>
      <c r="S11" s="57"/>
      <c r="T11" s="55">
        <v>74</v>
      </c>
      <c r="U11" s="55">
        <v>67</v>
      </c>
      <c r="V11" s="56">
        <f t="shared" si="6"/>
        <v>0.90540540540540537</v>
      </c>
      <c r="W11" s="58"/>
      <c r="X11" s="58">
        <v>20</v>
      </c>
      <c r="Y11" s="58">
        <v>17</v>
      </c>
      <c r="Z11" s="56">
        <f t="shared" si="7"/>
        <v>0.85</v>
      </c>
      <c r="AA11" s="58"/>
      <c r="AB11" s="58">
        <v>6</v>
      </c>
      <c r="AC11" s="58">
        <v>4</v>
      </c>
      <c r="AD11" s="56">
        <f t="shared" si="8"/>
        <v>0.66666666666666663</v>
      </c>
    </row>
    <row r="12" spans="1:34" x14ac:dyDescent="0.2">
      <c r="A12" s="63" t="s">
        <v>68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55">
        <v>716</v>
      </c>
      <c r="Q12" s="55">
        <v>684</v>
      </c>
      <c r="R12" s="56">
        <f t="shared" si="5"/>
        <v>0.95530726256983245</v>
      </c>
      <c r="S12" s="57"/>
      <c r="T12" s="55">
        <v>159</v>
      </c>
      <c r="U12" s="55">
        <v>149</v>
      </c>
      <c r="V12" s="56">
        <f t="shared" si="6"/>
        <v>0.93710691823899372</v>
      </c>
      <c r="W12" s="58"/>
      <c r="X12" s="58">
        <v>22</v>
      </c>
      <c r="Y12" s="58">
        <v>22</v>
      </c>
      <c r="Z12" s="56">
        <f t="shared" si="7"/>
        <v>1</v>
      </c>
      <c r="AA12" s="58"/>
      <c r="AB12" s="58">
        <v>9</v>
      </c>
      <c r="AC12" s="58">
        <v>9</v>
      </c>
      <c r="AD12" s="56">
        <f t="shared" si="8"/>
        <v>1</v>
      </c>
    </row>
    <row r="13" spans="1:34" x14ac:dyDescent="0.2">
      <c r="A13" s="63" t="s">
        <v>69</v>
      </c>
      <c r="B13" s="62"/>
      <c r="C13" s="62"/>
      <c r="D13" s="62"/>
      <c r="E13" s="62"/>
      <c r="F13" s="62"/>
      <c r="G13" s="62">
        <v>1</v>
      </c>
      <c r="H13" s="62"/>
      <c r="I13" s="62"/>
      <c r="J13" s="62"/>
      <c r="K13" s="62"/>
      <c r="L13" s="62"/>
      <c r="M13" s="62"/>
      <c r="N13" s="62">
        <v>1</v>
      </c>
      <c r="O13" s="62"/>
      <c r="P13" s="55">
        <v>348</v>
      </c>
      <c r="Q13" s="55">
        <v>298</v>
      </c>
      <c r="R13" s="56">
        <f t="shared" si="5"/>
        <v>0.85632183908045978</v>
      </c>
      <c r="S13" s="57"/>
      <c r="T13" s="55">
        <v>80</v>
      </c>
      <c r="U13" s="55">
        <v>70</v>
      </c>
      <c r="V13" s="56">
        <f t="shared" si="6"/>
        <v>0.875</v>
      </c>
      <c r="W13" s="58"/>
      <c r="X13" s="58">
        <v>12</v>
      </c>
      <c r="Y13" s="58">
        <v>9</v>
      </c>
      <c r="Z13" s="56">
        <f t="shared" si="7"/>
        <v>0.75</v>
      </c>
      <c r="AA13" s="55"/>
      <c r="AB13" s="64" t="s">
        <v>70</v>
      </c>
      <c r="AC13" s="64" t="s">
        <v>70</v>
      </c>
      <c r="AD13" s="64" t="s">
        <v>70</v>
      </c>
    </row>
    <row r="14" spans="1:34" x14ac:dyDescent="0.2">
      <c r="A14" s="63" t="s">
        <v>71</v>
      </c>
      <c r="B14" s="62"/>
      <c r="C14" s="62"/>
      <c r="D14" s="62"/>
      <c r="E14" s="62">
        <v>3</v>
      </c>
      <c r="F14" s="62"/>
      <c r="G14" s="62"/>
      <c r="H14" s="62"/>
      <c r="I14" s="62"/>
      <c r="J14" s="62"/>
      <c r="K14" s="62"/>
      <c r="L14" s="62"/>
      <c r="M14" s="62">
        <v>2</v>
      </c>
      <c r="N14" s="62">
        <v>2</v>
      </c>
      <c r="O14" s="62"/>
      <c r="P14" s="55">
        <v>741</v>
      </c>
      <c r="Q14" s="55">
        <v>609</v>
      </c>
      <c r="R14" s="56">
        <f t="shared" si="5"/>
        <v>0.82186234817813764</v>
      </c>
      <c r="S14" s="57"/>
      <c r="T14" s="55">
        <v>195</v>
      </c>
      <c r="U14" s="55">
        <v>164</v>
      </c>
      <c r="V14" s="56">
        <f t="shared" si="6"/>
        <v>0.84102564102564104</v>
      </c>
      <c r="W14" s="58"/>
      <c r="X14" s="58">
        <v>6</v>
      </c>
      <c r="Y14" s="58">
        <v>5</v>
      </c>
      <c r="Z14" s="56">
        <f t="shared" si="7"/>
        <v>0.83333333333333337</v>
      </c>
      <c r="AA14" s="55"/>
      <c r="AB14" s="64" t="s">
        <v>70</v>
      </c>
      <c r="AC14" s="64" t="s">
        <v>70</v>
      </c>
      <c r="AD14" s="64" t="s">
        <v>70</v>
      </c>
    </row>
    <row r="15" spans="1:34" x14ac:dyDescent="0.2">
      <c r="A15" s="63" t="s">
        <v>72</v>
      </c>
      <c r="B15" s="62"/>
      <c r="C15" s="62"/>
      <c r="D15" s="62"/>
      <c r="E15" s="62">
        <v>1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55">
        <v>223</v>
      </c>
      <c r="Q15" s="55">
        <v>196</v>
      </c>
      <c r="R15" s="56">
        <f t="shared" si="5"/>
        <v>0.87892376681614348</v>
      </c>
      <c r="S15" s="57"/>
      <c r="T15" s="55">
        <v>56</v>
      </c>
      <c r="U15" s="55">
        <v>56</v>
      </c>
      <c r="V15" s="56">
        <f t="shared" si="6"/>
        <v>1</v>
      </c>
      <c r="W15" s="58"/>
      <c r="X15" s="58">
        <v>4</v>
      </c>
      <c r="Y15" s="58">
        <v>3</v>
      </c>
      <c r="Z15" s="56">
        <f t="shared" si="7"/>
        <v>0.75</v>
      </c>
      <c r="AA15" s="55"/>
      <c r="AB15" s="64" t="s">
        <v>70</v>
      </c>
      <c r="AC15" s="64" t="s">
        <v>70</v>
      </c>
      <c r="AD15" s="64" t="s">
        <v>70</v>
      </c>
    </row>
    <row r="16" spans="1:34" x14ac:dyDescent="0.2">
      <c r="A16" s="63" t="s">
        <v>73</v>
      </c>
      <c r="B16" s="62">
        <v>1</v>
      </c>
      <c r="C16" s="62">
        <v>1</v>
      </c>
      <c r="D16" s="62"/>
      <c r="E16" s="62">
        <v>1</v>
      </c>
      <c r="F16" s="62"/>
      <c r="G16" s="62"/>
      <c r="H16" s="62">
        <v>1</v>
      </c>
      <c r="I16" s="62"/>
      <c r="J16" s="62"/>
      <c r="K16" s="62"/>
      <c r="L16" s="62"/>
      <c r="M16" s="62"/>
      <c r="N16" s="62"/>
      <c r="O16" s="62"/>
      <c r="P16" s="55">
        <v>1193</v>
      </c>
      <c r="Q16" s="55">
        <v>1108</v>
      </c>
      <c r="R16" s="56">
        <f t="shared" si="5"/>
        <v>0.92875104777870909</v>
      </c>
      <c r="S16" s="57"/>
      <c r="T16" s="55">
        <v>344</v>
      </c>
      <c r="U16" s="55">
        <v>319</v>
      </c>
      <c r="V16" s="56">
        <f t="shared" si="6"/>
        <v>0.92732558139534882</v>
      </c>
      <c r="W16" s="58"/>
      <c r="X16" s="58">
        <v>46</v>
      </c>
      <c r="Y16" s="58">
        <v>45</v>
      </c>
      <c r="Z16" s="56">
        <f t="shared" si="7"/>
        <v>0.97826086956521741</v>
      </c>
      <c r="AA16" s="58"/>
      <c r="AB16" s="58">
        <v>16</v>
      </c>
      <c r="AC16" s="58">
        <v>16</v>
      </c>
      <c r="AD16" s="56">
        <f t="shared" si="8"/>
        <v>1</v>
      </c>
    </row>
    <row r="17" spans="1:30" x14ac:dyDescent="0.2">
      <c r="A17" s="63" t="s">
        <v>74</v>
      </c>
      <c r="B17" s="62"/>
      <c r="C17" s="62"/>
      <c r="D17" s="62"/>
      <c r="E17" s="62"/>
      <c r="F17" s="62"/>
      <c r="G17" s="62"/>
      <c r="H17" s="62">
        <v>1</v>
      </c>
      <c r="I17" s="62"/>
      <c r="J17" s="62">
        <v>2</v>
      </c>
      <c r="K17" s="62"/>
      <c r="L17" s="62"/>
      <c r="M17" s="62"/>
      <c r="N17" s="62"/>
      <c r="O17" s="62"/>
      <c r="P17" s="55">
        <v>702</v>
      </c>
      <c r="Q17" s="55">
        <v>591</v>
      </c>
      <c r="R17" s="56">
        <f t="shared" si="5"/>
        <v>0.84188034188034189</v>
      </c>
      <c r="S17" s="57"/>
      <c r="T17" s="55">
        <v>189</v>
      </c>
      <c r="U17" s="55">
        <v>141</v>
      </c>
      <c r="V17" s="56">
        <f t="shared" si="6"/>
        <v>0.74603174603174605</v>
      </c>
      <c r="W17" s="58"/>
      <c r="X17" s="58">
        <v>33</v>
      </c>
      <c r="Y17" s="58">
        <v>32</v>
      </c>
      <c r="Z17" s="56">
        <f t="shared" si="7"/>
        <v>0.96969696969696972</v>
      </c>
      <c r="AA17" s="58"/>
      <c r="AB17" s="58">
        <v>1</v>
      </c>
      <c r="AC17" s="58">
        <v>1</v>
      </c>
      <c r="AD17" s="56">
        <f t="shared" si="8"/>
        <v>1</v>
      </c>
    </row>
    <row r="18" spans="1:30" x14ac:dyDescent="0.2">
      <c r="A18" s="63" t="s">
        <v>75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>
        <v>1</v>
      </c>
      <c r="O18" s="62"/>
      <c r="P18" s="55">
        <v>1126</v>
      </c>
      <c r="Q18" s="55">
        <v>924</v>
      </c>
      <c r="R18" s="56">
        <f t="shared" si="5"/>
        <v>0.82060390763765545</v>
      </c>
      <c r="S18" s="57"/>
      <c r="T18" s="55">
        <v>267</v>
      </c>
      <c r="U18" s="55">
        <v>230</v>
      </c>
      <c r="V18" s="56">
        <f t="shared" si="6"/>
        <v>0.86142322097378277</v>
      </c>
      <c r="W18" s="58"/>
      <c r="X18" s="58">
        <v>10</v>
      </c>
      <c r="Y18" s="58">
        <v>7</v>
      </c>
      <c r="Z18" s="56">
        <f t="shared" si="7"/>
        <v>0.7</v>
      </c>
      <c r="AA18" s="58"/>
      <c r="AB18" s="58">
        <v>5</v>
      </c>
      <c r="AC18" s="58">
        <v>4</v>
      </c>
      <c r="AD18" s="56">
        <f t="shared" si="8"/>
        <v>0.8</v>
      </c>
    </row>
    <row r="19" spans="1:30" x14ac:dyDescent="0.2">
      <c r="A19" s="63" t="s">
        <v>76</v>
      </c>
      <c r="B19" s="62"/>
      <c r="C19" s="62">
        <v>1</v>
      </c>
      <c r="D19" s="62"/>
      <c r="E19" s="62">
        <v>1</v>
      </c>
      <c r="F19" s="62"/>
      <c r="G19" s="62"/>
      <c r="H19" s="62"/>
      <c r="I19" s="62"/>
      <c r="J19" s="62"/>
      <c r="K19" s="62"/>
      <c r="L19" s="62"/>
      <c r="M19" s="62"/>
      <c r="N19" s="62">
        <v>1</v>
      </c>
      <c r="O19" s="62"/>
      <c r="P19" s="55">
        <v>432</v>
      </c>
      <c r="Q19" s="55">
        <v>324</v>
      </c>
      <c r="R19" s="56">
        <f t="shared" si="5"/>
        <v>0.75</v>
      </c>
      <c r="S19" s="57"/>
      <c r="T19" s="55">
        <v>117</v>
      </c>
      <c r="U19" s="55">
        <v>91</v>
      </c>
      <c r="V19" s="56">
        <f t="shared" si="6"/>
        <v>0.77777777777777779</v>
      </c>
      <c r="W19" s="58"/>
      <c r="X19" s="58">
        <v>4</v>
      </c>
      <c r="Y19" s="58">
        <v>4</v>
      </c>
      <c r="Z19" s="56">
        <f t="shared" si="7"/>
        <v>1</v>
      </c>
      <c r="AA19" s="58"/>
      <c r="AB19" s="58">
        <v>1</v>
      </c>
      <c r="AC19" s="58">
        <v>1</v>
      </c>
      <c r="AD19" s="56">
        <f t="shared" si="8"/>
        <v>1</v>
      </c>
    </row>
    <row r="20" spans="1:30" x14ac:dyDescent="0.2">
      <c r="A20" s="65" t="s">
        <v>77</v>
      </c>
      <c r="B20" s="62"/>
      <c r="C20" s="62"/>
      <c r="D20" s="62">
        <v>3</v>
      </c>
      <c r="E20" s="62"/>
      <c r="F20" s="62"/>
      <c r="G20" s="62"/>
      <c r="H20" s="62">
        <v>1</v>
      </c>
      <c r="I20" s="62"/>
      <c r="J20" s="62"/>
      <c r="K20" s="62"/>
      <c r="L20" s="62"/>
      <c r="M20" s="62">
        <v>1</v>
      </c>
      <c r="N20" s="62"/>
      <c r="O20" s="62"/>
      <c r="P20" s="55">
        <v>1034</v>
      </c>
      <c r="Q20" s="55">
        <v>941</v>
      </c>
      <c r="R20" s="56">
        <f t="shared" si="5"/>
        <v>0.91005802707930372</v>
      </c>
      <c r="S20" s="57"/>
      <c r="T20" s="55">
        <v>230</v>
      </c>
      <c r="U20" s="55">
        <v>221</v>
      </c>
      <c r="V20" s="56">
        <f t="shared" si="6"/>
        <v>0.96086956521739131</v>
      </c>
      <c r="W20" s="58"/>
      <c r="X20" s="58">
        <v>25</v>
      </c>
      <c r="Y20" s="58">
        <v>25</v>
      </c>
      <c r="Z20" s="56">
        <f t="shared" si="7"/>
        <v>1</v>
      </c>
      <c r="AA20" s="58"/>
      <c r="AB20" s="58">
        <v>5</v>
      </c>
      <c r="AC20" s="58">
        <v>4</v>
      </c>
      <c r="AD20" s="56">
        <f t="shared" si="8"/>
        <v>0.8</v>
      </c>
    </row>
    <row r="21" spans="1:30" x14ac:dyDescent="0.2">
      <c r="A21" s="63" t="s">
        <v>78</v>
      </c>
      <c r="B21" s="62"/>
      <c r="C21" s="62"/>
      <c r="D21" s="62">
        <v>1</v>
      </c>
      <c r="E21" s="62"/>
      <c r="F21" s="62"/>
      <c r="G21" s="62"/>
      <c r="H21" s="62"/>
      <c r="I21" s="62"/>
      <c r="J21" s="62">
        <v>1</v>
      </c>
      <c r="K21" s="62"/>
      <c r="L21" s="62">
        <v>6</v>
      </c>
      <c r="M21" s="62"/>
      <c r="N21" s="62">
        <v>1</v>
      </c>
      <c r="O21" s="62">
        <v>1</v>
      </c>
      <c r="P21" s="55">
        <v>623</v>
      </c>
      <c r="Q21" s="55">
        <v>546</v>
      </c>
      <c r="R21" s="56">
        <f t="shared" si="5"/>
        <v>0.8764044943820225</v>
      </c>
      <c r="S21" s="57"/>
      <c r="T21" s="55">
        <v>228</v>
      </c>
      <c r="U21" s="55">
        <v>207</v>
      </c>
      <c r="V21" s="56">
        <f t="shared" si="6"/>
        <v>0.90789473684210531</v>
      </c>
      <c r="W21" s="58"/>
      <c r="X21" s="58">
        <v>31</v>
      </c>
      <c r="Y21" s="58">
        <v>30</v>
      </c>
      <c r="Z21" s="56">
        <f t="shared" si="7"/>
        <v>0.967741935483871</v>
      </c>
      <c r="AA21" s="58"/>
      <c r="AB21" s="58">
        <v>2</v>
      </c>
      <c r="AC21" s="58">
        <v>2</v>
      </c>
      <c r="AD21" s="56">
        <f t="shared" si="8"/>
        <v>1</v>
      </c>
    </row>
    <row r="22" spans="1:30" x14ac:dyDescent="0.2">
      <c r="A22" s="63" t="s">
        <v>79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55">
        <v>986</v>
      </c>
      <c r="Q22" s="55">
        <v>900</v>
      </c>
      <c r="R22" s="56">
        <f t="shared" si="5"/>
        <v>0.91277890466531442</v>
      </c>
      <c r="S22" s="57"/>
      <c r="T22" s="55">
        <v>175</v>
      </c>
      <c r="U22" s="55">
        <v>174</v>
      </c>
      <c r="V22" s="56">
        <f t="shared" si="6"/>
        <v>0.99428571428571433</v>
      </c>
      <c r="W22" s="58"/>
      <c r="X22" s="58">
        <v>33</v>
      </c>
      <c r="Y22" s="58">
        <v>30</v>
      </c>
      <c r="Z22" s="56">
        <f t="shared" si="7"/>
        <v>0.90909090909090906</v>
      </c>
      <c r="AA22" s="58"/>
      <c r="AB22" s="58">
        <v>7</v>
      </c>
      <c r="AC22" s="58">
        <v>7</v>
      </c>
      <c r="AD22" s="56">
        <f t="shared" si="8"/>
        <v>1</v>
      </c>
    </row>
    <row r="23" spans="1:30" x14ac:dyDescent="0.2">
      <c r="A23" s="63" t="s">
        <v>80</v>
      </c>
      <c r="B23" s="62"/>
      <c r="C23" s="62"/>
      <c r="D23" s="62"/>
      <c r="E23" s="62"/>
      <c r="F23" s="62">
        <v>1</v>
      </c>
      <c r="G23" s="62"/>
      <c r="H23" s="62"/>
      <c r="I23" s="62"/>
      <c r="J23" s="62"/>
      <c r="K23" s="62"/>
      <c r="L23" s="62"/>
      <c r="M23" s="62"/>
      <c r="N23" s="62">
        <v>1</v>
      </c>
      <c r="O23" s="62"/>
      <c r="P23" s="55">
        <v>359</v>
      </c>
      <c r="Q23" s="55">
        <v>297</v>
      </c>
      <c r="R23" s="56">
        <f t="shared" si="5"/>
        <v>0.82729805013927582</v>
      </c>
      <c r="S23" s="57"/>
      <c r="T23" s="55">
        <v>106</v>
      </c>
      <c r="U23" s="55">
        <v>92</v>
      </c>
      <c r="V23" s="56">
        <f t="shared" si="6"/>
        <v>0.86792452830188682</v>
      </c>
      <c r="W23" s="58"/>
      <c r="X23" s="58">
        <v>7</v>
      </c>
      <c r="Y23" s="58">
        <v>6</v>
      </c>
      <c r="Z23" s="56">
        <f t="shared" si="7"/>
        <v>0.8571428571428571</v>
      </c>
      <c r="AA23" s="58"/>
      <c r="AB23" s="58">
        <v>1</v>
      </c>
      <c r="AC23" s="58">
        <v>1</v>
      </c>
      <c r="AD23" s="56">
        <f t="shared" si="8"/>
        <v>1</v>
      </c>
    </row>
    <row r="24" spans="1:30" x14ac:dyDescent="0.2">
      <c r="A24" s="63" t="s">
        <v>81</v>
      </c>
      <c r="B24" s="62">
        <v>1</v>
      </c>
      <c r="C24" s="62">
        <v>1</v>
      </c>
      <c r="D24" s="62"/>
      <c r="E24" s="62"/>
      <c r="F24" s="62"/>
      <c r="G24" s="62"/>
      <c r="H24" s="62"/>
      <c r="I24" s="62"/>
      <c r="J24" s="62"/>
      <c r="K24" s="62"/>
      <c r="L24" s="62"/>
      <c r="M24" s="62">
        <v>1</v>
      </c>
      <c r="N24" s="62"/>
      <c r="O24" s="62"/>
      <c r="P24" s="55">
        <v>404</v>
      </c>
      <c r="Q24" s="55">
        <v>368</v>
      </c>
      <c r="R24" s="56">
        <f t="shared" si="5"/>
        <v>0.91089108910891092</v>
      </c>
      <c r="S24" s="57"/>
      <c r="T24" s="55">
        <v>94</v>
      </c>
      <c r="U24" s="55">
        <v>89</v>
      </c>
      <c r="V24" s="56">
        <f t="shared" si="6"/>
        <v>0.94680851063829785</v>
      </c>
      <c r="W24" s="58"/>
      <c r="X24" s="58">
        <v>6</v>
      </c>
      <c r="Y24" s="58">
        <v>5</v>
      </c>
      <c r="Z24" s="56">
        <f t="shared" si="7"/>
        <v>0.83333333333333337</v>
      </c>
      <c r="AA24" s="58"/>
      <c r="AB24" s="58">
        <v>5</v>
      </c>
      <c r="AC24" s="58">
        <v>4</v>
      </c>
      <c r="AD24" s="56">
        <f t="shared" si="8"/>
        <v>0.8</v>
      </c>
    </row>
    <row r="25" spans="1:30" x14ac:dyDescent="0.2">
      <c r="A25" s="63" t="s">
        <v>82</v>
      </c>
      <c r="B25" s="62"/>
      <c r="C25" s="62"/>
      <c r="D25" s="62"/>
      <c r="E25" s="62">
        <v>2</v>
      </c>
      <c r="F25" s="62"/>
      <c r="G25" s="62"/>
      <c r="H25" s="62">
        <v>2</v>
      </c>
      <c r="I25" s="62"/>
      <c r="J25" s="62"/>
      <c r="K25" s="62">
        <v>1</v>
      </c>
      <c r="L25" s="62"/>
      <c r="M25" s="62"/>
      <c r="N25" s="62">
        <v>1</v>
      </c>
      <c r="O25" s="62"/>
      <c r="P25" s="55">
        <v>354</v>
      </c>
      <c r="Q25" s="55">
        <v>294</v>
      </c>
      <c r="R25" s="56">
        <f t="shared" si="5"/>
        <v>0.83050847457627119</v>
      </c>
      <c r="S25" s="57"/>
      <c r="T25" s="55">
        <v>83</v>
      </c>
      <c r="U25" s="55">
        <v>74</v>
      </c>
      <c r="V25" s="56">
        <f t="shared" si="6"/>
        <v>0.89156626506024095</v>
      </c>
      <c r="W25" s="58"/>
      <c r="X25" s="58">
        <v>7</v>
      </c>
      <c r="Y25" s="58">
        <v>4</v>
      </c>
      <c r="Z25" s="56">
        <f t="shared" si="7"/>
        <v>0.5714285714285714</v>
      </c>
      <c r="AA25" s="58"/>
      <c r="AB25" s="58">
        <v>2</v>
      </c>
      <c r="AC25" s="58">
        <v>0</v>
      </c>
      <c r="AD25" s="56">
        <f t="shared" si="8"/>
        <v>0</v>
      </c>
    </row>
    <row r="26" spans="1:30" x14ac:dyDescent="0.2">
      <c r="A26" s="63" t="s">
        <v>83</v>
      </c>
      <c r="B26" s="62"/>
      <c r="C26" s="62"/>
      <c r="D26" s="62">
        <v>1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55">
        <v>375</v>
      </c>
      <c r="Q26" s="55">
        <v>333</v>
      </c>
      <c r="R26" s="56">
        <f t="shared" si="5"/>
        <v>0.88800000000000001</v>
      </c>
      <c r="S26" s="57"/>
      <c r="T26" s="55">
        <v>89</v>
      </c>
      <c r="U26" s="55">
        <v>82</v>
      </c>
      <c r="V26" s="56">
        <f t="shared" si="6"/>
        <v>0.9213483146067416</v>
      </c>
      <c r="W26" s="58"/>
      <c r="X26" s="58">
        <v>6</v>
      </c>
      <c r="Y26" s="58">
        <v>6</v>
      </c>
      <c r="Z26" s="56">
        <f t="shared" si="7"/>
        <v>1</v>
      </c>
      <c r="AA26" s="58"/>
      <c r="AB26" s="58">
        <v>1</v>
      </c>
      <c r="AC26" s="58">
        <v>1</v>
      </c>
      <c r="AD26" s="56">
        <f t="shared" si="8"/>
        <v>1</v>
      </c>
    </row>
    <row r="27" spans="1:30" x14ac:dyDescent="0.2">
      <c r="A27" s="63" t="s">
        <v>84</v>
      </c>
      <c r="B27" s="62"/>
      <c r="C27" s="62"/>
      <c r="D27" s="62"/>
      <c r="E27" s="62">
        <v>1</v>
      </c>
      <c r="F27" s="62"/>
      <c r="G27" s="62"/>
      <c r="H27" s="62"/>
      <c r="I27" s="62">
        <v>4</v>
      </c>
      <c r="J27" s="62"/>
      <c r="K27" s="62"/>
      <c r="L27" s="62"/>
      <c r="M27" s="62">
        <v>2</v>
      </c>
      <c r="N27" s="62"/>
      <c r="O27" s="62"/>
      <c r="P27" s="55">
        <v>321</v>
      </c>
      <c r="Q27" s="55">
        <v>256</v>
      </c>
      <c r="R27" s="56">
        <f t="shared" si="5"/>
        <v>0.79750778816199375</v>
      </c>
      <c r="S27" s="57"/>
      <c r="T27" s="55">
        <v>77</v>
      </c>
      <c r="U27" s="55">
        <v>61</v>
      </c>
      <c r="V27" s="56">
        <f t="shared" si="6"/>
        <v>0.79220779220779225</v>
      </c>
      <c r="W27" s="58"/>
      <c r="X27" s="58">
        <v>11</v>
      </c>
      <c r="Y27" s="58">
        <v>8</v>
      </c>
      <c r="Z27" s="56">
        <f t="shared" si="7"/>
        <v>0.72727272727272729</v>
      </c>
      <c r="AA27" s="58"/>
      <c r="AB27" s="58">
        <v>1</v>
      </c>
      <c r="AC27" s="58">
        <v>1</v>
      </c>
      <c r="AD27" s="56">
        <f t="shared" si="8"/>
        <v>1</v>
      </c>
    </row>
    <row r="28" spans="1:30" x14ac:dyDescent="0.2">
      <c r="A28" s="63" t="s">
        <v>85</v>
      </c>
      <c r="B28" s="62"/>
      <c r="C28" s="62"/>
      <c r="D28" s="62"/>
      <c r="E28" s="62"/>
      <c r="F28" s="62">
        <v>1</v>
      </c>
      <c r="G28" s="62"/>
      <c r="H28" s="62"/>
      <c r="I28" s="62"/>
      <c r="J28" s="62">
        <v>1</v>
      </c>
      <c r="K28" s="62">
        <v>2</v>
      </c>
      <c r="L28" s="62"/>
      <c r="M28" s="62">
        <v>1</v>
      </c>
      <c r="N28" s="62">
        <v>1</v>
      </c>
      <c r="O28" s="62"/>
      <c r="P28" s="55">
        <v>546</v>
      </c>
      <c r="Q28" s="55">
        <v>416</v>
      </c>
      <c r="R28" s="56">
        <f t="shared" si="5"/>
        <v>0.76190476190476186</v>
      </c>
      <c r="S28" s="57"/>
      <c r="T28" s="55">
        <v>105</v>
      </c>
      <c r="U28" s="55">
        <v>76</v>
      </c>
      <c r="V28" s="56">
        <f t="shared" si="6"/>
        <v>0.72380952380952379</v>
      </c>
      <c r="W28" s="58"/>
      <c r="X28" s="58">
        <v>14</v>
      </c>
      <c r="Y28" s="58">
        <v>10</v>
      </c>
      <c r="Z28" s="56">
        <f t="shared" si="7"/>
        <v>0.7142857142857143</v>
      </c>
      <c r="AA28" s="58"/>
      <c r="AB28" s="58">
        <v>6</v>
      </c>
      <c r="AC28" s="58">
        <v>4</v>
      </c>
      <c r="AD28" s="56">
        <f t="shared" si="8"/>
        <v>0.66666666666666663</v>
      </c>
    </row>
    <row r="29" spans="1:30" x14ac:dyDescent="0.2">
      <c r="A29" s="63" t="s">
        <v>86</v>
      </c>
      <c r="B29" s="62"/>
      <c r="C29" s="62">
        <v>1</v>
      </c>
      <c r="D29" s="62"/>
      <c r="E29" s="62"/>
      <c r="F29" s="62"/>
      <c r="G29" s="62"/>
      <c r="H29" s="62"/>
      <c r="I29" s="62">
        <v>1</v>
      </c>
      <c r="J29" s="62"/>
      <c r="K29" s="62"/>
      <c r="L29" s="62">
        <v>1</v>
      </c>
      <c r="M29" s="62"/>
      <c r="N29" s="62">
        <v>1</v>
      </c>
      <c r="O29" s="62"/>
      <c r="P29" s="55">
        <v>864</v>
      </c>
      <c r="Q29" s="55">
        <v>712</v>
      </c>
      <c r="R29" s="56">
        <f t="shared" si="5"/>
        <v>0.82407407407407407</v>
      </c>
      <c r="S29" s="57"/>
      <c r="T29" s="55">
        <v>240</v>
      </c>
      <c r="U29" s="55">
        <v>211</v>
      </c>
      <c r="V29" s="56">
        <f t="shared" si="6"/>
        <v>0.87916666666666665</v>
      </c>
      <c r="W29" s="58"/>
      <c r="X29" s="58">
        <v>15</v>
      </c>
      <c r="Y29" s="58">
        <v>9</v>
      </c>
      <c r="Z29" s="56">
        <f t="shared" si="7"/>
        <v>0.6</v>
      </c>
      <c r="AA29" s="58"/>
      <c r="AB29" s="58">
        <v>2</v>
      </c>
      <c r="AC29" s="58">
        <v>1</v>
      </c>
      <c r="AD29" s="56">
        <f t="shared" si="8"/>
        <v>0.5</v>
      </c>
    </row>
    <row r="30" spans="1:30" x14ac:dyDescent="0.2">
      <c r="A30" s="63" t="s">
        <v>87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>
        <v>2</v>
      </c>
      <c r="N30" s="62"/>
      <c r="O30" s="62"/>
      <c r="P30" s="55">
        <v>308</v>
      </c>
      <c r="Q30" s="55">
        <v>267</v>
      </c>
      <c r="R30" s="56">
        <f t="shared" si="5"/>
        <v>0.86688311688311692</v>
      </c>
      <c r="S30" s="57"/>
      <c r="T30" s="55">
        <v>76</v>
      </c>
      <c r="U30" s="55">
        <v>69</v>
      </c>
      <c r="V30" s="56">
        <f t="shared" si="6"/>
        <v>0.90789473684210531</v>
      </c>
      <c r="W30" s="58"/>
      <c r="X30" s="58">
        <v>2</v>
      </c>
      <c r="Y30" s="58">
        <v>2</v>
      </c>
      <c r="Z30" s="56">
        <f t="shared" si="7"/>
        <v>1</v>
      </c>
      <c r="AA30" s="58"/>
      <c r="AB30" s="58">
        <v>3</v>
      </c>
      <c r="AC30" s="58">
        <v>3</v>
      </c>
      <c r="AD30" s="56">
        <f t="shared" si="8"/>
        <v>1</v>
      </c>
    </row>
    <row r="31" spans="1:30" x14ac:dyDescent="0.2">
      <c r="A31" s="63" t="s">
        <v>88</v>
      </c>
      <c r="B31" s="62"/>
      <c r="C31" s="62"/>
      <c r="D31" s="62"/>
      <c r="E31" s="62">
        <v>3</v>
      </c>
      <c r="F31" s="62">
        <v>5</v>
      </c>
      <c r="G31" s="62"/>
      <c r="H31" s="62"/>
      <c r="I31" s="62"/>
      <c r="J31" s="62"/>
      <c r="K31" s="62"/>
      <c r="L31" s="62"/>
      <c r="M31" s="62">
        <v>1</v>
      </c>
      <c r="N31" s="62"/>
      <c r="O31" s="62"/>
      <c r="P31" s="55">
        <v>567</v>
      </c>
      <c r="Q31" s="55">
        <v>432</v>
      </c>
      <c r="R31" s="56">
        <f t="shared" si="5"/>
        <v>0.76190476190476186</v>
      </c>
      <c r="S31" s="57"/>
      <c r="T31" s="55">
        <v>132</v>
      </c>
      <c r="U31" s="55">
        <v>104</v>
      </c>
      <c r="V31" s="56">
        <f t="shared" si="6"/>
        <v>0.78787878787878785</v>
      </c>
      <c r="W31" s="58"/>
      <c r="X31" s="58">
        <v>14</v>
      </c>
      <c r="Y31" s="58">
        <v>14</v>
      </c>
      <c r="Z31" s="56">
        <f t="shared" si="7"/>
        <v>1</v>
      </c>
      <c r="AA31" s="55"/>
      <c r="AB31" s="58">
        <v>1</v>
      </c>
      <c r="AC31" s="58">
        <v>0</v>
      </c>
      <c r="AD31" s="56">
        <f t="shared" si="8"/>
        <v>0</v>
      </c>
    </row>
    <row r="32" spans="1:30" x14ac:dyDescent="0.2">
      <c r="A32" s="63" t="s">
        <v>89</v>
      </c>
      <c r="B32" s="62"/>
      <c r="C32" s="62"/>
      <c r="D32" s="62"/>
      <c r="E32" s="62">
        <v>1</v>
      </c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55">
        <v>138</v>
      </c>
      <c r="Q32" s="55">
        <v>111</v>
      </c>
      <c r="R32" s="56">
        <f t="shared" si="5"/>
        <v>0.80434782608695654</v>
      </c>
      <c r="S32" s="57"/>
      <c r="T32" s="55">
        <v>39</v>
      </c>
      <c r="U32" s="55">
        <v>31</v>
      </c>
      <c r="V32" s="56">
        <f t="shared" si="6"/>
        <v>0.79487179487179482</v>
      </c>
      <c r="W32" s="58"/>
      <c r="X32" s="58">
        <v>2</v>
      </c>
      <c r="Y32" s="58">
        <v>2</v>
      </c>
      <c r="Z32" s="56">
        <f t="shared" si="7"/>
        <v>1</v>
      </c>
      <c r="AA32" s="55"/>
      <c r="AB32" s="64" t="s">
        <v>70</v>
      </c>
      <c r="AC32" s="64" t="s">
        <v>70</v>
      </c>
      <c r="AD32" s="64" t="s">
        <v>70</v>
      </c>
    </row>
    <row r="33" spans="1:30" x14ac:dyDescent="0.2">
      <c r="A33" s="63" t="s">
        <v>90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>
        <v>5</v>
      </c>
      <c r="N33" s="62"/>
      <c r="O33" s="62"/>
      <c r="P33" s="55">
        <v>931</v>
      </c>
      <c r="Q33" s="55">
        <v>717</v>
      </c>
      <c r="R33" s="56">
        <f t="shared" si="5"/>
        <v>0.77013963480128889</v>
      </c>
      <c r="S33" s="57"/>
      <c r="T33" s="55">
        <v>275</v>
      </c>
      <c r="U33" s="55">
        <v>230</v>
      </c>
      <c r="V33" s="56">
        <f t="shared" si="6"/>
        <v>0.83636363636363631</v>
      </c>
      <c r="W33" s="58"/>
      <c r="X33" s="58">
        <v>21</v>
      </c>
      <c r="Y33" s="58">
        <v>16</v>
      </c>
      <c r="Z33" s="56">
        <f t="shared" si="7"/>
        <v>0.76190476190476186</v>
      </c>
      <c r="AA33" s="58"/>
      <c r="AB33" s="58">
        <v>7</v>
      </c>
      <c r="AC33" s="58">
        <v>4</v>
      </c>
      <c r="AD33" s="56">
        <f t="shared" si="8"/>
        <v>0.5714285714285714</v>
      </c>
    </row>
    <row r="34" spans="1:30" x14ac:dyDescent="0.2">
      <c r="A34" s="66" t="s">
        <v>91</v>
      </c>
      <c r="B34" s="62"/>
      <c r="C34" s="62"/>
      <c r="D34" s="62"/>
      <c r="E34" s="62">
        <v>2</v>
      </c>
      <c r="F34" s="62"/>
      <c r="G34" s="62"/>
      <c r="H34" s="62"/>
      <c r="I34" s="62"/>
      <c r="J34" s="62">
        <v>1</v>
      </c>
      <c r="K34" s="62"/>
      <c r="L34" s="62"/>
      <c r="M34" s="62"/>
      <c r="N34" s="62"/>
      <c r="O34" s="62"/>
      <c r="P34" s="55">
        <v>778</v>
      </c>
      <c r="Q34" s="55">
        <v>644</v>
      </c>
      <c r="R34" s="56">
        <f t="shared" si="5"/>
        <v>0.82776349614395883</v>
      </c>
      <c r="S34" s="57"/>
      <c r="T34" s="55">
        <v>211</v>
      </c>
      <c r="U34" s="55">
        <v>177</v>
      </c>
      <c r="V34" s="56">
        <f t="shared" si="6"/>
        <v>0.83886255924170616</v>
      </c>
      <c r="W34" s="58"/>
      <c r="X34" s="58">
        <v>7</v>
      </c>
      <c r="Y34" s="58">
        <v>4</v>
      </c>
      <c r="Z34" s="56">
        <f t="shared" si="7"/>
        <v>0.5714285714285714</v>
      </c>
      <c r="AA34" s="58"/>
      <c r="AB34" s="58">
        <v>10</v>
      </c>
      <c r="AC34" s="58">
        <v>7</v>
      </c>
      <c r="AD34" s="56">
        <f t="shared" si="8"/>
        <v>0.7</v>
      </c>
    </row>
    <row r="35" spans="1:30" ht="13.5" thickBot="1" x14ac:dyDescent="0.25">
      <c r="A35" s="67" t="s">
        <v>92</v>
      </c>
      <c r="B35" s="68"/>
      <c r="C35" s="68">
        <v>1</v>
      </c>
      <c r="D35" s="68"/>
      <c r="E35" s="68">
        <v>1</v>
      </c>
      <c r="F35" s="68"/>
      <c r="G35" s="68"/>
      <c r="H35" s="68"/>
      <c r="I35" s="68"/>
      <c r="J35" s="68"/>
      <c r="K35" s="68"/>
      <c r="L35" s="68">
        <v>6</v>
      </c>
      <c r="M35" s="68"/>
      <c r="N35" s="68"/>
      <c r="O35" s="68"/>
      <c r="P35" s="69">
        <v>199</v>
      </c>
      <c r="Q35" s="69">
        <v>166</v>
      </c>
      <c r="R35" s="70">
        <f t="shared" si="5"/>
        <v>0.83417085427135673</v>
      </c>
      <c r="S35" s="71"/>
      <c r="T35" s="69">
        <v>47</v>
      </c>
      <c r="U35" s="69">
        <v>38</v>
      </c>
      <c r="V35" s="70">
        <f t="shared" si="6"/>
        <v>0.80851063829787229</v>
      </c>
      <c r="W35" s="69"/>
      <c r="X35" s="72" t="s">
        <v>70</v>
      </c>
      <c r="Y35" s="72" t="s">
        <v>70</v>
      </c>
      <c r="Z35" s="72" t="s">
        <v>70</v>
      </c>
      <c r="AA35" s="69"/>
      <c r="AB35" s="72" t="s">
        <v>70</v>
      </c>
      <c r="AC35" s="72" t="s">
        <v>70</v>
      </c>
      <c r="AD35" s="72" t="s">
        <v>70</v>
      </c>
    </row>
    <row r="36" spans="1:30" x14ac:dyDescent="0.2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</sheetData>
  <mergeCells count="7">
    <mergeCell ref="AB5:AD5"/>
    <mergeCell ref="AF1:AG2"/>
    <mergeCell ref="A5:A6"/>
    <mergeCell ref="B5:O5"/>
    <mergeCell ref="P5:R5"/>
    <mergeCell ref="T5:V5"/>
    <mergeCell ref="X5:Z5"/>
  </mergeCells>
  <hyperlinks>
    <hyperlink ref="AF1" r:id="rId1" location="INDICE!A1"/>
    <hyperlink ref="AF1:AG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63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zoomScaleNormal="100" workbookViewId="0">
      <selection activeCell="AD1" sqref="AD1:AG2"/>
    </sheetView>
  </sheetViews>
  <sheetFormatPr baseColWidth="10" defaultRowHeight="12.75" x14ac:dyDescent="0.2"/>
  <cols>
    <col min="1" max="1" width="16.42578125" style="73" customWidth="1"/>
    <col min="2" max="2" width="5" style="73" bestFit="1" customWidth="1"/>
    <col min="3" max="3" width="7.140625" style="73" bestFit="1" customWidth="1"/>
    <col min="4" max="4" width="7" style="73" bestFit="1" customWidth="1"/>
    <col min="5" max="5" width="2.28515625" style="73" customWidth="1"/>
    <col min="6" max="6" width="5.140625" style="73" bestFit="1" customWidth="1"/>
    <col min="7" max="7" width="7.7109375" style="73" bestFit="1" customWidth="1"/>
    <col min="8" max="8" width="7" style="73" bestFit="1" customWidth="1"/>
    <col min="9" max="9" width="1.140625" style="73" customWidth="1"/>
    <col min="10" max="10" width="5.140625" style="73" bestFit="1" customWidth="1"/>
    <col min="11" max="11" width="7.7109375" style="73" bestFit="1" customWidth="1"/>
    <col min="12" max="12" width="7" style="73" bestFit="1" customWidth="1"/>
    <col min="13" max="13" width="1.5703125" style="73" customWidth="1"/>
    <col min="14" max="16" width="7" style="73" customWidth="1"/>
    <col min="17" max="17" width="1.140625" style="73" customWidth="1"/>
    <col min="18" max="18" width="5.140625" style="73" bestFit="1" customWidth="1"/>
    <col min="19" max="19" width="7.7109375" style="73" bestFit="1" customWidth="1"/>
    <col min="20" max="20" width="6" style="73" bestFit="1" customWidth="1"/>
    <col min="21" max="21" width="1.140625" style="73" customWidth="1"/>
    <col min="22" max="22" width="5.140625" style="73" bestFit="1" customWidth="1"/>
    <col min="23" max="23" width="7.7109375" style="73" bestFit="1" customWidth="1"/>
    <col min="24" max="24" width="7" style="73" bestFit="1" customWidth="1"/>
    <col min="25" max="25" width="1.140625" style="73" customWidth="1"/>
    <col min="26" max="26" width="5.140625" style="73" bestFit="1" customWidth="1"/>
    <col min="27" max="27" width="7.7109375" style="73" bestFit="1" customWidth="1"/>
    <col min="28" max="28" width="7" style="73" bestFit="1" customWidth="1"/>
    <col min="29" max="29" width="1.140625" style="73" customWidth="1"/>
    <col min="30" max="16384" width="11.42578125" style="59"/>
  </cols>
  <sheetData>
    <row r="1" spans="1:33" s="44" customFormat="1" ht="15" customHeight="1" x14ac:dyDescent="0.2">
      <c r="A1" s="186" t="s">
        <v>93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69"/>
      <c r="AE1" s="180" t="s">
        <v>194</v>
      </c>
      <c r="AF1" s="180"/>
      <c r="AG1" s="169"/>
    </row>
    <row r="2" spans="1:33" s="44" customFormat="1" ht="15" customHeight="1" x14ac:dyDescent="0.2">
      <c r="A2" s="187" t="s">
        <v>94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69"/>
      <c r="AE2" s="180"/>
      <c r="AF2" s="180"/>
      <c r="AG2"/>
    </row>
    <row r="3" spans="1:33" s="44" customFormat="1" ht="14.25" x14ac:dyDescent="0.2">
      <c r="A3" s="187" t="s">
        <v>39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</row>
    <row r="4" spans="1:33" s="44" customFormat="1" ht="15" thickBot="1" x14ac:dyDescent="0.25">
      <c r="A4" s="188" t="s">
        <v>40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</row>
    <row r="5" spans="1:33" s="48" customFormat="1" ht="29.25" customHeight="1" x14ac:dyDescent="0.2">
      <c r="A5" s="182" t="s">
        <v>41</v>
      </c>
      <c r="B5" s="185" t="s">
        <v>95</v>
      </c>
      <c r="C5" s="185"/>
      <c r="D5" s="185"/>
      <c r="E5" s="74"/>
      <c r="F5" s="185" t="s">
        <v>96</v>
      </c>
      <c r="G5" s="185"/>
      <c r="H5" s="185"/>
      <c r="I5" s="47"/>
      <c r="J5" s="185" t="s">
        <v>97</v>
      </c>
      <c r="K5" s="185"/>
      <c r="L5" s="185"/>
      <c r="M5" s="74"/>
      <c r="N5" s="185" t="s">
        <v>98</v>
      </c>
      <c r="O5" s="185"/>
      <c r="P5" s="185"/>
      <c r="Q5" s="47"/>
      <c r="R5" s="185" t="s">
        <v>99</v>
      </c>
      <c r="S5" s="185"/>
      <c r="T5" s="185"/>
      <c r="U5" s="47"/>
      <c r="V5" s="181" t="s">
        <v>51</v>
      </c>
      <c r="W5" s="181"/>
      <c r="X5" s="181"/>
      <c r="Y5" s="47"/>
      <c r="Z5" s="181" t="s">
        <v>47</v>
      </c>
      <c r="AA5" s="181"/>
      <c r="AB5" s="181"/>
      <c r="AC5" s="47"/>
    </row>
    <row r="6" spans="1:33" s="48" customFormat="1" ht="14.25" customHeight="1" thickBot="1" x14ac:dyDescent="0.25">
      <c r="A6" s="183"/>
      <c r="B6" s="52" t="s">
        <v>61</v>
      </c>
      <c r="C6" s="52" t="s">
        <v>62</v>
      </c>
      <c r="D6" s="52" t="s">
        <v>63</v>
      </c>
      <c r="E6" s="75"/>
      <c r="F6" s="52" t="s">
        <v>61</v>
      </c>
      <c r="G6" s="52" t="s">
        <v>100</v>
      </c>
      <c r="H6" s="52" t="s">
        <v>63</v>
      </c>
      <c r="I6" s="52"/>
      <c r="J6" s="52" t="s">
        <v>61</v>
      </c>
      <c r="K6" s="52" t="s">
        <v>62</v>
      </c>
      <c r="L6" s="52" t="s">
        <v>63</v>
      </c>
      <c r="M6" s="52"/>
      <c r="N6" s="52" t="s">
        <v>61</v>
      </c>
      <c r="O6" s="52" t="s">
        <v>62</v>
      </c>
      <c r="P6" s="52" t="s">
        <v>63</v>
      </c>
      <c r="Q6" s="52"/>
      <c r="R6" s="52" t="s">
        <v>61</v>
      </c>
      <c r="S6" s="52" t="s">
        <v>100</v>
      </c>
      <c r="T6" s="52" t="s">
        <v>63</v>
      </c>
      <c r="U6" s="52"/>
      <c r="V6" s="52" t="s">
        <v>61</v>
      </c>
      <c r="W6" s="52" t="s">
        <v>62</v>
      </c>
      <c r="X6" s="52" t="s">
        <v>63</v>
      </c>
      <c r="Y6" s="52"/>
      <c r="Z6" s="52" t="s">
        <v>61</v>
      </c>
      <c r="AA6" s="52" t="s">
        <v>100</v>
      </c>
      <c r="AB6" s="52" t="s">
        <v>63</v>
      </c>
      <c r="AC6" s="52"/>
    </row>
    <row r="7" spans="1:33" x14ac:dyDescent="0.2">
      <c r="A7" s="63" t="s">
        <v>64</v>
      </c>
      <c r="B7" s="55">
        <f>SUM(B9:B35)</f>
        <v>615</v>
      </c>
      <c r="C7" s="55">
        <f t="shared" ref="C7" si="0">SUM(C9:C35)</f>
        <v>513</v>
      </c>
      <c r="D7" s="56">
        <f>+C7/B7</f>
        <v>0.8341463414634146</v>
      </c>
      <c r="E7" s="63"/>
      <c r="F7" s="58">
        <f>SUM(F9:F35)</f>
        <v>960</v>
      </c>
      <c r="G7" s="58">
        <f>SUM(G9:G35)</f>
        <v>914</v>
      </c>
      <c r="H7" s="76">
        <f>+G7/F7*100</f>
        <v>95.208333333333329</v>
      </c>
      <c r="I7" s="58"/>
      <c r="J7" s="58">
        <f>SUM(J9:J35)</f>
        <v>78</v>
      </c>
      <c r="K7" s="58">
        <f>SUM(K9:K35)</f>
        <v>73</v>
      </c>
      <c r="L7" s="76">
        <f>+K7/J7*100</f>
        <v>93.589743589743591</v>
      </c>
      <c r="M7" s="76"/>
      <c r="N7" s="58">
        <f>SUM(N9:N35)</f>
        <v>63</v>
      </c>
      <c r="O7" s="58">
        <f>SUM(O9:O35)</f>
        <v>62</v>
      </c>
      <c r="P7" s="76">
        <f>+O7/N7*100</f>
        <v>98.412698412698404</v>
      </c>
      <c r="Q7" s="58"/>
      <c r="R7" s="58">
        <f>SUM(R9:R35)</f>
        <v>669</v>
      </c>
      <c r="S7" s="58">
        <f>SUM(S9:S35)</f>
        <v>619</v>
      </c>
      <c r="T7" s="76">
        <f>+S7/R7*100</f>
        <v>92.526158445440956</v>
      </c>
      <c r="U7" s="58"/>
      <c r="V7" s="58">
        <f>SUM(V9:V35)</f>
        <v>3100</v>
      </c>
      <c r="W7" s="58">
        <f>SUM(W9:W35)</f>
        <v>2677</v>
      </c>
      <c r="X7" s="76">
        <f>+W7/V7*100</f>
        <v>86.354838709677423</v>
      </c>
      <c r="Y7" s="76"/>
      <c r="Z7" s="58">
        <f>SUM(Z9:Z35)</f>
        <v>579</v>
      </c>
      <c r="AA7" s="58">
        <f>SUM(AA9:AA35)</f>
        <v>511</v>
      </c>
      <c r="AB7" s="76">
        <f>+AA7/Z7*100</f>
        <v>88.255613126079453</v>
      </c>
    </row>
    <row r="8" spans="1:33" x14ac:dyDescent="0.2">
      <c r="A8" s="63"/>
      <c r="B8" s="55"/>
      <c r="C8" s="55"/>
      <c r="D8" s="55"/>
      <c r="E8" s="63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33" ht="12.95" customHeight="1" x14ac:dyDescent="0.2">
      <c r="A9" s="63" t="s">
        <v>65</v>
      </c>
      <c r="B9" s="55">
        <v>21</v>
      </c>
      <c r="C9" s="55">
        <v>18</v>
      </c>
      <c r="D9" s="76">
        <f t="shared" ref="D9:D35" si="1">+C9/B9*100</f>
        <v>85.714285714285708</v>
      </c>
      <c r="E9" s="63"/>
      <c r="F9" s="55">
        <v>44</v>
      </c>
      <c r="G9" s="55">
        <v>41</v>
      </c>
      <c r="H9" s="76">
        <f t="shared" ref="H9:H35" si="2">+G9/F9*100</f>
        <v>93.181818181818173</v>
      </c>
      <c r="I9" s="58"/>
      <c r="J9" s="55">
        <v>4</v>
      </c>
      <c r="K9" s="55">
        <v>4</v>
      </c>
      <c r="L9" s="76">
        <f t="shared" ref="L9:L34" si="3">+K9/J9*100</f>
        <v>100</v>
      </c>
      <c r="M9" s="76"/>
      <c r="N9" s="76">
        <v>5</v>
      </c>
      <c r="O9" s="76">
        <v>5</v>
      </c>
      <c r="P9" s="76">
        <f t="shared" ref="P9:P34" si="4">+O9/N9*100</f>
        <v>100</v>
      </c>
      <c r="Q9" s="58"/>
      <c r="R9" s="55">
        <v>39</v>
      </c>
      <c r="S9" s="55">
        <v>36</v>
      </c>
      <c r="T9" s="76">
        <f t="shared" ref="T9:T35" si="5">+S9/R9*100</f>
        <v>92.307692307692307</v>
      </c>
      <c r="U9" s="58"/>
      <c r="V9" s="55">
        <v>47</v>
      </c>
      <c r="W9" s="55">
        <v>44</v>
      </c>
      <c r="X9" s="76">
        <f t="shared" ref="X9:X35" si="6">+W9/V9*100</f>
        <v>93.61702127659575</v>
      </c>
      <c r="Y9" s="76"/>
      <c r="Z9" s="55">
        <v>35</v>
      </c>
      <c r="AA9" s="55">
        <v>31</v>
      </c>
      <c r="AB9" s="76">
        <f t="shared" ref="AB9:AB35" si="7">+AA9/Z9*100</f>
        <v>88.571428571428569</v>
      </c>
    </row>
    <row r="10" spans="1:33" ht="12.95" customHeight="1" x14ac:dyDescent="0.2">
      <c r="A10" s="63" t="s">
        <v>66</v>
      </c>
      <c r="B10" s="55">
        <v>27</v>
      </c>
      <c r="C10" s="55">
        <v>26</v>
      </c>
      <c r="D10" s="76">
        <f t="shared" si="1"/>
        <v>96.296296296296291</v>
      </c>
      <c r="E10" s="63"/>
      <c r="F10" s="55">
        <v>45</v>
      </c>
      <c r="G10" s="55">
        <v>45</v>
      </c>
      <c r="H10" s="76">
        <f t="shared" si="2"/>
        <v>100</v>
      </c>
      <c r="I10" s="58"/>
      <c r="J10" s="55">
        <v>3</v>
      </c>
      <c r="K10" s="55">
        <v>3</v>
      </c>
      <c r="L10" s="76">
        <f t="shared" si="3"/>
        <v>100</v>
      </c>
      <c r="M10" s="76"/>
      <c r="N10" s="76">
        <v>3</v>
      </c>
      <c r="O10" s="76">
        <v>3</v>
      </c>
      <c r="P10" s="76">
        <f t="shared" si="4"/>
        <v>100</v>
      </c>
      <c r="Q10" s="58"/>
      <c r="R10" s="55">
        <v>39</v>
      </c>
      <c r="S10" s="55">
        <v>39</v>
      </c>
      <c r="T10" s="76">
        <f t="shared" si="5"/>
        <v>100</v>
      </c>
      <c r="U10" s="58"/>
      <c r="V10" s="55">
        <v>45</v>
      </c>
      <c r="W10" s="55">
        <v>43</v>
      </c>
      <c r="X10" s="76">
        <f t="shared" si="6"/>
        <v>95.555555555555557</v>
      </c>
      <c r="Y10" s="76"/>
      <c r="Z10" s="55">
        <v>40</v>
      </c>
      <c r="AA10" s="55">
        <v>40</v>
      </c>
      <c r="AB10" s="76">
        <f t="shared" si="7"/>
        <v>100</v>
      </c>
    </row>
    <row r="11" spans="1:33" ht="12.95" customHeight="1" x14ac:dyDescent="0.2">
      <c r="A11" s="63" t="s">
        <v>67</v>
      </c>
      <c r="B11" s="55">
        <v>3</v>
      </c>
      <c r="C11" s="55">
        <v>3</v>
      </c>
      <c r="D11" s="76">
        <f t="shared" si="1"/>
        <v>100</v>
      </c>
      <c r="E11" s="63"/>
      <c r="F11" s="55">
        <v>38</v>
      </c>
      <c r="G11" s="55">
        <v>36</v>
      </c>
      <c r="H11" s="76">
        <f t="shared" si="2"/>
        <v>94.73684210526315</v>
      </c>
      <c r="I11" s="58"/>
      <c r="J11" s="55">
        <v>3</v>
      </c>
      <c r="K11" s="55">
        <v>3</v>
      </c>
      <c r="L11" s="76">
        <f t="shared" si="3"/>
        <v>100</v>
      </c>
      <c r="M11" s="76"/>
      <c r="N11" s="76">
        <v>1</v>
      </c>
      <c r="O11" s="76">
        <v>1</v>
      </c>
      <c r="P11" s="76">
        <f t="shared" si="4"/>
        <v>100</v>
      </c>
      <c r="Q11" s="58"/>
      <c r="R11" s="55">
        <v>27</v>
      </c>
      <c r="S11" s="55">
        <v>25</v>
      </c>
      <c r="T11" s="76">
        <f t="shared" si="5"/>
        <v>92.592592592592595</v>
      </c>
      <c r="U11" s="58"/>
      <c r="V11" s="55">
        <v>37</v>
      </c>
      <c r="W11" s="55">
        <v>37</v>
      </c>
      <c r="X11" s="76">
        <f t="shared" si="6"/>
        <v>100</v>
      </c>
      <c r="Y11" s="76"/>
      <c r="Z11" s="55">
        <v>31</v>
      </c>
      <c r="AA11" s="55">
        <v>27</v>
      </c>
      <c r="AB11" s="76">
        <f t="shared" si="7"/>
        <v>87.096774193548384</v>
      </c>
    </row>
    <row r="12" spans="1:33" ht="12.95" customHeight="1" x14ac:dyDescent="0.2">
      <c r="A12" s="63" t="s">
        <v>68</v>
      </c>
      <c r="B12" s="55">
        <v>22</v>
      </c>
      <c r="C12" s="55">
        <v>22</v>
      </c>
      <c r="D12" s="76">
        <f t="shared" si="1"/>
        <v>100</v>
      </c>
      <c r="E12" s="63"/>
      <c r="F12" s="55">
        <v>61</v>
      </c>
      <c r="G12" s="55">
        <v>58</v>
      </c>
      <c r="H12" s="76">
        <f t="shared" si="2"/>
        <v>95.081967213114751</v>
      </c>
      <c r="I12" s="58"/>
      <c r="J12" s="55">
        <v>7</v>
      </c>
      <c r="K12" s="55">
        <v>7</v>
      </c>
      <c r="L12" s="76">
        <f t="shared" si="3"/>
        <v>100</v>
      </c>
      <c r="M12" s="76"/>
      <c r="N12" s="76">
        <v>4</v>
      </c>
      <c r="O12" s="76">
        <v>4</v>
      </c>
      <c r="P12" s="76">
        <f t="shared" si="4"/>
        <v>100</v>
      </c>
      <c r="Q12" s="58"/>
      <c r="R12" s="55">
        <v>52</v>
      </c>
      <c r="S12" s="55">
        <v>52</v>
      </c>
      <c r="T12" s="76">
        <f t="shared" si="5"/>
        <v>100</v>
      </c>
      <c r="U12" s="58"/>
      <c r="V12" s="55">
        <v>110</v>
      </c>
      <c r="W12" s="55">
        <v>102</v>
      </c>
      <c r="X12" s="76">
        <f t="shared" si="6"/>
        <v>92.72727272727272</v>
      </c>
      <c r="Y12" s="76"/>
      <c r="Z12" s="55">
        <v>38</v>
      </c>
      <c r="AA12" s="55">
        <v>36</v>
      </c>
      <c r="AB12" s="76">
        <f t="shared" si="7"/>
        <v>94.73684210526315</v>
      </c>
    </row>
    <row r="13" spans="1:33" ht="12.95" customHeight="1" x14ac:dyDescent="0.2">
      <c r="A13" s="63" t="s">
        <v>69</v>
      </c>
      <c r="B13" s="55">
        <v>7</v>
      </c>
      <c r="C13" s="55">
        <v>6</v>
      </c>
      <c r="D13" s="76">
        <f t="shared" si="1"/>
        <v>85.714285714285708</v>
      </c>
      <c r="E13" s="63"/>
      <c r="F13" s="55">
        <v>15</v>
      </c>
      <c r="G13" s="55">
        <v>15</v>
      </c>
      <c r="H13" s="76">
        <f t="shared" si="2"/>
        <v>100</v>
      </c>
      <c r="I13" s="58"/>
      <c r="M13" s="76"/>
      <c r="N13" s="77" t="s">
        <v>70</v>
      </c>
      <c r="O13" s="77" t="s">
        <v>70</v>
      </c>
      <c r="P13" s="77" t="s">
        <v>70</v>
      </c>
      <c r="Q13" s="58"/>
      <c r="R13" s="55">
        <v>11</v>
      </c>
      <c r="S13" s="55">
        <v>9</v>
      </c>
      <c r="T13" s="76">
        <f t="shared" si="5"/>
        <v>81.818181818181827</v>
      </c>
      <c r="U13" s="58"/>
      <c r="V13" s="55">
        <v>99</v>
      </c>
      <c r="W13" s="55">
        <v>87</v>
      </c>
      <c r="X13" s="76">
        <f t="shared" si="6"/>
        <v>87.878787878787875</v>
      </c>
      <c r="Y13" s="76"/>
      <c r="Z13" s="55">
        <v>11</v>
      </c>
      <c r="AA13" s="55">
        <v>7</v>
      </c>
      <c r="AB13" s="76">
        <f t="shared" si="7"/>
        <v>63.636363636363633</v>
      </c>
    </row>
    <row r="14" spans="1:33" ht="12.95" customHeight="1" x14ac:dyDescent="0.2">
      <c r="A14" s="63" t="s">
        <v>71</v>
      </c>
      <c r="B14" s="55">
        <v>18</v>
      </c>
      <c r="C14" s="55">
        <v>10</v>
      </c>
      <c r="D14" s="76">
        <f t="shared" si="1"/>
        <v>55.555555555555557</v>
      </c>
      <c r="E14" s="63"/>
      <c r="F14" s="55">
        <v>39</v>
      </c>
      <c r="G14" s="55">
        <v>39</v>
      </c>
      <c r="H14" s="76">
        <f t="shared" si="2"/>
        <v>100</v>
      </c>
      <c r="I14" s="58"/>
      <c r="J14" s="55">
        <v>2</v>
      </c>
      <c r="K14" s="55">
        <v>2</v>
      </c>
      <c r="L14" s="76">
        <f t="shared" si="3"/>
        <v>100</v>
      </c>
      <c r="M14" s="76"/>
      <c r="N14" s="76">
        <v>3</v>
      </c>
      <c r="O14" s="76">
        <v>3</v>
      </c>
      <c r="P14" s="76">
        <f t="shared" si="4"/>
        <v>100</v>
      </c>
      <c r="Q14" s="58"/>
      <c r="R14" s="55">
        <v>33</v>
      </c>
      <c r="S14" s="55">
        <v>30</v>
      </c>
      <c r="T14" s="76">
        <f t="shared" si="5"/>
        <v>90.909090909090907</v>
      </c>
      <c r="U14" s="58"/>
      <c r="V14" s="55">
        <v>177</v>
      </c>
      <c r="W14" s="55">
        <v>150</v>
      </c>
      <c r="X14" s="76">
        <f t="shared" si="6"/>
        <v>84.745762711864401</v>
      </c>
      <c r="Y14" s="76"/>
      <c r="Z14" s="55">
        <v>21</v>
      </c>
      <c r="AA14" s="55">
        <v>14</v>
      </c>
      <c r="AB14" s="76">
        <f t="shared" si="7"/>
        <v>66.666666666666657</v>
      </c>
    </row>
    <row r="15" spans="1:33" ht="12.95" customHeight="1" x14ac:dyDescent="0.2">
      <c r="A15" s="63" t="s">
        <v>72</v>
      </c>
      <c r="B15" s="55">
        <v>16</v>
      </c>
      <c r="C15" s="55">
        <v>14</v>
      </c>
      <c r="D15" s="76">
        <f t="shared" si="1"/>
        <v>87.5</v>
      </c>
      <c r="E15" s="63"/>
      <c r="F15" s="55">
        <v>11</v>
      </c>
      <c r="G15" s="55">
        <v>11</v>
      </c>
      <c r="H15" s="76">
        <f t="shared" si="2"/>
        <v>100</v>
      </c>
      <c r="I15" s="58"/>
      <c r="J15" s="55">
        <v>2</v>
      </c>
      <c r="K15" s="55">
        <v>2</v>
      </c>
      <c r="L15" s="76">
        <f t="shared" si="3"/>
        <v>100</v>
      </c>
      <c r="M15" s="76"/>
      <c r="N15" s="77" t="s">
        <v>70</v>
      </c>
      <c r="O15" s="77" t="s">
        <v>70</v>
      </c>
      <c r="P15" s="77" t="s">
        <v>70</v>
      </c>
      <c r="Q15" s="58"/>
      <c r="R15" s="55">
        <v>10</v>
      </c>
      <c r="S15" s="55">
        <v>9</v>
      </c>
      <c r="T15" s="76">
        <f t="shared" si="5"/>
        <v>90</v>
      </c>
      <c r="U15" s="58"/>
      <c r="V15" s="55">
        <v>62</v>
      </c>
      <c r="W15" s="55">
        <v>57</v>
      </c>
      <c r="X15" s="76">
        <f t="shared" si="6"/>
        <v>91.935483870967744</v>
      </c>
      <c r="Y15" s="76"/>
      <c r="Z15" s="55">
        <v>7</v>
      </c>
      <c r="AA15" s="55">
        <v>5</v>
      </c>
      <c r="AB15" s="76">
        <f t="shared" si="7"/>
        <v>71.428571428571431</v>
      </c>
    </row>
    <row r="16" spans="1:33" ht="12.95" customHeight="1" x14ac:dyDescent="0.2">
      <c r="A16" s="63" t="s">
        <v>73</v>
      </c>
      <c r="B16" s="55">
        <v>60</v>
      </c>
      <c r="C16" s="55">
        <v>56</v>
      </c>
      <c r="D16" s="76">
        <f t="shared" si="1"/>
        <v>93.333333333333329</v>
      </c>
      <c r="E16" s="63"/>
      <c r="F16" s="55">
        <v>104</v>
      </c>
      <c r="G16" s="55">
        <v>101</v>
      </c>
      <c r="H16" s="76">
        <f t="shared" si="2"/>
        <v>97.115384615384613</v>
      </c>
      <c r="I16" s="58"/>
      <c r="J16" s="55">
        <v>9</v>
      </c>
      <c r="K16" s="55">
        <v>9</v>
      </c>
      <c r="L16" s="76">
        <f t="shared" si="3"/>
        <v>100</v>
      </c>
      <c r="M16" s="76"/>
      <c r="N16" s="76">
        <v>5</v>
      </c>
      <c r="O16" s="76">
        <v>5</v>
      </c>
      <c r="P16" s="76">
        <f t="shared" si="4"/>
        <v>100</v>
      </c>
      <c r="Q16" s="58"/>
      <c r="R16" s="55">
        <v>85</v>
      </c>
      <c r="S16" s="55">
        <v>76</v>
      </c>
      <c r="T16" s="76">
        <f t="shared" si="5"/>
        <v>89.411764705882362</v>
      </c>
      <c r="U16" s="58"/>
      <c r="V16" s="55">
        <v>147</v>
      </c>
      <c r="W16" s="55">
        <v>132</v>
      </c>
      <c r="X16" s="76">
        <f t="shared" si="6"/>
        <v>89.795918367346943</v>
      </c>
      <c r="Y16" s="76"/>
      <c r="Z16" s="55">
        <v>46</v>
      </c>
      <c r="AA16" s="55">
        <v>44</v>
      </c>
      <c r="AB16" s="76">
        <f t="shared" si="7"/>
        <v>95.652173913043484</v>
      </c>
    </row>
    <row r="17" spans="1:28" ht="12.95" customHeight="1" x14ac:dyDescent="0.2">
      <c r="A17" s="63" t="s">
        <v>74</v>
      </c>
      <c r="B17" s="55">
        <v>28</v>
      </c>
      <c r="C17" s="55">
        <v>26</v>
      </c>
      <c r="D17" s="76">
        <f t="shared" si="1"/>
        <v>92.857142857142861</v>
      </c>
      <c r="E17" s="63"/>
      <c r="F17" s="55">
        <v>55</v>
      </c>
      <c r="G17" s="55">
        <v>53</v>
      </c>
      <c r="H17" s="76">
        <f t="shared" si="2"/>
        <v>96.36363636363636</v>
      </c>
      <c r="I17" s="58"/>
      <c r="J17" s="55">
        <v>8</v>
      </c>
      <c r="K17" s="55">
        <v>6</v>
      </c>
      <c r="L17" s="76">
        <f t="shared" si="3"/>
        <v>75</v>
      </c>
      <c r="M17" s="76"/>
      <c r="N17" s="76">
        <v>3</v>
      </c>
      <c r="O17" s="76">
        <v>3</v>
      </c>
      <c r="P17" s="76">
        <f t="shared" si="4"/>
        <v>100</v>
      </c>
      <c r="Q17" s="58"/>
      <c r="R17" s="55">
        <v>41</v>
      </c>
      <c r="S17" s="55">
        <v>37</v>
      </c>
      <c r="T17" s="76">
        <f t="shared" si="5"/>
        <v>90.243902439024396</v>
      </c>
      <c r="U17" s="58"/>
      <c r="V17" s="55">
        <v>132</v>
      </c>
      <c r="W17" s="55">
        <v>117</v>
      </c>
      <c r="X17" s="76">
        <f t="shared" si="6"/>
        <v>88.63636363636364</v>
      </c>
      <c r="Y17" s="76"/>
      <c r="Z17" s="55">
        <v>18</v>
      </c>
      <c r="AA17" s="55">
        <v>13</v>
      </c>
      <c r="AB17" s="76">
        <f t="shared" si="7"/>
        <v>72.222222222222214</v>
      </c>
    </row>
    <row r="18" spans="1:28" ht="12.95" customHeight="1" x14ac:dyDescent="0.2">
      <c r="A18" s="63" t="s">
        <v>75</v>
      </c>
      <c r="B18" s="55">
        <v>40</v>
      </c>
      <c r="C18" s="55">
        <v>33</v>
      </c>
      <c r="D18" s="76">
        <f t="shared" si="1"/>
        <v>82.5</v>
      </c>
      <c r="E18" s="63"/>
      <c r="F18" s="55">
        <v>49</v>
      </c>
      <c r="G18" s="55">
        <v>49</v>
      </c>
      <c r="H18" s="76">
        <f t="shared" si="2"/>
        <v>100</v>
      </c>
      <c r="I18" s="58"/>
      <c r="J18" s="55">
        <v>3</v>
      </c>
      <c r="K18" s="55">
        <v>2</v>
      </c>
      <c r="L18" s="76">
        <f t="shared" si="3"/>
        <v>66.666666666666657</v>
      </c>
      <c r="M18" s="76"/>
      <c r="N18" s="76">
        <v>1</v>
      </c>
      <c r="O18" s="76">
        <v>1</v>
      </c>
      <c r="P18" s="76">
        <f t="shared" si="4"/>
        <v>100</v>
      </c>
      <c r="Q18" s="58"/>
      <c r="R18" s="55">
        <v>38</v>
      </c>
      <c r="S18" s="55">
        <v>33</v>
      </c>
      <c r="T18" s="76">
        <f t="shared" si="5"/>
        <v>86.842105263157904</v>
      </c>
      <c r="U18" s="58"/>
      <c r="V18" s="55">
        <v>254</v>
      </c>
      <c r="W18" s="55">
        <v>217</v>
      </c>
      <c r="X18" s="76">
        <f t="shared" si="6"/>
        <v>85.433070866141733</v>
      </c>
      <c r="Y18" s="76"/>
      <c r="Z18" s="55">
        <v>31</v>
      </c>
      <c r="AA18" s="55">
        <v>23</v>
      </c>
      <c r="AB18" s="76">
        <f t="shared" si="7"/>
        <v>74.193548387096769</v>
      </c>
    </row>
    <row r="19" spans="1:28" ht="12.95" customHeight="1" x14ac:dyDescent="0.2">
      <c r="A19" s="63" t="s">
        <v>76</v>
      </c>
      <c r="B19" s="55">
        <v>12</v>
      </c>
      <c r="C19" s="55">
        <v>10</v>
      </c>
      <c r="D19" s="76">
        <f t="shared" si="1"/>
        <v>83.333333333333343</v>
      </c>
      <c r="E19" s="63"/>
      <c r="F19" s="55">
        <v>21</v>
      </c>
      <c r="G19" s="55">
        <v>20</v>
      </c>
      <c r="H19" s="76">
        <f t="shared" si="2"/>
        <v>95.238095238095227</v>
      </c>
      <c r="I19" s="58"/>
      <c r="J19" s="77">
        <v>1</v>
      </c>
      <c r="K19" s="77">
        <v>1</v>
      </c>
      <c r="L19" s="76">
        <f t="shared" si="3"/>
        <v>100</v>
      </c>
      <c r="M19" s="77"/>
      <c r="N19" s="77" t="s">
        <v>70</v>
      </c>
      <c r="O19" s="77" t="s">
        <v>70</v>
      </c>
      <c r="P19" s="77" t="s">
        <v>70</v>
      </c>
      <c r="Q19" s="58"/>
      <c r="R19" s="55">
        <v>9</v>
      </c>
      <c r="S19" s="55">
        <v>8</v>
      </c>
      <c r="T19" s="76">
        <f t="shared" si="5"/>
        <v>88.888888888888886</v>
      </c>
      <c r="U19" s="58"/>
      <c r="V19" s="55">
        <v>130</v>
      </c>
      <c r="W19" s="55">
        <v>99</v>
      </c>
      <c r="X19" s="76">
        <f t="shared" si="6"/>
        <v>76.153846153846146</v>
      </c>
      <c r="Y19" s="76"/>
      <c r="Z19" s="55">
        <v>7</v>
      </c>
      <c r="AA19" s="55">
        <v>6</v>
      </c>
      <c r="AB19" s="76">
        <f t="shared" si="7"/>
        <v>85.714285714285708</v>
      </c>
    </row>
    <row r="20" spans="1:28" ht="12.95" customHeight="1" x14ac:dyDescent="0.2">
      <c r="A20" s="65" t="s">
        <v>77</v>
      </c>
      <c r="B20" s="55">
        <v>58</v>
      </c>
      <c r="C20" s="55">
        <v>56</v>
      </c>
      <c r="D20" s="76">
        <f t="shared" si="1"/>
        <v>96.551724137931032</v>
      </c>
      <c r="E20" s="65"/>
      <c r="F20" s="55">
        <v>89</v>
      </c>
      <c r="G20" s="55">
        <v>88</v>
      </c>
      <c r="H20" s="76">
        <f t="shared" si="2"/>
        <v>98.876404494382015</v>
      </c>
      <c r="I20" s="58"/>
      <c r="J20" s="55">
        <v>3</v>
      </c>
      <c r="K20" s="55">
        <v>3</v>
      </c>
      <c r="L20" s="76">
        <f t="shared" si="3"/>
        <v>100</v>
      </c>
      <c r="M20" s="76"/>
      <c r="N20" s="76">
        <v>10</v>
      </c>
      <c r="O20" s="76">
        <v>10</v>
      </c>
      <c r="P20" s="76">
        <f t="shared" si="4"/>
        <v>100</v>
      </c>
      <c r="Q20" s="58"/>
      <c r="R20" s="55">
        <v>71</v>
      </c>
      <c r="S20" s="55">
        <v>68</v>
      </c>
      <c r="T20" s="76">
        <f t="shared" si="5"/>
        <v>95.774647887323937</v>
      </c>
      <c r="U20" s="58"/>
      <c r="V20" s="55">
        <v>135</v>
      </c>
      <c r="W20" s="55">
        <v>127</v>
      </c>
      <c r="X20" s="76">
        <f t="shared" si="6"/>
        <v>94.074074074074076</v>
      </c>
      <c r="Y20" s="76"/>
      <c r="Z20" s="55">
        <v>54</v>
      </c>
      <c r="AA20" s="55">
        <v>53</v>
      </c>
      <c r="AB20" s="76">
        <f t="shared" si="7"/>
        <v>98.148148148148152</v>
      </c>
    </row>
    <row r="21" spans="1:28" ht="12.95" customHeight="1" x14ac:dyDescent="0.2">
      <c r="A21" s="63" t="s">
        <v>78</v>
      </c>
      <c r="B21" s="55">
        <v>34</v>
      </c>
      <c r="C21" s="55">
        <v>33</v>
      </c>
      <c r="D21" s="76">
        <f t="shared" si="1"/>
        <v>97.058823529411768</v>
      </c>
      <c r="E21" s="63"/>
      <c r="F21" s="55">
        <v>22</v>
      </c>
      <c r="G21" s="55">
        <v>21</v>
      </c>
      <c r="H21" s="76">
        <f t="shared" si="2"/>
        <v>95.454545454545453</v>
      </c>
      <c r="I21" s="58"/>
      <c r="J21" s="77" t="s">
        <v>70</v>
      </c>
      <c r="K21" s="77" t="s">
        <v>70</v>
      </c>
      <c r="L21" s="77" t="s">
        <v>70</v>
      </c>
      <c r="M21" s="76"/>
      <c r="N21" s="76">
        <v>1</v>
      </c>
      <c r="O21" s="76">
        <v>1</v>
      </c>
      <c r="P21" s="76">
        <f t="shared" si="4"/>
        <v>100</v>
      </c>
      <c r="Q21" s="58"/>
      <c r="R21" s="55">
        <v>6</v>
      </c>
      <c r="S21" s="55">
        <v>6</v>
      </c>
      <c r="T21" s="76">
        <f t="shared" si="5"/>
        <v>100</v>
      </c>
      <c r="U21" s="58"/>
      <c r="V21" s="55">
        <v>158</v>
      </c>
      <c r="W21" s="55">
        <v>141</v>
      </c>
      <c r="X21" s="76">
        <f t="shared" si="6"/>
        <v>89.240506329113927</v>
      </c>
      <c r="Y21" s="76"/>
      <c r="Z21" s="55">
        <v>19</v>
      </c>
      <c r="AA21" s="55">
        <v>19</v>
      </c>
      <c r="AB21" s="76">
        <f t="shared" si="7"/>
        <v>100</v>
      </c>
    </row>
    <row r="22" spans="1:28" ht="12.95" customHeight="1" x14ac:dyDescent="0.2">
      <c r="A22" s="63" t="s">
        <v>79</v>
      </c>
      <c r="B22" s="55">
        <v>14</v>
      </c>
      <c r="C22" s="55">
        <v>14</v>
      </c>
      <c r="D22" s="76">
        <f t="shared" si="1"/>
        <v>100</v>
      </c>
      <c r="E22" s="63"/>
      <c r="F22" s="55">
        <v>71</v>
      </c>
      <c r="G22" s="55">
        <v>69</v>
      </c>
      <c r="H22" s="76">
        <f t="shared" si="2"/>
        <v>97.183098591549296</v>
      </c>
      <c r="I22" s="58"/>
      <c r="J22" s="55">
        <v>4</v>
      </c>
      <c r="K22" s="55">
        <v>3</v>
      </c>
      <c r="L22" s="76">
        <f t="shared" si="3"/>
        <v>75</v>
      </c>
      <c r="M22" s="76"/>
      <c r="N22" s="76">
        <v>7</v>
      </c>
      <c r="O22" s="76">
        <v>7</v>
      </c>
      <c r="P22" s="76">
        <f t="shared" si="4"/>
        <v>100</v>
      </c>
      <c r="Q22" s="58"/>
      <c r="R22" s="55">
        <v>57</v>
      </c>
      <c r="S22" s="55">
        <v>52</v>
      </c>
      <c r="T22" s="76">
        <f t="shared" si="5"/>
        <v>91.228070175438589</v>
      </c>
      <c r="U22" s="58"/>
      <c r="V22" s="55">
        <v>86</v>
      </c>
      <c r="W22" s="55">
        <v>84</v>
      </c>
      <c r="X22" s="76">
        <f t="shared" si="6"/>
        <v>97.674418604651152</v>
      </c>
      <c r="Y22" s="76"/>
      <c r="Z22" s="55">
        <v>58</v>
      </c>
      <c r="AA22" s="55">
        <v>56</v>
      </c>
      <c r="AB22" s="76">
        <f t="shared" si="7"/>
        <v>96.551724137931032</v>
      </c>
    </row>
    <row r="23" spans="1:28" ht="12.95" customHeight="1" x14ac:dyDescent="0.2">
      <c r="A23" s="63" t="s">
        <v>80</v>
      </c>
      <c r="B23" s="55">
        <v>14</v>
      </c>
      <c r="C23" s="55">
        <v>11</v>
      </c>
      <c r="D23" s="76">
        <f t="shared" si="1"/>
        <v>78.571428571428569</v>
      </c>
      <c r="E23" s="63"/>
      <c r="F23" s="55">
        <v>14</v>
      </c>
      <c r="G23" s="55">
        <v>13</v>
      </c>
      <c r="H23" s="76">
        <f t="shared" si="2"/>
        <v>92.857142857142861</v>
      </c>
      <c r="I23" s="58"/>
      <c r="J23" s="55">
        <v>2</v>
      </c>
      <c r="K23" s="55">
        <v>2</v>
      </c>
      <c r="L23" s="76">
        <f t="shared" si="3"/>
        <v>100</v>
      </c>
      <c r="M23" s="76"/>
      <c r="N23" s="76">
        <v>1</v>
      </c>
      <c r="O23" s="76">
        <v>1</v>
      </c>
      <c r="P23" s="76">
        <f t="shared" si="4"/>
        <v>100</v>
      </c>
      <c r="Q23" s="58"/>
      <c r="R23" s="55">
        <v>6</v>
      </c>
      <c r="S23" s="55">
        <v>5</v>
      </c>
      <c r="T23" s="76">
        <f t="shared" si="5"/>
        <v>83.333333333333343</v>
      </c>
      <c r="U23" s="58"/>
      <c r="V23" s="55">
        <v>102</v>
      </c>
      <c r="W23" s="55">
        <v>89</v>
      </c>
      <c r="X23" s="76">
        <f t="shared" si="6"/>
        <v>87.254901960784309</v>
      </c>
      <c r="Y23" s="76"/>
      <c r="Z23" s="55">
        <v>6</v>
      </c>
      <c r="AA23" s="55">
        <v>6</v>
      </c>
      <c r="AB23" s="76">
        <f t="shared" si="7"/>
        <v>100</v>
      </c>
    </row>
    <row r="24" spans="1:28" ht="12.95" customHeight="1" x14ac:dyDescent="0.2">
      <c r="A24" s="63" t="s">
        <v>81</v>
      </c>
      <c r="B24" s="55">
        <v>18</v>
      </c>
      <c r="C24" s="55">
        <v>11</v>
      </c>
      <c r="D24" s="76">
        <f t="shared" si="1"/>
        <v>61.111111111111114</v>
      </c>
      <c r="E24" s="63"/>
      <c r="F24" s="55">
        <v>20</v>
      </c>
      <c r="G24" s="55">
        <v>19</v>
      </c>
      <c r="H24" s="76">
        <f t="shared" si="2"/>
        <v>95</v>
      </c>
      <c r="I24" s="58"/>
      <c r="J24" s="55">
        <v>4</v>
      </c>
      <c r="K24" s="55">
        <v>4</v>
      </c>
      <c r="L24" s="76">
        <f t="shared" si="3"/>
        <v>100</v>
      </c>
      <c r="M24" s="76"/>
      <c r="N24" s="76">
        <v>2</v>
      </c>
      <c r="O24" s="76">
        <v>2</v>
      </c>
      <c r="P24" s="76">
        <f t="shared" si="4"/>
        <v>100</v>
      </c>
      <c r="Q24" s="58"/>
      <c r="R24" s="55">
        <v>9</v>
      </c>
      <c r="S24" s="55">
        <v>8</v>
      </c>
      <c r="T24" s="76">
        <f t="shared" si="5"/>
        <v>88.888888888888886</v>
      </c>
      <c r="U24" s="58"/>
      <c r="V24" s="55">
        <v>79</v>
      </c>
      <c r="W24" s="55">
        <v>72</v>
      </c>
      <c r="X24" s="76">
        <f t="shared" si="6"/>
        <v>91.139240506329116</v>
      </c>
      <c r="Y24" s="76"/>
      <c r="Z24" s="55">
        <v>14</v>
      </c>
      <c r="AA24" s="55">
        <v>14</v>
      </c>
      <c r="AB24" s="76">
        <f t="shared" si="7"/>
        <v>100</v>
      </c>
    </row>
    <row r="25" spans="1:28" ht="12.95" customHeight="1" x14ac:dyDescent="0.2">
      <c r="A25" s="63" t="s">
        <v>82</v>
      </c>
      <c r="B25" s="55">
        <v>18</v>
      </c>
      <c r="C25" s="55">
        <v>9</v>
      </c>
      <c r="D25" s="76">
        <f t="shared" si="1"/>
        <v>50</v>
      </c>
      <c r="E25" s="63"/>
      <c r="F25" s="55">
        <v>22</v>
      </c>
      <c r="G25" s="55">
        <v>19</v>
      </c>
      <c r="H25" s="76">
        <f t="shared" si="2"/>
        <v>86.36363636363636</v>
      </c>
      <c r="I25" s="58"/>
      <c r="J25" s="77" t="s">
        <v>70</v>
      </c>
      <c r="K25" s="77" t="s">
        <v>70</v>
      </c>
      <c r="L25" s="77" t="s">
        <v>70</v>
      </c>
      <c r="M25" s="76"/>
      <c r="N25" s="76">
        <v>1</v>
      </c>
      <c r="O25" s="76">
        <v>1</v>
      </c>
      <c r="P25" s="76">
        <f t="shared" si="4"/>
        <v>100</v>
      </c>
      <c r="Q25" s="58"/>
      <c r="R25" s="55">
        <v>11</v>
      </c>
      <c r="S25" s="55">
        <v>11</v>
      </c>
      <c r="T25" s="76">
        <f t="shared" si="5"/>
        <v>100</v>
      </c>
      <c r="U25" s="58"/>
      <c r="V25" s="55">
        <v>124</v>
      </c>
      <c r="W25" s="55">
        <v>104</v>
      </c>
      <c r="X25" s="76">
        <f t="shared" si="6"/>
        <v>83.870967741935488</v>
      </c>
      <c r="Y25" s="76"/>
      <c r="Z25" s="55">
        <v>7</v>
      </c>
      <c r="AA25" s="55">
        <v>7</v>
      </c>
      <c r="AB25" s="76">
        <f t="shared" si="7"/>
        <v>100</v>
      </c>
    </row>
    <row r="26" spans="1:28" ht="12.95" customHeight="1" x14ac:dyDescent="0.2">
      <c r="A26" s="63" t="s">
        <v>83</v>
      </c>
      <c r="B26" s="55">
        <v>5</v>
      </c>
      <c r="C26" s="55">
        <v>5</v>
      </c>
      <c r="D26" s="76">
        <f t="shared" si="1"/>
        <v>100</v>
      </c>
      <c r="E26" s="63"/>
      <c r="F26" s="55">
        <v>23</v>
      </c>
      <c r="G26" s="55">
        <v>21</v>
      </c>
      <c r="H26" s="76">
        <f t="shared" si="2"/>
        <v>91.304347826086953</v>
      </c>
      <c r="I26" s="58"/>
      <c r="J26" s="55">
        <v>2</v>
      </c>
      <c r="K26" s="55">
        <v>2</v>
      </c>
      <c r="L26" s="76">
        <f t="shared" si="3"/>
        <v>100</v>
      </c>
      <c r="M26" s="76"/>
      <c r="N26" s="77" t="s">
        <v>70</v>
      </c>
      <c r="O26" s="77" t="s">
        <v>70</v>
      </c>
      <c r="P26" s="77" t="s">
        <v>70</v>
      </c>
      <c r="Q26" s="58"/>
      <c r="R26" s="55">
        <v>5</v>
      </c>
      <c r="S26" s="55">
        <v>5</v>
      </c>
      <c r="T26" s="76">
        <f t="shared" si="5"/>
        <v>100</v>
      </c>
      <c r="U26" s="58"/>
      <c r="V26" s="55">
        <v>72</v>
      </c>
      <c r="W26" s="55">
        <v>66</v>
      </c>
      <c r="X26" s="76">
        <f t="shared" si="6"/>
        <v>91.666666666666657</v>
      </c>
      <c r="Y26" s="76"/>
      <c r="Z26" s="55">
        <v>6</v>
      </c>
      <c r="AA26" s="55">
        <v>6</v>
      </c>
      <c r="AB26" s="76">
        <f t="shared" si="7"/>
        <v>100</v>
      </c>
    </row>
    <row r="27" spans="1:28" ht="12.95" customHeight="1" x14ac:dyDescent="0.2">
      <c r="A27" s="63" t="s">
        <v>84</v>
      </c>
      <c r="B27" s="55">
        <v>17</v>
      </c>
      <c r="C27" s="55">
        <v>13</v>
      </c>
      <c r="D27" s="76">
        <f t="shared" si="1"/>
        <v>76.470588235294116</v>
      </c>
      <c r="E27" s="63"/>
      <c r="F27" s="55">
        <v>12</v>
      </c>
      <c r="G27" s="55">
        <v>11</v>
      </c>
      <c r="H27" s="76">
        <f t="shared" si="2"/>
        <v>91.666666666666657</v>
      </c>
      <c r="I27" s="58"/>
      <c r="J27" s="77" t="s">
        <v>70</v>
      </c>
      <c r="K27" s="77" t="s">
        <v>70</v>
      </c>
      <c r="L27" s="77" t="s">
        <v>70</v>
      </c>
      <c r="M27" s="76"/>
      <c r="N27" s="76">
        <v>2</v>
      </c>
      <c r="O27" s="76">
        <v>2</v>
      </c>
      <c r="P27" s="76">
        <f t="shared" si="4"/>
        <v>100</v>
      </c>
      <c r="Q27" s="58"/>
      <c r="R27" s="55">
        <v>9</v>
      </c>
      <c r="S27" s="55">
        <v>8</v>
      </c>
      <c r="T27" s="76">
        <f t="shared" si="5"/>
        <v>88.888888888888886</v>
      </c>
      <c r="U27" s="58"/>
      <c r="V27" s="55">
        <v>88</v>
      </c>
      <c r="W27" s="55">
        <v>84</v>
      </c>
      <c r="X27" s="76">
        <f t="shared" si="6"/>
        <v>95.454545454545453</v>
      </c>
      <c r="Y27" s="76"/>
      <c r="Z27" s="55">
        <v>9</v>
      </c>
      <c r="AA27" s="55">
        <v>8</v>
      </c>
      <c r="AB27" s="76">
        <f t="shared" si="7"/>
        <v>88.888888888888886</v>
      </c>
    </row>
    <row r="28" spans="1:28" ht="12.95" customHeight="1" x14ac:dyDescent="0.2">
      <c r="A28" s="63" t="s">
        <v>85</v>
      </c>
      <c r="B28" s="55">
        <v>37</v>
      </c>
      <c r="C28" s="55">
        <v>25</v>
      </c>
      <c r="D28" s="76">
        <f t="shared" si="1"/>
        <v>67.567567567567565</v>
      </c>
      <c r="E28" s="63"/>
      <c r="F28" s="55">
        <v>30</v>
      </c>
      <c r="G28" s="55">
        <v>26</v>
      </c>
      <c r="H28" s="76">
        <f t="shared" si="2"/>
        <v>86.666666666666671</v>
      </c>
      <c r="I28" s="58"/>
      <c r="J28" s="55">
        <v>5</v>
      </c>
      <c r="K28" s="55">
        <v>5</v>
      </c>
      <c r="L28" s="76">
        <f t="shared" si="3"/>
        <v>100</v>
      </c>
      <c r="M28" s="76"/>
      <c r="N28" s="76">
        <v>4</v>
      </c>
      <c r="O28" s="76">
        <v>4</v>
      </c>
      <c r="P28" s="76">
        <f t="shared" si="4"/>
        <v>100</v>
      </c>
      <c r="Q28" s="58"/>
      <c r="R28" s="55">
        <v>18</v>
      </c>
      <c r="S28" s="55">
        <v>16</v>
      </c>
      <c r="T28" s="76">
        <f t="shared" si="5"/>
        <v>88.888888888888886</v>
      </c>
      <c r="U28" s="58"/>
      <c r="V28" s="55">
        <v>98</v>
      </c>
      <c r="W28" s="55">
        <v>79</v>
      </c>
      <c r="X28" s="76">
        <f t="shared" si="6"/>
        <v>80.612244897959187</v>
      </c>
      <c r="Y28" s="76"/>
      <c r="Z28" s="55">
        <v>18</v>
      </c>
      <c r="AA28" s="55">
        <v>13</v>
      </c>
      <c r="AB28" s="76">
        <f t="shared" si="7"/>
        <v>72.222222222222214</v>
      </c>
    </row>
    <row r="29" spans="1:28" ht="12.95" customHeight="1" x14ac:dyDescent="0.2">
      <c r="A29" s="63" t="s">
        <v>86</v>
      </c>
      <c r="B29" s="55">
        <v>40</v>
      </c>
      <c r="C29" s="55">
        <v>29</v>
      </c>
      <c r="D29" s="76">
        <f t="shared" si="1"/>
        <v>72.5</v>
      </c>
      <c r="E29" s="63"/>
      <c r="F29" s="55">
        <v>33</v>
      </c>
      <c r="G29" s="55">
        <v>29</v>
      </c>
      <c r="H29" s="76">
        <f t="shared" si="2"/>
        <v>87.878787878787875</v>
      </c>
      <c r="I29" s="58"/>
      <c r="J29" s="55">
        <v>6</v>
      </c>
      <c r="K29" s="55">
        <v>5</v>
      </c>
      <c r="L29" s="76">
        <f t="shared" si="3"/>
        <v>83.333333333333343</v>
      </c>
      <c r="M29" s="76"/>
      <c r="N29" s="76">
        <v>2</v>
      </c>
      <c r="O29" s="76">
        <v>2</v>
      </c>
      <c r="P29" s="76">
        <f t="shared" si="4"/>
        <v>100</v>
      </c>
      <c r="Q29" s="58"/>
      <c r="R29" s="55">
        <v>9</v>
      </c>
      <c r="S29" s="55">
        <v>9</v>
      </c>
      <c r="T29" s="76">
        <f t="shared" si="5"/>
        <v>100</v>
      </c>
      <c r="U29" s="58"/>
      <c r="V29" s="55">
        <v>229</v>
      </c>
      <c r="W29" s="55">
        <v>181</v>
      </c>
      <c r="X29" s="76">
        <f t="shared" si="6"/>
        <v>79.039301310043669</v>
      </c>
      <c r="Y29" s="76"/>
      <c r="Z29" s="55">
        <v>14</v>
      </c>
      <c r="AA29" s="55">
        <v>10</v>
      </c>
      <c r="AB29" s="76">
        <f t="shared" si="7"/>
        <v>71.428571428571431</v>
      </c>
    </row>
    <row r="30" spans="1:28" ht="12.95" customHeight="1" x14ac:dyDescent="0.2">
      <c r="A30" s="63" t="s">
        <v>87</v>
      </c>
      <c r="B30" s="55">
        <v>14</v>
      </c>
      <c r="C30" s="55">
        <v>10</v>
      </c>
      <c r="D30" s="76">
        <f t="shared" si="1"/>
        <v>71.428571428571431</v>
      </c>
      <c r="E30" s="63"/>
      <c r="F30" s="55">
        <v>14</v>
      </c>
      <c r="G30" s="55">
        <v>14</v>
      </c>
      <c r="H30" s="76">
        <f t="shared" si="2"/>
        <v>100</v>
      </c>
      <c r="I30" s="58"/>
      <c r="J30" s="77">
        <v>2</v>
      </c>
      <c r="K30" s="77">
        <v>2</v>
      </c>
      <c r="L30" s="76">
        <f t="shared" si="3"/>
        <v>100</v>
      </c>
      <c r="M30" s="77"/>
      <c r="N30" s="77" t="s">
        <v>70</v>
      </c>
      <c r="O30" s="77" t="s">
        <v>70</v>
      </c>
      <c r="P30" s="77" t="s">
        <v>70</v>
      </c>
      <c r="Q30" s="58"/>
      <c r="R30" s="55">
        <v>8</v>
      </c>
      <c r="S30" s="55">
        <v>8</v>
      </c>
      <c r="T30" s="76">
        <f t="shared" si="5"/>
        <v>100</v>
      </c>
      <c r="U30" s="58"/>
      <c r="V30" s="55">
        <v>76</v>
      </c>
      <c r="W30" s="55">
        <v>68</v>
      </c>
      <c r="X30" s="76">
        <f t="shared" si="6"/>
        <v>89.473684210526315</v>
      </c>
      <c r="Y30" s="76"/>
      <c r="Z30" s="55">
        <v>14</v>
      </c>
      <c r="AA30" s="55">
        <v>13</v>
      </c>
      <c r="AB30" s="76">
        <f t="shared" si="7"/>
        <v>92.857142857142861</v>
      </c>
    </row>
    <row r="31" spans="1:28" ht="12.95" customHeight="1" x14ac:dyDescent="0.2">
      <c r="A31" s="63" t="s">
        <v>88</v>
      </c>
      <c r="B31" s="55">
        <v>14</v>
      </c>
      <c r="C31" s="55">
        <v>10</v>
      </c>
      <c r="D31" s="76">
        <f t="shared" si="1"/>
        <v>71.428571428571431</v>
      </c>
      <c r="E31" s="63"/>
      <c r="F31" s="55">
        <v>19</v>
      </c>
      <c r="G31" s="55">
        <v>18</v>
      </c>
      <c r="H31" s="76">
        <f t="shared" si="2"/>
        <v>94.73684210526315</v>
      </c>
      <c r="I31" s="58"/>
      <c r="J31" s="55">
        <v>1</v>
      </c>
      <c r="K31" s="55">
        <v>1</v>
      </c>
      <c r="L31" s="76">
        <f t="shared" si="3"/>
        <v>100</v>
      </c>
      <c r="M31" s="76"/>
      <c r="N31" s="76">
        <v>2</v>
      </c>
      <c r="O31" s="76">
        <v>2</v>
      </c>
      <c r="P31" s="76">
        <f t="shared" si="4"/>
        <v>100</v>
      </c>
      <c r="Q31" s="58"/>
      <c r="R31" s="55">
        <v>8</v>
      </c>
      <c r="S31" s="55">
        <v>8</v>
      </c>
      <c r="T31" s="76">
        <f t="shared" si="5"/>
        <v>100</v>
      </c>
      <c r="U31" s="58"/>
      <c r="V31" s="55">
        <v>179</v>
      </c>
      <c r="W31" s="55">
        <v>141</v>
      </c>
      <c r="X31" s="76">
        <f t="shared" si="6"/>
        <v>78.770949720670387</v>
      </c>
      <c r="Y31" s="76"/>
      <c r="Z31" s="55">
        <v>18</v>
      </c>
      <c r="AA31" s="55">
        <v>15</v>
      </c>
      <c r="AB31" s="76">
        <f t="shared" si="7"/>
        <v>83.333333333333343</v>
      </c>
    </row>
    <row r="32" spans="1:28" ht="12.95" customHeight="1" x14ac:dyDescent="0.2">
      <c r="A32" s="63" t="s">
        <v>89</v>
      </c>
      <c r="B32" s="55">
        <v>2</v>
      </c>
      <c r="C32" s="55">
        <v>2</v>
      </c>
      <c r="D32" s="76">
        <f t="shared" si="1"/>
        <v>100</v>
      </c>
      <c r="E32" s="63"/>
      <c r="F32" s="55">
        <v>8</v>
      </c>
      <c r="G32" s="55">
        <v>7</v>
      </c>
      <c r="H32" s="76">
        <f t="shared" si="2"/>
        <v>87.5</v>
      </c>
      <c r="I32" s="58"/>
      <c r="J32" s="77" t="s">
        <v>70</v>
      </c>
      <c r="K32" s="77" t="s">
        <v>70</v>
      </c>
      <c r="L32" s="77" t="s">
        <v>70</v>
      </c>
      <c r="M32" s="77"/>
      <c r="N32" s="77" t="s">
        <v>70</v>
      </c>
      <c r="O32" s="77" t="s">
        <v>70</v>
      </c>
      <c r="P32" s="77" t="s">
        <v>70</v>
      </c>
      <c r="Q32" s="58"/>
      <c r="R32" s="55">
        <v>4</v>
      </c>
      <c r="S32" s="55">
        <v>4</v>
      </c>
      <c r="T32" s="76">
        <f t="shared" si="5"/>
        <v>100</v>
      </c>
      <c r="U32" s="58"/>
      <c r="V32" s="55">
        <v>45</v>
      </c>
      <c r="W32" s="55">
        <v>35</v>
      </c>
      <c r="X32" s="76">
        <f t="shared" si="6"/>
        <v>77.777777777777786</v>
      </c>
      <c r="Y32" s="76"/>
      <c r="Z32" s="55">
        <v>2</v>
      </c>
      <c r="AA32" s="55">
        <v>2</v>
      </c>
      <c r="AB32" s="76">
        <f t="shared" si="7"/>
        <v>100</v>
      </c>
    </row>
    <row r="33" spans="1:29" ht="12.95" customHeight="1" x14ac:dyDescent="0.2">
      <c r="A33" s="63" t="s">
        <v>90</v>
      </c>
      <c r="B33" s="55">
        <v>38</v>
      </c>
      <c r="C33" s="55">
        <v>30</v>
      </c>
      <c r="D33" s="76">
        <f t="shared" si="1"/>
        <v>78.94736842105263</v>
      </c>
      <c r="E33" s="63"/>
      <c r="F33" s="55">
        <v>50</v>
      </c>
      <c r="G33" s="55">
        <v>47</v>
      </c>
      <c r="H33" s="76">
        <f t="shared" si="2"/>
        <v>94</v>
      </c>
      <c r="I33" s="58"/>
      <c r="J33" s="55">
        <v>3</v>
      </c>
      <c r="K33" s="55">
        <v>3</v>
      </c>
      <c r="L33" s="76">
        <f t="shared" si="3"/>
        <v>100</v>
      </c>
      <c r="M33" s="76"/>
      <c r="N33" s="76">
        <v>1</v>
      </c>
      <c r="O33" s="76">
        <v>1</v>
      </c>
      <c r="P33" s="76">
        <f t="shared" si="4"/>
        <v>100</v>
      </c>
      <c r="Q33" s="58"/>
      <c r="R33" s="55">
        <v>27</v>
      </c>
      <c r="S33" s="55">
        <v>25</v>
      </c>
      <c r="T33" s="76">
        <f t="shared" si="5"/>
        <v>92.592592592592595</v>
      </c>
      <c r="U33" s="58"/>
      <c r="V33" s="55">
        <v>184</v>
      </c>
      <c r="W33" s="55">
        <v>148</v>
      </c>
      <c r="X33" s="76">
        <f t="shared" si="6"/>
        <v>80.434782608695656</v>
      </c>
      <c r="Y33" s="76"/>
      <c r="Z33" s="55">
        <v>28</v>
      </c>
      <c r="AA33" s="55">
        <v>22</v>
      </c>
      <c r="AB33" s="76">
        <f t="shared" si="7"/>
        <v>78.571428571428569</v>
      </c>
    </row>
    <row r="34" spans="1:29" ht="12.95" customHeight="1" x14ac:dyDescent="0.2">
      <c r="A34" s="66" t="s">
        <v>91</v>
      </c>
      <c r="B34" s="55">
        <v>34</v>
      </c>
      <c r="C34" s="55">
        <v>27</v>
      </c>
      <c r="D34" s="76">
        <f t="shared" si="1"/>
        <v>79.411764705882348</v>
      </c>
      <c r="E34" s="66"/>
      <c r="F34" s="55">
        <v>47</v>
      </c>
      <c r="G34" s="55">
        <v>40</v>
      </c>
      <c r="H34" s="76">
        <f t="shared" si="2"/>
        <v>85.106382978723403</v>
      </c>
      <c r="I34" s="78"/>
      <c r="J34" s="55">
        <v>4</v>
      </c>
      <c r="K34" s="55">
        <v>4</v>
      </c>
      <c r="L34" s="76">
        <f t="shared" si="3"/>
        <v>100</v>
      </c>
      <c r="M34" s="76"/>
      <c r="N34" s="76">
        <v>5</v>
      </c>
      <c r="O34" s="76">
        <v>4</v>
      </c>
      <c r="P34" s="76">
        <f t="shared" si="4"/>
        <v>80</v>
      </c>
      <c r="Q34" s="78"/>
      <c r="R34" s="55">
        <v>34</v>
      </c>
      <c r="S34" s="55">
        <v>30</v>
      </c>
      <c r="T34" s="76">
        <f t="shared" si="5"/>
        <v>88.235294117647058</v>
      </c>
      <c r="U34" s="78"/>
      <c r="V34" s="55">
        <v>142</v>
      </c>
      <c r="W34" s="55">
        <v>124</v>
      </c>
      <c r="X34" s="76">
        <f t="shared" si="6"/>
        <v>87.323943661971825</v>
      </c>
      <c r="Y34" s="79"/>
      <c r="Z34" s="55">
        <v>23</v>
      </c>
      <c r="AA34" s="55">
        <v>17</v>
      </c>
      <c r="AB34" s="76">
        <f t="shared" si="7"/>
        <v>73.91304347826086</v>
      </c>
      <c r="AC34" s="80"/>
    </row>
    <row r="35" spans="1:29" ht="12.95" customHeight="1" thickBot="1" x14ac:dyDescent="0.25">
      <c r="A35" s="67" t="s">
        <v>92</v>
      </c>
      <c r="B35" s="69">
        <v>4</v>
      </c>
      <c r="C35" s="69">
        <v>4</v>
      </c>
      <c r="D35" s="81">
        <f t="shared" si="1"/>
        <v>100</v>
      </c>
      <c r="E35" s="67"/>
      <c r="F35" s="69">
        <v>4</v>
      </c>
      <c r="G35" s="69">
        <v>4</v>
      </c>
      <c r="H35" s="81">
        <f t="shared" si="2"/>
        <v>100</v>
      </c>
      <c r="I35" s="82"/>
      <c r="J35" s="83" t="s">
        <v>70</v>
      </c>
      <c r="K35" s="83" t="s">
        <v>70</v>
      </c>
      <c r="L35" s="83" t="s">
        <v>70</v>
      </c>
      <c r="M35" s="81"/>
      <c r="N35" s="83" t="s">
        <v>70</v>
      </c>
      <c r="O35" s="83" t="s">
        <v>70</v>
      </c>
      <c r="P35" s="83" t="s">
        <v>70</v>
      </c>
      <c r="Q35" s="82"/>
      <c r="R35" s="69">
        <v>3</v>
      </c>
      <c r="S35" s="69">
        <v>2</v>
      </c>
      <c r="T35" s="81">
        <f t="shared" si="5"/>
        <v>66.666666666666657</v>
      </c>
      <c r="U35" s="82"/>
      <c r="V35" s="69">
        <v>63</v>
      </c>
      <c r="W35" s="69">
        <v>49</v>
      </c>
      <c r="X35" s="81">
        <f t="shared" si="6"/>
        <v>77.777777777777786</v>
      </c>
      <c r="Y35" s="81"/>
      <c r="Z35" s="69">
        <v>4</v>
      </c>
      <c r="AA35" s="69">
        <v>4</v>
      </c>
      <c r="AB35" s="81">
        <f t="shared" si="7"/>
        <v>100</v>
      </c>
      <c r="AC35" s="81"/>
    </row>
  </sheetData>
  <mergeCells count="13">
    <mergeCell ref="AE1:AF2"/>
    <mergeCell ref="V5:X5"/>
    <mergeCell ref="Z5:AB5"/>
    <mergeCell ref="A1:AC1"/>
    <mergeCell ref="A2:AC2"/>
    <mergeCell ref="A3:AC3"/>
    <mergeCell ref="A4:AC4"/>
    <mergeCell ref="A5:A6"/>
    <mergeCell ref="B5:D5"/>
    <mergeCell ref="F5:H5"/>
    <mergeCell ref="J5:L5"/>
    <mergeCell ref="N5:P5"/>
    <mergeCell ref="R5:T5"/>
  </mergeCells>
  <hyperlinks>
    <hyperlink ref="AE1" r:id="rId1" location="INDICE!A1"/>
    <hyperlink ref="AE1:AF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8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zoomScaleNormal="100" workbookViewId="0">
      <selection activeCell="Y1" sqref="Y1:AB2"/>
    </sheetView>
  </sheetViews>
  <sheetFormatPr baseColWidth="10" defaultRowHeight="12.75" x14ac:dyDescent="0.2"/>
  <cols>
    <col min="1" max="1" width="16.42578125" style="73" customWidth="1"/>
    <col min="2" max="2" width="5.140625" style="73" bestFit="1" customWidth="1"/>
    <col min="3" max="3" width="7.7109375" style="73" bestFit="1" customWidth="1"/>
    <col min="4" max="4" width="7" style="73" bestFit="1" customWidth="1"/>
    <col min="5" max="5" width="1.140625" style="73" customWidth="1"/>
    <col min="6" max="6" width="5" style="73" bestFit="1" customWidth="1"/>
    <col min="7" max="7" width="7.140625" style="73" bestFit="1" customWidth="1"/>
    <col min="8" max="8" width="7" style="73" bestFit="1" customWidth="1"/>
    <col min="9" max="9" width="1.140625" style="73" customWidth="1"/>
    <col min="10" max="10" width="5" style="73" bestFit="1" customWidth="1"/>
    <col min="11" max="11" width="7.7109375" style="73" bestFit="1" customWidth="1"/>
    <col min="12" max="12" width="7" style="73" bestFit="1" customWidth="1"/>
    <col min="13" max="13" width="1.140625" style="73" customWidth="1"/>
    <col min="14" max="14" width="5.140625" style="73" bestFit="1" customWidth="1"/>
    <col min="15" max="15" width="7.7109375" style="73" bestFit="1" customWidth="1"/>
    <col min="16" max="16" width="6" style="73" bestFit="1" customWidth="1"/>
    <col min="17" max="17" width="1.140625" style="73" customWidth="1"/>
    <col min="18" max="18" width="5.140625" style="73" bestFit="1" customWidth="1"/>
    <col min="19" max="19" width="7.7109375" style="73" bestFit="1" customWidth="1"/>
    <col min="20" max="20" width="7" style="73" bestFit="1" customWidth="1"/>
    <col min="21" max="21" width="0.7109375" style="73" customWidth="1"/>
    <col min="22" max="22" width="7.42578125" style="73" bestFit="1" customWidth="1"/>
    <col min="23" max="23" width="7.7109375" style="73" bestFit="1" customWidth="1"/>
    <col min="24" max="24" width="7" style="73" bestFit="1" customWidth="1"/>
    <col min="25" max="16384" width="11.42578125" style="59"/>
  </cols>
  <sheetData>
    <row r="1" spans="1:28" s="44" customFormat="1" ht="15" customHeight="1" x14ac:dyDescent="0.2">
      <c r="A1" s="186" t="s">
        <v>151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69"/>
      <c r="Z1" s="180" t="s">
        <v>194</v>
      </c>
      <c r="AA1" s="180"/>
      <c r="AB1" s="169"/>
    </row>
    <row r="2" spans="1:28" s="44" customFormat="1" ht="15" customHeight="1" x14ac:dyDescent="0.2">
      <c r="A2" s="186" t="s">
        <v>94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69"/>
      <c r="Z2" s="180"/>
      <c r="AA2" s="180"/>
      <c r="AB2"/>
    </row>
    <row r="3" spans="1:28" s="44" customFormat="1" ht="14.25" x14ac:dyDescent="0.2">
      <c r="A3" s="186" t="s">
        <v>39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</row>
    <row r="4" spans="1:28" s="44" customFormat="1" ht="15" thickBot="1" x14ac:dyDescent="0.25">
      <c r="A4" s="188" t="s">
        <v>40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</row>
    <row r="5" spans="1:28" s="48" customFormat="1" ht="29.25" customHeight="1" x14ac:dyDescent="0.2">
      <c r="A5" s="182" t="s">
        <v>41</v>
      </c>
      <c r="B5" s="181" t="s">
        <v>54</v>
      </c>
      <c r="C5" s="181"/>
      <c r="D5" s="181"/>
      <c r="E5" s="47"/>
      <c r="F5" s="185" t="s">
        <v>152</v>
      </c>
      <c r="G5" s="185"/>
      <c r="H5" s="185"/>
      <c r="I5" s="47"/>
      <c r="J5" s="185" t="s">
        <v>153</v>
      </c>
      <c r="K5" s="185"/>
      <c r="L5" s="185"/>
      <c r="M5" s="47"/>
      <c r="N5" s="181" t="s">
        <v>154</v>
      </c>
      <c r="O5" s="181"/>
      <c r="P5" s="181"/>
      <c r="Q5" s="47"/>
      <c r="R5" s="185" t="s">
        <v>155</v>
      </c>
      <c r="S5" s="185"/>
      <c r="T5" s="185"/>
      <c r="U5" s="74"/>
      <c r="V5" s="185" t="s">
        <v>156</v>
      </c>
      <c r="W5" s="185"/>
      <c r="X5" s="185"/>
    </row>
    <row r="6" spans="1:28" s="48" customFormat="1" ht="14.25" customHeight="1" thickBot="1" x14ac:dyDescent="0.25">
      <c r="A6" s="183"/>
      <c r="B6" s="52" t="s">
        <v>61</v>
      </c>
      <c r="C6" s="52" t="s">
        <v>100</v>
      </c>
      <c r="D6" s="52" t="s">
        <v>63</v>
      </c>
      <c r="E6" s="52"/>
      <c r="F6" s="52" t="s">
        <v>61</v>
      </c>
      <c r="G6" s="52" t="s">
        <v>62</v>
      </c>
      <c r="H6" s="52" t="s">
        <v>63</v>
      </c>
      <c r="I6" s="52"/>
      <c r="J6" s="52" t="s">
        <v>61</v>
      </c>
      <c r="K6" s="52" t="s">
        <v>62</v>
      </c>
      <c r="L6" s="52" t="s">
        <v>63</v>
      </c>
      <c r="M6" s="52"/>
      <c r="N6" s="52" t="s">
        <v>61</v>
      </c>
      <c r="O6" s="52" t="s">
        <v>100</v>
      </c>
      <c r="P6" s="52" t="s">
        <v>63</v>
      </c>
      <c r="Q6" s="52"/>
      <c r="R6" s="52" t="s">
        <v>61</v>
      </c>
      <c r="S6" s="52" t="s">
        <v>100</v>
      </c>
      <c r="T6" s="52" t="s">
        <v>63</v>
      </c>
      <c r="U6" s="52"/>
      <c r="V6" s="52" t="s">
        <v>61</v>
      </c>
      <c r="W6" s="52" t="s">
        <v>100</v>
      </c>
      <c r="X6" s="52" t="s">
        <v>63</v>
      </c>
    </row>
    <row r="7" spans="1:28" x14ac:dyDescent="0.2">
      <c r="A7" s="63" t="s">
        <v>64</v>
      </c>
      <c r="B7" s="58">
        <f>SUM(B9:B35)</f>
        <v>412</v>
      </c>
      <c r="C7" s="58">
        <f>SUM(C9:C35)</f>
        <v>369</v>
      </c>
      <c r="D7" s="76">
        <f>+C7/B7*100</f>
        <v>89.563106796116514</v>
      </c>
      <c r="F7" s="58">
        <f>SUM(F9:F35)</f>
        <v>1531</v>
      </c>
      <c r="G7" s="58">
        <f>SUM(G9:G35)</f>
        <v>1395</v>
      </c>
      <c r="H7" s="76">
        <f>+G7/F7*100</f>
        <v>91.116917047681255</v>
      </c>
      <c r="J7" s="58">
        <f>SUM(J9:J35)</f>
        <v>46</v>
      </c>
      <c r="K7" s="58">
        <f>SUM(K9:K35)</f>
        <v>38</v>
      </c>
      <c r="L7" s="76">
        <f>+K7/J7*100</f>
        <v>82.608695652173907</v>
      </c>
      <c r="N7" s="58">
        <f>SUM(N9:N35)</f>
        <v>30</v>
      </c>
      <c r="O7" s="58">
        <f>SUM(O9:O35)</f>
        <v>26</v>
      </c>
      <c r="P7" s="76">
        <f>+O7/N7*100</f>
        <v>86.666666666666671</v>
      </c>
      <c r="R7" s="55">
        <f>SUM(R9:R35)</f>
        <v>282</v>
      </c>
      <c r="S7" s="55">
        <f>SUM(S9:S35)</f>
        <v>260</v>
      </c>
      <c r="T7" s="76">
        <f>+S7/R7*100</f>
        <v>92.198581560283685</v>
      </c>
      <c r="U7" s="76"/>
      <c r="V7" s="55">
        <f>SUM(V9:V35)</f>
        <v>278450</v>
      </c>
      <c r="W7" s="55">
        <f>SUM(W9:W35)</f>
        <v>225475</v>
      </c>
      <c r="X7" s="76">
        <f>+W7/V7*100</f>
        <v>80.975040402226611</v>
      </c>
    </row>
    <row r="8" spans="1:28" x14ac:dyDescent="0.2">
      <c r="A8" s="63"/>
      <c r="B8" s="58"/>
      <c r="C8" s="58"/>
      <c r="D8" s="58"/>
      <c r="F8" s="58"/>
      <c r="G8" s="58"/>
      <c r="H8" s="58"/>
      <c r="J8" s="58"/>
      <c r="K8" s="58"/>
      <c r="L8" s="58"/>
      <c r="N8" s="58"/>
      <c r="O8" s="58"/>
      <c r="P8" s="58"/>
      <c r="R8" s="55"/>
      <c r="S8" s="55"/>
      <c r="T8" s="58"/>
      <c r="U8" s="58"/>
      <c r="V8" s="55"/>
      <c r="W8" s="55"/>
      <c r="X8" s="58"/>
      <c r="Y8" s="58"/>
    </row>
    <row r="9" spans="1:28" ht="12.95" customHeight="1" x14ac:dyDescent="0.2">
      <c r="A9" s="63" t="s">
        <v>65</v>
      </c>
      <c r="B9" s="55">
        <v>16</v>
      </c>
      <c r="C9" s="55">
        <v>13</v>
      </c>
      <c r="D9" s="76">
        <f t="shared" ref="D9:D35" si="0">+C9/B9*100</f>
        <v>81.25</v>
      </c>
      <c r="F9" s="55">
        <v>93</v>
      </c>
      <c r="G9" s="55">
        <v>74</v>
      </c>
      <c r="H9" s="76">
        <f t="shared" ref="H9:H34" si="1">+G9/F9*100</f>
        <v>79.569892473118273</v>
      </c>
      <c r="J9" s="55">
        <v>2</v>
      </c>
      <c r="K9" s="55">
        <v>2</v>
      </c>
      <c r="L9" s="76">
        <f t="shared" ref="L9:L34" si="2">+K9/J9*100</f>
        <v>100</v>
      </c>
      <c r="N9" s="77" t="s">
        <v>70</v>
      </c>
      <c r="O9" s="77" t="s">
        <v>70</v>
      </c>
      <c r="P9" s="77" t="s">
        <v>70</v>
      </c>
      <c r="R9" s="55">
        <v>22</v>
      </c>
      <c r="S9" s="55">
        <v>20</v>
      </c>
      <c r="T9" s="76">
        <f t="shared" ref="T9:T35" si="3">+S9/R9*100</f>
        <v>90.909090909090907</v>
      </c>
      <c r="U9" s="76"/>
      <c r="V9" s="55">
        <v>16821</v>
      </c>
      <c r="W9" s="55">
        <v>14346</v>
      </c>
      <c r="X9" s="76">
        <f t="shared" ref="X9:X35" si="4">+W9/V9*100</f>
        <v>85.286249331193147</v>
      </c>
      <c r="Y9" s="76"/>
    </row>
    <row r="10" spans="1:28" ht="12.95" customHeight="1" x14ac:dyDescent="0.2">
      <c r="A10" s="63" t="s">
        <v>66</v>
      </c>
      <c r="B10" s="55">
        <v>18</v>
      </c>
      <c r="C10" s="55">
        <v>16</v>
      </c>
      <c r="D10" s="76">
        <f t="shared" si="0"/>
        <v>88.888888888888886</v>
      </c>
      <c r="F10" s="55">
        <v>133</v>
      </c>
      <c r="G10" s="55">
        <v>130</v>
      </c>
      <c r="H10" s="76">
        <f t="shared" si="1"/>
        <v>97.744360902255636</v>
      </c>
      <c r="J10" s="55">
        <v>2</v>
      </c>
      <c r="K10" s="55">
        <v>2</v>
      </c>
      <c r="L10" s="76">
        <f t="shared" si="2"/>
        <v>100</v>
      </c>
      <c r="N10" s="77" t="s">
        <v>70</v>
      </c>
      <c r="O10" s="77" t="s">
        <v>70</v>
      </c>
      <c r="P10" s="77" t="s">
        <v>70</v>
      </c>
      <c r="R10" s="55">
        <v>17</v>
      </c>
      <c r="S10" s="55">
        <v>17</v>
      </c>
      <c r="T10" s="76">
        <f t="shared" si="3"/>
        <v>100</v>
      </c>
      <c r="U10" s="76"/>
      <c r="V10" s="55">
        <v>14244</v>
      </c>
      <c r="W10" s="55">
        <v>12287</v>
      </c>
      <c r="X10" s="76">
        <f t="shared" si="4"/>
        <v>86.260881774782362</v>
      </c>
    </row>
    <row r="11" spans="1:28" ht="12.95" customHeight="1" x14ac:dyDescent="0.2">
      <c r="A11" s="63" t="s">
        <v>67</v>
      </c>
      <c r="B11" s="55">
        <v>11</v>
      </c>
      <c r="C11" s="55">
        <v>9</v>
      </c>
      <c r="D11" s="76">
        <f t="shared" si="0"/>
        <v>81.818181818181827</v>
      </c>
      <c r="F11" s="55">
        <v>100</v>
      </c>
      <c r="G11" s="55">
        <v>92</v>
      </c>
      <c r="H11" s="76">
        <f t="shared" si="1"/>
        <v>92</v>
      </c>
      <c r="J11" s="55">
        <v>7</v>
      </c>
      <c r="K11" s="55">
        <v>7</v>
      </c>
      <c r="L11" s="76">
        <f t="shared" si="2"/>
        <v>100</v>
      </c>
      <c r="N11" s="55">
        <v>1</v>
      </c>
      <c r="O11" s="55">
        <v>1</v>
      </c>
      <c r="P11" s="76">
        <f t="shared" ref="P11:P35" si="5">+O11/N11*100</f>
        <v>100</v>
      </c>
      <c r="R11" s="55">
        <v>10</v>
      </c>
      <c r="S11" s="55">
        <v>9</v>
      </c>
      <c r="T11" s="76">
        <f t="shared" si="3"/>
        <v>90</v>
      </c>
      <c r="U11" s="76"/>
      <c r="V11" s="55">
        <v>10757</v>
      </c>
      <c r="W11" s="55">
        <v>9606</v>
      </c>
      <c r="X11" s="76">
        <f t="shared" si="4"/>
        <v>89.299990703727801</v>
      </c>
    </row>
    <row r="12" spans="1:28" ht="12.95" customHeight="1" x14ac:dyDescent="0.2">
      <c r="A12" s="63" t="s">
        <v>68</v>
      </c>
      <c r="B12" s="55">
        <v>20</v>
      </c>
      <c r="C12" s="55">
        <v>19</v>
      </c>
      <c r="D12" s="76">
        <f t="shared" si="0"/>
        <v>95</v>
      </c>
      <c r="F12" s="55">
        <v>87</v>
      </c>
      <c r="G12" s="55">
        <v>86</v>
      </c>
      <c r="H12" s="76">
        <f t="shared" si="1"/>
        <v>98.850574712643677</v>
      </c>
      <c r="J12" s="77" t="s">
        <v>70</v>
      </c>
      <c r="K12" s="77" t="s">
        <v>70</v>
      </c>
      <c r="L12" s="77" t="s">
        <v>70</v>
      </c>
      <c r="N12" s="77">
        <v>1</v>
      </c>
      <c r="O12" s="77">
        <v>0</v>
      </c>
      <c r="P12" s="76">
        <f t="shared" si="5"/>
        <v>0</v>
      </c>
      <c r="R12" s="55">
        <v>22</v>
      </c>
      <c r="S12" s="55">
        <v>21</v>
      </c>
      <c r="T12" s="76">
        <f t="shared" si="3"/>
        <v>95.454545454545453</v>
      </c>
      <c r="U12" s="76"/>
      <c r="V12" s="55">
        <v>17165</v>
      </c>
      <c r="W12" s="55">
        <v>15944</v>
      </c>
      <c r="X12" s="76">
        <f t="shared" si="4"/>
        <v>92.886688027963885</v>
      </c>
    </row>
    <row r="13" spans="1:28" ht="12.95" customHeight="1" x14ac:dyDescent="0.2">
      <c r="A13" s="63" t="s">
        <v>69</v>
      </c>
      <c r="B13" s="55">
        <v>4</v>
      </c>
      <c r="C13" s="55">
        <v>4</v>
      </c>
      <c r="D13" s="76">
        <f t="shared" si="0"/>
        <v>100</v>
      </c>
      <c r="F13" s="55">
        <v>31</v>
      </c>
      <c r="G13" s="55">
        <v>22</v>
      </c>
      <c r="H13" s="76">
        <f t="shared" si="1"/>
        <v>70.967741935483872</v>
      </c>
      <c r="J13" s="55">
        <v>1</v>
      </c>
      <c r="K13" s="55">
        <v>0</v>
      </c>
      <c r="L13" s="76">
        <f t="shared" si="2"/>
        <v>0</v>
      </c>
      <c r="N13" s="77">
        <v>6</v>
      </c>
      <c r="O13" s="77">
        <v>4</v>
      </c>
      <c r="P13" s="76">
        <f t="shared" si="5"/>
        <v>66.666666666666657</v>
      </c>
      <c r="R13" s="77" t="s">
        <v>70</v>
      </c>
      <c r="S13" s="77" t="s">
        <v>70</v>
      </c>
      <c r="T13" s="77" t="s">
        <v>70</v>
      </c>
      <c r="U13" s="77"/>
      <c r="V13" s="55">
        <v>4943</v>
      </c>
      <c r="W13" s="55">
        <v>4037</v>
      </c>
      <c r="X13" s="76">
        <f t="shared" si="4"/>
        <v>81.67104996965405</v>
      </c>
    </row>
    <row r="14" spans="1:28" ht="12.95" customHeight="1" x14ac:dyDescent="0.2">
      <c r="A14" s="63" t="s">
        <v>71</v>
      </c>
      <c r="B14" s="55">
        <v>31</v>
      </c>
      <c r="C14" s="55">
        <v>24</v>
      </c>
      <c r="D14" s="76">
        <f t="shared" si="0"/>
        <v>77.41935483870968</v>
      </c>
      <c r="F14" s="55">
        <v>39</v>
      </c>
      <c r="G14" s="55">
        <v>29</v>
      </c>
      <c r="H14" s="76">
        <f t="shared" si="1"/>
        <v>74.358974358974365</v>
      </c>
      <c r="J14" s="55">
        <v>1</v>
      </c>
      <c r="K14" s="55">
        <v>0</v>
      </c>
      <c r="L14" s="76">
        <f t="shared" si="2"/>
        <v>0</v>
      </c>
      <c r="N14" s="77">
        <v>2</v>
      </c>
      <c r="O14" s="77">
        <v>2</v>
      </c>
      <c r="P14" s="76">
        <f t="shared" si="5"/>
        <v>100</v>
      </c>
      <c r="R14" s="55">
        <v>4</v>
      </c>
      <c r="S14" s="55">
        <v>4</v>
      </c>
      <c r="T14" s="76">
        <f t="shared" si="3"/>
        <v>100</v>
      </c>
      <c r="U14" s="76"/>
      <c r="V14" s="55">
        <v>10464</v>
      </c>
      <c r="W14" s="55">
        <v>7469</v>
      </c>
      <c r="X14" s="76">
        <f t="shared" si="4"/>
        <v>71.378058103975533</v>
      </c>
    </row>
    <row r="15" spans="1:28" ht="12.95" customHeight="1" x14ac:dyDescent="0.2">
      <c r="A15" s="63" t="s">
        <v>72</v>
      </c>
      <c r="B15" s="55">
        <v>16</v>
      </c>
      <c r="C15" s="55">
        <v>15</v>
      </c>
      <c r="D15" s="76">
        <f t="shared" si="0"/>
        <v>93.75</v>
      </c>
      <c r="F15" s="55">
        <v>14</v>
      </c>
      <c r="G15" s="55">
        <v>14</v>
      </c>
      <c r="H15" s="76">
        <f t="shared" si="1"/>
        <v>100</v>
      </c>
      <c r="J15" s="77" t="s">
        <v>70</v>
      </c>
      <c r="K15" s="77" t="s">
        <v>70</v>
      </c>
      <c r="L15" s="77" t="s">
        <v>70</v>
      </c>
      <c r="N15" s="77" t="s">
        <v>70</v>
      </c>
      <c r="O15" s="77" t="s">
        <v>70</v>
      </c>
      <c r="P15" s="77" t="s">
        <v>70</v>
      </c>
      <c r="R15" s="55">
        <v>7</v>
      </c>
      <c r="S15" s="55">
        <v>7</v>
      </c>
      <c r="T15" s="76">
        <f t="shared" si="3"/>
        <v>100</v>
      </c>
      <c r="U15" s="76"/>
      <c r="V15" s="55">
        <v>3430</v>
      </c>
      <c r="W15" s="55">
        <v>3221</v>
      </c>
      <c r="X15" s="76">
        <f t="shared" si="4"/>
        <v>93.906705539358597</v>
      </c>
    </row>
    <row r="16" spans="1:28" ht="12.95" customHeight="1" x14ac:dyDescent="0.2">
      <c r="A16" s="63" t="s">
        <v>73</v>
      </c>
      <c r="B16" s="55">
        <v>58</v>
      </c>
      <c r="C16" s="55">
        <v>54</v>
      </c>
      <c r="D16" s="76">
        <f t="shared" si="0"/>
        <v>93.103448275862064</v>
      </c>
      <c r="F16" s="55">
        <v>130</v>
      </c>
      <c r="G16" s="55">
        <v>122</v>
      </c>
      <c r="H16" s="76">
        <f t="shared" si="1"/>
        <v>93.84615384615384</v>
      </c>
      <c r="J16" s="55">
        <v>1</v>
      </c>
      <c r="K16" s="55">
        <v>1</v>
      </c>
      <c r="L16" s="76">
        <f t="shared" si="2"/>
        <v>100</v>
      </c>
      <c r="N16" s="55">
        <v>2</v>
      </c>
      <c r="O16" s="55">
        <v>2</v>
      </c>
      <c r="P16" s="76">
        <f t="shared" si="5"/>
        <v>100</v>
      </c>
      <c r="R16" s="55">
        <v>26</v>
      </c>
      <c r="S16" s="55">
        <v>25</v>
      </c>
      <c r="T16" s="76">
        <f t="shared" si="3"/>
        <v>96.15384615384616</v>
      </c>
      <c r="U16" s="76"/>
      <c r="V16" s="55">
        <v>25552</v>
      </c>
      <c r="W16" s="55">
        <v>21152</v>
      </c>
      <c r="X16" s="76">
        <f t="shared" si="4"/>
        <v>82.780212899185983</v>
      </c>
    </row>
    <row r="17" spans="1:25" ht="12.95" customHeight="1" x14ac:dyDescent="0.2">
      <c r="A17" s="63" t="s">
        <v>74</v>
      </c>
      <c r="B17" s="55">
        <v>24</v>
      </c>
      <c r="C17" s="55">
        <v>20</v>
      </c>
      <c r="D17" s="76">
        <f t="shared" si="0"/>
        <v>83.333333333333343</v>
      </c>
      <c r="F17" s="55">
        <v>65</v>
      </c>
      <c r="G17" s="55">
        <v>55</v>
      </c>
      <c r="H17" s="76">
        <f t="shared" si="1"/>
        <v>84.615384615384613</v>
      </c>
      <c r="J17" s="55">
        <v>7</v>
      </c>
      <c r="K17" s="55">
        <v>5</v>
      </c>
      <c r="L17" s="76">
        <f t="shared" si="2"/>
        <v>71.428571428571431</v>
      </c>
      <c r="N17" s="77" t="s">
        <v>70</v>
      </c>
      <c r="O17" s="77" t="s">
        <v>70</v>
      </c>
      <c r="P17" s="77" t="s">
        <v>70</v>
      </c>
      <c r="R17" s="55">
        <v>3</v>
      </c>
      <c r="S17" s="55">
        <v>3</v>
      </c>
      <c r="T17" s="76">
        <f t="shared" si="3"/>
        <v>100</v>
      </c>
      <c r="U17" s="76"/>
      <c r="V17" s="55">
        <v>11603</v>
      </c>
      <c r="W17" s="55">
        <v>9473</v>
      </c>
      <c r="X17" s="76">
        <f t="shared" si="4"/>
        <v>81.642678617598889</v>
      </c>
    </row>
    <row r="18" spans="1:25" ht="12.95" customHeight="1" x14ac:dyDescent="0.2">
      <c r="A18" s="63" t="s">
        <v>75</v>
      </c>
      <c r="B18" s="55">
        <v>23</v>
      </c>
      <c r="C18" s="55">
        <v>22</v>
      </c>
      <c r="D18" s="76">
        <f t="shared" si="0"/>
        <v>95.652173913043484</v>
      </c>
      <c r="F18" s="55">
        <v>76</v>
      </c>
      <c r="G18" s="55">
        <v>70</v>
      </c>
      <c r="H18" s="76">
        <f t="shared" si="1"/>
        <v>92.10526315789474</v>
      </c>
      <c r="J18" s="55">
        <v>2</v>
      </c>
      <c r="K18" s="55">
        <v>2</v>
      </c>
      <c r="L18" s="76">
        <f t="shared" si="2"/>
        <v>100</v>
      </c>
      <c r="N18" s="77" t="s">
        <v>70</v>
      </c>
      <c r="O18" s="77" t="s">
        <v>70</v>
      </c>
      <c r="P18" s="77" t="s">
        <v>70</v>
      </c>
      <c r="R18" s="55">
        <v>8</v>
      </c>
      <c r="S18" s="55">
        <v>7</v>
      </c>
      <c r="T18" s="76">
        <f t="shared" si="3"/>
        <v>87.5</v>
      </c>
      <c r="U18" s="76"/>
      <c r="V18" s="55">
        <v>18832</v>
      </c>
      <c r="W18" s="55">
        <v>14105</v>
      </c>
      <c r="X18" s="76">
        <f t="shared" si="4"/>
        <v>74.899107901444353</v>
      </c>
    </row>
    <row r="19" spans="1:25" ht="12.95" customHeight="1" x14ac:dyDescent="0.2">
      <c r="A19" s="63" t="s">
        <v>76</v>
      </c>
      <c r="B19" s="77" t="s">
        <v>70</v>
      </c>
      <c r="C19" s="77" t="s">
        <v>70</v>
      </c>
      <c r="D19" s="77" t="s">
        <v>70</v>
      </c>
      <c r="F19" s="55">
        <v>12</v>
      </c>
      <c r="G19" s="55">
        <v>10</v>
      </c>
      <c r="H19" s="76">
        <f t="shared" si="1"/>
        <v>83.333333333333343</v>
      </c>
      <c r="J19" s="77" t="s">
        <v>70</v>
      </c>
      <c r="K19" s="77" t="s">
        <v>70</v>
      </c>
      <c r="L19" s="77" t="s">
        <v>70</v>
      </c>
      <c r="N19" s="77" t="s">
        <v>70</v>
      </c>
      <c r="O19" s="77" t="s">
        <v>70</v>
      </c>
      <c r="P19" s="77" t="s">
        <v>70</v>
      </c>
      <c r="R19" s="55">
        <v>3</v>
      </c>
      <c r="S19" s="55">
        <v>3</v>
      </c>
      <c r="T19" s="76">
        <f t="shared" si="3"/>
        <v>100</v>
      </c>
      <c r="U19" s="76"/>
      <c r="V19" s="55">
        <v>5897</v>
      </c>
      <c r="W19" s="55">
        <v>4488</v>
      </c>
      <c r="X19" s="76">
        <f t="shared" si="4"/>
        <v>76.106494827878578</v>
      </c>
    </row>
    <row r="20" spans="1:25" ht="12.95" customHeight="1" x14ac:dyDescent="0.2">
      <c r="A20" s="65" t="s">
        <v>77</v>
      </c>
      <c r="B20" s="55">
        <v>26</v>
      </c>
      <c r="C20" s="55">
        <v>24</v>
      </c>
      <c r="D20" s="76">
        <f t="shared" si="0"/>
        <v>92.307692307692307</v>
      </c>
      <c r="F20" s="55">
        <v>143</v>
      </c>
      <c r="G20" s="55">
        <v>139</v>
      </c>
      <c r="H20" s="76">
        <f t="shared" si="1"/>
        <v>97.2027972027972</v>
      </c>
      <c r="J20" s="55">
        <v>6</v>
      </c>
      <c r="K20" s="55">
        <v>6</v>
      </c>
      <c r="L20" s="76">
        <f t="shared" si="2"/>
        <v>100</v>
      </c>
      <c r="N20" s="55">
        <v>5</v>
      </c>
      <c r="O20" s="55">
        <v>5</v>
      </c>
      <c r="P20" s="76">
        <f t="shared" si="5"/>
        <v>100</v>
      </c>
      <c r="R20" s="55">
        <v>16</v>
      </c>
      <c r="S20" s="55">
        <v>15</v>
      </c>
      <c r="T20" s="76">
        <f t="shared" si="3"/>
        <v>93.75</v>
      </c>
      <c r="U20" s="76"/>
      <c r="V20" s="55">
        <v>20623</v>
      </c>
      <c r="W20" s="55">
        <v>17385</v>
      </c>
      <c r="X20" s="76">
        <f t="shared" si="4"/>
        <v>84.299083547495513</v>
      </c>
    </row>
    <row r="21" spans="1:25" ht="12.95" customHeight="1" x14ac:dyDescent="0.2">
      <c r="A21" s="63" t="s">
        <v>78</v>
      </c>
      <c r="B21" s="55">
        <v>19</v>
      </c>
      <c r="C21" s="55">
        <v>16</v>
      </c>
      <c r="D21" s="76">
        <f t="shared" si="0"/>
        <v>84.210526315789465</v>
      </c>
      <c r="F21" s="55">
        <v>52</v>
      </c>
      <c r="G21" s="55">
        <v>45</v>
      </c>
      <c r="H21" s="76">
        <f t="shared" si="1"/>
        <v>86.538461538461547</v>
      </c>
      <c r="J21" s="55">
        <v>5</v>
      </c>
      <c r="K21" s="55">
        <v>5</v>
      </c>
      <c r="L21" s="76">
        <f t="shared" si="2"/>
        <v>100</v>
      </c>
      <c r="N21" s="55">
        <v>2</v>
      </c>
      <c r="O21" s="55">
        <v>1</v>
      </c>
      <c r="P21" s="76">
        <f t="shared" si="5"/>
        <v>50</v>
      </c>
      <c r="R21" s="55">
        <v>4</v>
      </c>
      <c r="S21" s="55">
        <v>3</v>
      </c>
      <c r="T21" s="76">
        <f t="shared" si="3"/>
        <v>75</v>
      </c>
      <c r="U21" s="76"/>
      <c r="V21" s="55">
        <v>6937</v>
      </c>
      <c r="W21" s="55">
        <v>5727</v>
      </c>
      <c r="X21" s="76">
        <f t="shared" si="4"/>
        <v>82.557301427129886</v>
      </c>
    </row>
    <row r="22" spans="1:25" ht="12.95" customHeight="1" x14ac:dyDescent="0.2">
      <c r="A22" s="63" t="s">
        <v>79</v>
      </c>
      <c r="B22" s="55">
        <v>47</v>
      </c>
      <c r="C22" s="55">
        <v>45</v>
      </c>
      <c r="D22" s="76">
        <f t="shared" si="0"/>
        <v>95.744680851063833</v>
      </c>
      <c r="F22" s="55">
        <v>200</v>
      </c>
      <c r="G22" s="55">
        <v>189</v>
      </c>
      <c r="H22" s="76">
        <f t="shared" si="1"/>
        <v>94.5</v>
      </c>
      <c r="J22" s="55">
        <v>4</v>
      </c>
      <c r="K22" s="55">
        <v>4</v>
      </c>
      <c r="L22" s="76">
        <f t="shared" si="2"/>
        <v>100</v>
      </c>
      <c r="N22" s="55">
        <v>6</v>
      </c>
      <c r="O22" s="55">
        <v>6</v>
      </c>
      <c r="P22" s="76">
        <f t="shared" si="5"/>
        <v>100</v>
      </c>
      <c r="R22" s="55">
        <v>27</v>
      </c>
      <c r="S22" s="55">
        <v>27</v>
      </c>
      <c r="T22" s="76">
        <f t="shared" si="3"/>
        <v>100</v>
      </c>
      <c r="U22" s="76"/>
      <c r="V22" s="55">
        <v>20452</v>
      </c>
      <c r="W22" s="55">
        <v>17875</v>
      </c>
      <c r="X22" s="76">
        <f t="shared" si="4"/>
        <v>87.399765304126731</v>
      </c>
    </row>
    <row r="23" spans="1:25" ht="12.95" customHeight="1" x14ac:dyDescent="0.2">
      <c r="A23" s="63" t="s">
        <v>80</v>
      </c>
      <c r="B23" s="55">
        <v>12</v>
      </c>
      <c r="C23" s="55">
        <v>11</v>
      </c>
      <c r="D23" s="76">
        <f t="shared" si="0"/>
        <v>91.666666666666657</v>
      </c>
      <c r="F23" s="55">
        <v>46</v>
      </c>
      <c r="G23" s="55">
        <v>40</v>
      </c>
      <c r="H23" s="76">
        <f t="shared" si="1"/>
        <v>86.956521739130437</v>
      </c>
      <c r="J23" s="77" t="s">
        <v>70</v>
      </c>
      <c r="K23" s="77" t="s">
        <v>70</v>
      </c>
      <c r="L23" s="77" t="s">
        <v>70</v>
      </c>
      <c r="N23" s="77" t="s">
        <v>70</v>
      </c>
      <c r="O23" s="77" t="s">
        <v>70</v>
      </c>
      <c r="P23" s="77" t="s">
        <v>70</v>
      </c>
      <c r="R23" s="55">
        <v>2</v>
      </c>
      <c r="S23" s="55">
        <v>2</v>
      </c>
      <c r="T23" s="76">
        <f t="shared" si="3"/>
        <v>100</v>
      </c>
      <c r="U23" s="76"/>
      <c r="V23" s="55">
        <v>5454</v>
      </c>
      <c r="W23" s="55">
        <v>4423</v>
      </c>
      <c r="X23" s="76">
        <f t="shared" si="4"/>
        <v>81.096442977631099</v>
      </c>
      <c r="Y23" s="76"/>
    </row>
    <row r="24" spans="1:25" ht="12.95" customHeight="1" x14ac:dyDescent="0.2">
      <c r="A24" s="63" t="s">
        <v>81</v>
      </c>
      <c r="B24" s="55">
        <v>9</v>
      </c>
      <c r="C24" s="55">
        <v>8</v>
      </c>
      <c r="D24" s="76">
        <f t="shared" si="0"/>
        <v>88.888888888888886</v>
      </c>
      <c r="F24" s="55">
        <v>51</v>
      </c>
      <c r="G24" s="55">
        <v>51</v>
      </c>
      <c r="H24" s="76">
        <f t="shared" si="1"/>
        <v>100</v>
      </c>
      <c r="J24" s="55">
        <v>1</v>
      </c>
      <c r="K24" s="55">
        <v>1</v>
      </c>
      <c r="L24" s="76">
        <f t="shared" si="2"/>
        <v>100</v>
      </c>
      <c r="N24" s="77" t="s">
        <v>70</v>
      </c>
      <c r="O24" s="77" t="s">
        <v>70</v>
      </c>
      <c r="P24" s="77" t="s">
        <v>70</v>
      </c>
      <c r="R24" s="55">
        <v>14</v>
      </c>
      <c r="S24" s="55">
        <v>14</v>
      </c>
      <c r="T24" s="76">
        <f t="shared" si="3"/>
        <v>100</v>
      </c>
      <c r="U24" s="76"/>
      <c r="V24" s="55">
        <v>7937</v>
      </c>
      <c r="W24" s="55">
        <v>6449</v>
      </c>
      <c r="X24" s="76">
        <f t="shared" si="4"/>
        <v>81.252362353534082</v>
      </c>
    </row>
    <row r="25" spans="1:25" ht="12.95" customHeight="1" x14ac:dyDescent="0.2">
      <c r="A25" s="63" t="s">
        <v>82</v>
      </c>
      <c r="B25" s="55">
        <v>6</v>
      </c>
      <c r="C25" s="55">
        <v>5</v>
      </c>
      <c r="D25" s="76">
        <f t="shared" si="0"/>
        <v>83.333333333333343</v>
      </c>
      <c r="F25" s="77">
        <v>5</v>
      </c>
      <c r="G25" s="77">
        <v>5</v>
      </c>
      <c r="H25" s="76">
        <f t="shared" si="1"/>
        <v>100</v>
      </c>
      <c r="J25" s="77" t="s">
        <v>70</v>
      </c>
      <c r="K25" s="77" t="s">
        <v>70</v>
      </c>
      <c r="L25" s="77" t="s">
        <v>70</v>
      </c>
      <c r="N25" s="77" t="s">
        <v>70</v>
      </c>
      <c r="O25" s="77" t="s">
        <v>70</v>
      </c>
      <c r="P25" s="77" t="s">
        <v>70</v>
      </c>
      <c r="R25" s="55">
        <v>8</v>
      </c>
      <c r="S25" s="55">
        <v>7</v>
      </c>
      <c r="T25" s="76">
        <f t="shared" si="3"/>
        <v>87.5</v>
      </c>
      <c r="U25" s="76"/>
      <c r="V25" s="55">
        <v>3457</v>
      </c>
      <c r="W25" s="55">
        <v>2625</v>
      </c>
      <c r="X25" s="76">
        <f t="shared" si="4"/>
        <v>75.932889788834245</v>
      </c>
    </row>
    <row r="26" spans="1:25" ht="12.95" customHeight="1" x14ac:dyDescent="0.2">
      <c r="A26" s="63" t="s">
        <v>83</v>
      </c>
      <c r="B26" s="55">
        <v>2</v>
      </c>
      <c r="C26" s="55">
        <v>2</v>
      </c>
      <c r="D26" s="76">
        <f t="shared" si="0"/>
        <v>100</v>
      </c>
      <c r="F26" s="55">
        <v>24</v>
      </c>
      <c r="G26" s="55">
        <v>24</v>
      </c>
      <c r="H26" s="76">
        <f t="shared" si="1"/>
        <v>100</v>
      </c>
      <c r="J26" s="77" t="s">
        <v>70</v>
      </c>
      <c r="K26" s="77" t="s">
        <v>70</v>
      </c>
      <c r="L26" s="77" t="s">
        <v>70</v>
      </c>
      <c r="N26" s="77">
        <v>1</v>
      </c>
      <c r="O26" s="77">
        <v>1</v>
      </c>
      <c r="P26" s="76">
        <f t="shared" si="5"/>
        <v>100</v>
      </c>
      <c r="R26" s="55">
        <v>14</v>
      </c>
      <c r="S26" s="55">
        <v>13</v>
      </c>
      <c r="T26" s="76">
        <f t="shared" si="3"/>
        <v>92.857142857142861</v>
      </c>
      <c r="U26" s="76"/>
      <c r="V26" s="55">
        <v>6815</v>
      </c>
      <c r="W26" s="55">
        <v>5384</v>
      </c>
      <c r="X26" s="76">
        <f t="shared" si="4"/>
        <v>79.002201027146</v>
      </c>
      <c r="Y26" s="76"/>
    </row>
    <row r="27" spans="1:25" ht="12.95" customHeight="1" x14ac:dyDescent="0.2">
      <c r="A27" s="63" t="s">
        <v>84</v>
      </c>
      <c r="B27" s="55">
        <v>5</v>
      </c>
      <c r="C27" s="55">
        <v>5</v>
      </c>
      <c r="D27" s="76">
        <f t="shared" si="0"/>
        <v>100</v>
      </c>
      <c r="F27" s="55">
        <v>27</v>
      </c>
      <c r="G27" s="55">
        <v>18</v>
      </c>
      <c r="H27" s="76">
        <f t="shared" si="1"/>
        <v>66.666666666666657</v>
      </c>
      <c r="J27" s="77" t="s">
        <v>70</v>
      </c>
      <c r="K27" s="77" t="s">
        <v>70</v>
      </c>
      <c r="L27" s="77" t="s">
        <v>70</v>
      </c>
      <c r="N27" s="77" t="s">
        <v>70</v>
      </c>
      <c r="O27" s="77" t="s">
        <v>70</v>
      </c>
      <c r="P27" s="77" t="s">
        <v>70</v>
      </c>
      <c r="R27" s="55">
        <v>1</v>
      </c>
      <c r="S27" s="55">
        <v>1</v>
      </c>
      <c r="T27" s="76">
        <f t="shared" si="3"/>
        <v>100</v>
      </c>
      <c r="U27" s="76"/>
      <c r="V27" s="55">
        <v>4293</v>
      </c>
      <c r="W27" s="55">
        <v>3096</v>
      </c>
      <c r="X27" s="76">
        <f t="shared" si="4"/>
        <v>72.117400419287208</v>
      </c>
    </row>
    <row r="28" spans="1:25" ht="12.95" customHeight="1" x14ac:dyDescent="0.2">
      <c r="A28" s="63" t="s">
        <v>85</v>
      </c>
      <c r="B28" s="55">
        <v>7</v>
      </c>
      <c r="C28" s="55">
        <v>6</v>
      </c>
      <c r="D28" s="76">
        <f t="shared" si="0"/>
        <v>85.714285714285708</v>
      </c>
      <c r="F28" s="55">
        <v>54</v>
      </c>
      <c r="G28" s="55">
        <v>49</v>
      </c>
      <c r="H28" s="76">
        <f t="shared" si="1"/>
        <v>90.740740740740748</v>
      </c>
      <c r="J28" s="55">
        <v>2</v>
      </c>
      <c r="K28" s="55">
        <v>0</v>
      </c>
      <c r="L28" s="76">
        <f t="shared" si="2"/>
        <v>0</v>
      </c>
      <c r="N28" s="55">
        <v>2</v>
      </c>
      <c r="O28" s="55">
        <v>2</v>
      </c>
      <c r="P28" s="76">
        <f t="shared" si="5"/>
        <v>100</v>
      </c>
      <c r="R28" s="55">
        <v>14</v>
      </c>
      <c r="S28" s="55">
        <v>10</v>
      </c>
      <c r="T28" s="76">
        <f t="shared" si="3"/>
        <v>71.428571428571431</v>
      </c>
      <c r="U28" s="76"/>
      <c r="V28" s="55">
        <v>7004</v>
      </c>
      <c r="W28" s="55">
        <v>4842</v>
      </c>
      <c r="X28" s="76">
        <f t="shared" si="4"/>
        <v>69.131924614506005</v>
      </c>
    </row>
    <row r="29" spans="1:25" ht="12.95" customHeight="1" x14ac:dyDescent="0.2">
      <c r="A29" s="63" t="s">
        <v>86</v>
      </c>
      <c r="B29" s="55">
        <v>12</v>
      </c>
      <c r="C29" s="55">
        <v>10</v>
      </c>
      <c r="D29" s="76">
        <f t="shared" si="0"/>
        <v>83.333333333333343</v>
      </c>
      <c r="F29" s="55">
        <v>35</v>
      </c>
      <c r="G29" s="55">
        <v>33</v>
      </c>
      <c r="H29" s="76">
        <f t="shared" si="1"/>
        <v>94.285714285714278</v>
      </c>
      <c r="J29" s="77" t="s">
        <v>70</v>
      </c>
      <c r="K29" s="77" t="s">
        <v>70</v>
      </c>
      <c r="L29" s="77" t="s">
        <v>70</v>
      </c>
      <c r="N29" s="77">
        <v>1</v>
      </c>
      <c r="O29" s="77">
        <v>1</v>
      </c>
      <c r="P29" s="76">
        <f t="shared" si="5"/>
        <v>100</v>
      </c>
      <c r="R29" s="55">
        <v>11</v>
      </c>
      <c r="S29" s="55">
        <v>10</v>
      </c>
      <c r="T29" s="76">
        <f t="shared" si="3"/>
        <v>90.909090909090907</v>
      </c>
      <c r="U29" s="76"/>
      <c r="V29" s="55">
        <v>9676</v>
      </c>
      <c r="W29" s="55">
        <v>7660</v>
      </c>
      <c r="X29" s="76">
        <f t="shared" si="4"/>
        <v>79.164944191814797</v>
      </c>
    </row>
    <row r="30" spans="1:25" ht="12.95" customHeight="1" x14ac:dyDescent="0.2">
      <c r="A30" s="63" t="s">
        <v>87</v>
      </c>
      <c r="B30" s="55">
        <v>13</v>
      </c>
      <c r="C30" s="55">
        <v>11</v>
      </c>
      <c r="D30" s="76">
        <f t="shared" si="0"/>
        <v>84.615384615384613</v>
      </c>
      <c r="F30" s="55">
        <v>14</v>
      </c>
      <c r="G30" s="55">
        <v>14</v>
      </c>
      <c r="H30" s="76">
        <f t="shared" si="1"/>
        <v>100</v>
      </c>
      <c r="J30" s="77" t="s">
        <v>70</v>
      </c>
      <c r="K30" s="77" t="s">
        <v>70</v>
      </c>
      <c r="L30" s="77" t="s">
        <v>70</v>
      </c>
      <c r="N30" s="77" t="s">
        <v>70</v>
      </c>
      <c r="O30" s="77" t="s">
        <v>70</v>
      </c>
      <c r="P30" s="77" t="s">
        <v>70</v>
      </c>
      <c r="R30" s="55">
        <v>9</v>
      </c>
      <c r="S30" s="55">
        <v>8</v>
      </c>
      <c r="T30" s="76">
        <f t="shared" si="3"/>
        <v>88.888888888888886</v>
      </c>
      <c r="U30" s="76"/>
      <c r="V30" s="55">
        <v>5156</v>
      </c>
      <c r="W30" s="55">
        <v>4425</v>
      </c>
      <c r="X30" s="76">
        <f t="shared" si="4"/>
        <v>85.822342901474016</v>
      </c>
      <c r="Y30" s="76"/>
    </row>
    <row r="31" spans="1:25" ht="12.95" customHeight="1" x14ac:dyDescent="0.2">
      <c r="A31" s="63" t="s">
        <v>88</v>
      </c>
      <c r="B31" s="55">
        <v>5</v>
      </c>
      <c r="C31" s="55">
        <v>3</v>
      </c>
      <c r="D31" s="76">
        <f t="shared" si="0"/>
        <v>60</v>
      </c>
      <c r="F31" s="55">
        <v>11</v>
      </c>
      <c r="G31" s="55">
        <v>8</v>
      </c>
      <c r="H31" s="76">
        <f t="shared" si="1"/>
        <v>72.727272727272734</v>
      </c>
      <c r="J31" s="55">
        <v>1</v>
      </c>
      <c r="K31" s="55">
        <v>0</v>
      </c>
      <c r="L31" s="76">
        <f t="shared" si="2"/>
        <v>0</v>
      </c>
      <c r="N31" s="77" t="s">
        <v>70</v>
      </c>
      <c r="O31" s="77" t="s">
        <v>70</v>
      </c>
      <c r="P31" s="77" t="s">
        <v>70</v>
      </c>
      <c r="R31" s="55">
        <v>4</v>
      </c>
      <c r="S31" s="55">
        <v>3</v>
      </c>
      <c r="T31" s="76">
        <f t="shared" si="3"/>
        <v>75</v>
      </c>
      <c r="U31" s="76"/>
      <c r="V31" s="55">
        <v>6816</v>
      </c>
      <c r="W31" s="55">
        <v>5372</v>
      </c>
      <c r="X31" s="76">
        <f t="shared" si="4"/>
        <v>78.814553990610321</v>
      </c>
      <c r="Y31" s="76"/>
    </row>
    <row r="32" spans="1:25" ht="12.95" customHeight="1" x14ac:dyDescent="0.2">
      <c r="A32" s="63" t="s">
        <v>89</v>
      </c>
      <c r="B32" s="55">
        <v>3</v>
      </c>
      <c r="C32" s="55">
        <v>3</v>
      </c>
      <c r="D32" s="76">
        <f t="shared" si="0"/>
        <v>100</v>
      </c>
      <c r="F32" s="77" t="s">
        <v>70</v>
      </c>
      <c r="G32" s="77" t="s">
        <v>70</v>
      </c>
      <c r="H32" s="77" t="s">
        <v>70</v>
      </c>
      <c r="J32" s="77" t="s">
        <v>70</v>
      </c>
      <c r="K32" s="77" t="s">
        <v>70</v>
      </c>
      <c r="L32" s="77" t="s">
        <v>70</v>
      </c>
      <c r="N32" s="77" t="s">
        <v>70</v>
      </c>
      <c r="O32" s="77" t="s">
        <v>70</v>
      </c>
      <c r="P32" s="77" t="s">
        <v>70</v>
      </c>
      <c r="R32" s="55">
        <v>2</v>
      </c>
      <c r="S32" s="55">
        <v>2</v>
      </c>
      <c r="T32" s="76">
        <f t="shared" si="3"/>
        <v>100</v>
      </c>
      <c r="U32" s="76"/>
      <c r="V32" s="55">
        <v>1467</v>
      </c>
      <c r="W32" s="55">
        <v>1212</v>
      </c>
      <c r="X32" s="76">
        <f t="shared" si="4"/>
        <v>82.617586912065448</v>
      </c>
      <c r="Y32" s="76"/>
    </row>
    <row r="33" spans="1:24" ht="12.95" customHeight="1" x14ac:dyDescent="0.2">
      <c r="A33" s="63" t="s">
        <v>90</v>
      </c>
      <c r="B33" s="55">
        <v>8</v>
      </c>
      <c r="C33" s="55">
        <v>7</v>
      </c>
      <c r="D33" s="76">
        <f t="shared" si="0"/>
        <v>87.5</v>
      </c>
      <c r="F33" s="55">
        <v>58</v>
      </c>
      <c r="G33" s="55">
        <v>46</v>
      </c>
      <c r="H33" s="76">
        <f t="shared" si="1"/>
        <v>79.310344827586206</v>
      </c>
      <c r="J33" s="55">
        <v>1</v>
      </c>
      <c r="K33" s="55">
        <v>0</v>
      </c>
      <c r="L33" s="76">
        <f t="shared" si="2"/>
        <v>0</v>
      </c>
      <c r="N33" s="77" t="s">
        <v>70</v>
      </c>
      <c r="O33" s="77" t="s">
        <v>70</v>
      </c>
      <c r="P33" s="77" t="s">
        <v>70</v>
      </c>
      <c r="R33" s="55">
        <v>19</v>
      </c>
      <c r="S33" s="55">
        <v>16</v>
      </c>
      <c r="T33" s="76">
        <f t="shared" si="3"/>
        <v>84.210526315789465</v>
      </c>
      <c r="U33" s="76"/>
      <c r="V33" s="55">
        <v>14251</v>
      </c>
      <c r="W33" s="55">
        <v>10385</v>
      </c>
      <c r="X33" s="76">
        <f t="shared" si="4"/>
        <v>72.872079152340191</v>
      </c>
    </row>
    <row r="34" spans="1:24" ht="12.95" customHeight="1" x14ac:dyDescent="0.2">
      <c r="A34" s="66" t="s">
        <v>91</v>
      </c>
      <c r="B34" s="55">
        <v>14</v>
      </c>
      <c r="C34" s="55">
        <v>14</v>
      </c>
      <c r="D34" s="76">
        <f t="shared" si="0"/>
        <v>100</v>
      </c>
      <c r="E34" s="80"/>
      <c r="F34" s="55">
        <v>31</v>
      </c>
      <c r="G34" s="55">
        <v>30</v>
      </c>
      <c r="H34" s="76">
        <f t="shared" si="1"/>
        <v>96.774193548387103</v>
      </c>
      <c r="I34" s="80"/>
      <c r="J34" s="77">
        <v>3</v>
      </c>
      <c r="K34" s="77">
        <v>3</v>
      </c>
      <c r="L34" s="76">
        <f t="shared" si="2"/>
        <v>100</v>
      </c>
      <c r="M34" s="80"/>
      <c r="N34" s="77" t="s">
        <v>70</v>
      </c>
      <c r="O34" s="77" t="s">
        <v>70</v>
      </c>
      <c r="P34" s="77" t="s">
        <v>70</v>
      </c>
      <c r="Q34" s="80"/>
      <c r="R34" s="55">
        <v>14</v>
      </c>
      <c r="S34" s="55">
        <v>12</v>
      </c>
      <c r="T34" s="76">
        <f t="shared" si="3"/>
        <v>85.714285714285708</v>
      </c>
      <c r="U34" s="76"/>
      <c r="V34" s="55">
        <v>16105</v>
      </c>
      <c r="W34" s="55">
        <v>10607</v>
      </c>
      <c r="X34" s="76">
        <f t="shared" si="4"/>
        <v>65.861533685190935</v>
      </c>
    </row>
    <row r="35" spans="1:24" ht="12.95" customHeight="1" thickBot="1" x14ac:dyDescent="0.25">
      <c r="A35" s="67" t="s">
        <v>92</v>
      </c>
      <c r="B35" s="83">
        <v>3</v>
      </c>
      <c r="C35" s="83">
        <v>3</v>
      </c>
      <c r="D35" s="81">
        <f t="shared" si="0"/>
        <v>100</v>
      </c>
      <c r="E35" s="116"/>
      <c r="F35" s="83" t="s">
        <v>70</v>
      </c>
      <c r="G35" s="83" t="s">
        <v>70</v>
      </c>
      <c r="H35" s="83" t="s">
        <v>70</v>
      </c>
      <c r="I35" s="116"/>
      <c r="J35" s="83" t="s">
        <v>70</v>
      </c>
      <c r="K35" s="83" t="s">
        <v>70</v>
      </c>
      <c r="L35" s="83" t="s">
        <v>70</v>
      </c>
      <c r="M35" s="116"/>
      <c r="N35" s="83">
        <v>1</v>
      </c>
      <c r="O35" s="83">
        <v>1</v>
      </c>
      <c r="P35" s="81">
        <f t="shared" si="5"/>
        <v>100</v>
      </c>
      <c r="Q35" s="116"/>
      <c r="R35" s="69">
        <v>1</v>
      </c>
      <c r="S35" s="69">
        <v>1</v>
      </c>
      <c r="T35" s="81">
        <f t="shared" si="3"/>
        <v>100</v>
      </c>
      <c r="U35" s="81"/>
      <c r="V35" s="69">
        <v>2299</v>
      </c>
      <c r="W35" s="69">
        <v>1880</v>
      </c>
      <c r="X35" s="81">
        <f t="shared" si="4"/>
        <v>81.774684645498041</v>
      </c>
    </row>
  </sheetData>
  <mergeCells count="12">
    <mergeCell ref="Z1:AA2"/>
    <mergeCell ref="V5:X5"/>
    <mergeCell ref="A1:X1"/>
    <mergeCell ref="A2:X2"/>
    <mergeCell ref="A3:X3"/>
    <mergeCell ref="A4:X4"/>
    <mergeCell ref="A5:A6"/>
    <mergeCell ref="B5:D5"/>
    <mergeCell ref="F5:H5"/>
    <mergeCell ref="J5:L5"/>
    <mergeCell ref="N5:P5"/>
    <mergeCell ref="R5:T5"/>
  </mergeCells>
  <hyperlinks>
    <hyperlink ref="Z1" r:id="rId1" location="INDICE!A1"/>
    <hyperlink ref="Z1:AA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8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zoomScaleNormal="100" workbookViewId="0">
      <selection activeCell="Y1" sqref="Y1:AB2"/>
    </sheetView>
  </sheetViews>
  <sheetFormatPr baseColWidth="10" defaultRowHeight="12.75" x14ac:dyDescent="0.2"/>
  <cols>
    <col min="1" max="1" width="16.7109375" style="47" customWidth="1"/>
    <col min="2" max="2" width="6.5703125" style="73" bestFit="1" customWidth="1"/>
    <col min="3" max="3" width="8.28515625" style="73" bestFit="1" customWidth="1"/>
    <col min="4" max="4" width="6.5703125" style="73" customWidth="1"/>
    <col min="5" max="5" width="1.140625" style="73" customWidth="1"/>
    <col min="6" max="6" width="6.5703125" style="73" bestFit="1" customWidth="1"/>
    <col min="7" max="7" width="8.28515625" style="73" bestFit="1" customWidth="1"/>
    <col min="8" max="8" width="6.42578125" style="73" bestFit="1" customWidth="1"/>
    <col min="9" max="9" width="1.140625" style="73" customWidth="1"/>
    <col min="10" max="10" width="6" style="73" bestFit="1" customWidth="1"/>
    <col min="11" max="11" width="8.28515625" style="73" bestFit="1" customWidth="1"/>
    <col min="12" max="12" width="7.7109375" style="73" customWidth="1"/>
    <col min="13" max="13" width="1.140625" style="73" customWidth="1"/>
    <col min="14" max="14" width="5.7109375" style="73" bestFit="1" customWidth="1"/>
    <col min="15" max="15" width="8.28515625" style="73" bestFit="1" customWidth="1"/>
    <col min="16" max="16" width="5.7109375" style="73" customWidth="1"/>
    <col min="17" max="17" width="1.140625" style="73" customWidth="1"/>
    <col min="18" max="18" width="5.7109375" style="73" bestFit="1" customWidth="1"/>
    <col min="19" max="19" width="8.28515625" style="73" bestFit="1" customWidth="1"/>
    <col min="20" max="20" width="5.7109375" style="73" customWidth="1"/>
    <col min="21" max="21" width="1.140625" style="73" customWidth="1"/>
    <col min="22" max="22" width="6" style="73" bestFit="1" customWidth="1"/>
    <col min="23" max="23" width="8.28515625" style="73" bestFit="1" customWidth="1"/>
    <col min="24" max="24" width="6" style="73" customWidth="1"/>
    <col min="25" max="16384" width="11.42578125" style="59"/>
  </cols>
  <sheetData>
    <row r="1" spans="1:28" s="44" customFormat="1" ht="15" customHeight="1" x14ac:dyDescent="0.2">
      <c r="A1" s="43" t="s">
        <v>112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169"/>
      <c r="Z1" s="180" t="s">
        <v>194</v>
      </c>
      <c r="AA1" s="180"/>
      <c r="AB1" s="169"/>
    </row>
    <row r="2" spans="1:28" s="44" customFormat="1" ht="15" customHeight="1" x14ac:dyDescent="0.2">
      <c r="A2" s="43" t="s">
        <v>113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169"/>
      <c r="Z2" s="180"/>
      <c r="AA2" s="180"/>
      <c r="AB2"/>
    </row>
    <row r="3" spans="1:28" s="44" customFormat="1" ht="14.25" x14ac:dyDescent="0.2">
      <c r="A3" s="43" t="s">
        <v>39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8" s="44" customFormat="1" ht="15" thickBot="1" x14ac:dyDescent="0.25">
      <c r="A4" s="43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28" s="48" customFormat="1" ht="26.25" customHeight="1" x14ac:dyDescent="0.2">
      <c r="A5" s="189" t="s">
        <v>41</v>
      </c>
      <c r="B5" s="181" t="s">
        <v>114</v>
      </c>
      <c r="C5" s="181"/>
      <c r="D5" s="181"/>
      <c r="E5" s="47"/>
      <c r="F5" s="181" t="s">
        <v>115</v>
      </c>
      <c r="G5" s="181"/>
      <c r="H5" s="181"/>
      <c r="I5" s="47"/>
      <c r="J5" s="185" t="s">
        <v>116</v>
      </c>
      <c r="K5" s="185"/>
      <c r="L5" s="185"/>
      <c r="M5" s="47"/>
      <c r="N5" s="181" t="s">
        <v>117</v>
      </c>
      <c r="O5" s="181"/>
      <c r="P5" s="181"/>
      <c r="Q5" s="47"/>
      <c r="R5" s="181" t="s">
        <v>118</v>
      </c>
      <c r="S5" s="181"/>
      <c r="T5" s="181"/>
      <c r="U5" s="47"/>
      <c r="V5" s="181" t="s">
        <v>119</v>
      </c>
      <c r="W5" s="181"/>
      <c r="X5" s="181"/>
    </row>
    <row r="6" spans="1:28" s="48" customFormat="1" ht="15.75" customHeight="1" thickBot="1" x14ac:dyDescent="0.25">
      <c r="A6" s="183"/>
      <c r="B6" s="52" t="s">
        <v>61</v>
      </c>
      <c r="C6" s="52" t="s">
        <v>100</v>
      </c>
      <c r="D6" s="52" t="s">
        <v>63</v>
      </c>
      <c r="E6" s="52"/>
      <c r="F6" s="52" t="s">
        <v>61</v>
      </c>
      <c r="G6" s="52" t="s">
        <v>100</v>
      </c>
      <c r="H6" s="52" t="s">
        <v>63</v>
      </c>
      <c r="I6" s="52"/>
      <c r="J6" s="52" t="s">
        <v>61</v>
      </c>
      <c r="K6" s="52" t="s">
        <v>100</v>
      </c>
      <c r="L6" s="52" t="s">
        <v>63</v>
      </c>
      <c r="M6" s="52"/>
      <c r="N6" s="52" t="s">
        <v>61</v>
      </c>
      <c r="O6" s="52" t="s">
        <v>62</v>
      </c>
      <c r="P6" s="52" t="s">
        <v>63</v>
      </c>
      <c r="Q6" s="52"/>
      <c r="R6" s="52" t="s">
        <v>61</v>
      </c>
      <c r="S6" s="52" t="s">
        <v>100</v>
      </c>
      <c r="T6" s="52" t="s">
        <v>63</v>
      </c>
      <c r="U6" s="52"/>
      <c r="V6" s="52" t="s">
        <v>61</v>
      </c>
      <c r="W6" s="52" t="s">
        <v>100</v>
      </c>
      <c r="X6" s="52" t="s">
        <v>63</v>
      </c>
    </row>
    <row r="7" spans="1:28" ht="17.25" customHeight="1" x14ac:dyDescent="0.2">
      <c r="A7" s="63" t="s">
        <v>64</v>
      </c>
      <c r="B7" s="55">
        <f>SUM(B9:B35)</f>
        <v>17063</v>
      </c>
      <c r="C7" s="55">
        <f>SUM(C9:C35)</f>
        <v>14985</v>
      </c>
      <c r="D7" s="76">
        <f>+C7/B7*100</f>
        <v>87.821602297368571</v>
      </c>
      <c r="E7" s="59"/>
      <c r="F7" s="55">
        <f t="shared" ref="F7:G7" si="0">SUM(F9:F35)</f>
        <v>12298</v>
      </c>
      <c r="G7" s="55">
        <f t="shared" si="0"/>
        <v>11077</v>
      </c>
      <c r="H7" s="76">
        <f>+G7/F7*100</f>
        <v>90.071556350626111</v>
      </c>
      <c r="I7" s="59"/>
      <c r="J7" s="55">
        <f t="shared" ref="J7:K7" si="1">SUM(J9:J35)</f>
        <v>2489</v>
      </c>
      <c r="K7" s="55">
        <f t="shared" si="1"/>
        <v>2387</v>
      </c>
      <c r="L7" s="76">
        <f>+K7/J7*100</f>
        <v>95.901968662113305</v>
      </c>
      <c r="M7" s="59"/>
      <c r="N7" s="55">
        <f t="shared" ref="N7:O7" si="2">SUM(N9:N35)</f>
        <v>4730</v>
      </c>
      <c r="O7" s="55">
        <f t="shared" si="2"/>
        <v>4313</v>
      </c>
      <c r="P7" s="76">
        <f>+O7/N7*100</f>
        <v>91.18393234672304</v>
      </c>
      <c r="Q7" s="59"/>
      <c r="R7" s="55">
        <f t="shared" ref="R7:S7" si="3">SUM(R9:R35)</f>
        <v>4355</v>
      </c>
      <c r="S7" s="55">
        <f t="shared" si="3"/>
        <v>4007</v>
      </c>
      <c r="T7" s="76">
        <f>+S7/R7*100</f>
        <v>92.009184845005748</v>
      </c>
      <c r="U7" s="59"/>
      <c r="V7" s="55">
        <f t="shared" ref="V7:W7" si="4">SUM(V9:V35)</f>
        <v>894</v>
      </c>
      <c r="W7" s="55">
        <f t="shared" si="4"/>
        <v>790</v>
      </c>
      <c r="X7" s="76">
        <f>+W7/V7*100</f>
        <v>88.366890380313208</v>
      </c>
    </row>
    <row r="8" spans="1:28" x14ac:dyDescent="0.2">
      <c r="A8" s="63"/>
      <c r="B8" s="55"/>
      <c r="C8" s="55"/>
      <c r="D8" s="58"/>
      <c r="E8" s="59"/>
      <c r="F8" s="55"/>
      <c r="G8" s="55"/>
      <c r="H8" s="58"/>
      <c r="I8" s="59"/>
      <c r="J8" s="55"/>
      <c r="K8" s="55"/>
      <c r="L8" s="58"/>
      <c r="M8" s="59"/>
      <c r="N8" s="55"/>
      <c r="O8" s="55"/>
      <c r="P8" s="58"/>
      <c r="Q8" s="59"/>
      <c r="R8" s="55"/>
      <c r="S8" s="55"/>
      <c r="T8" s="58"/>
      <c r="U8" s="59"/>
      <c r="V8" s="55"/>
      <c r="W8" s="55"/>
      <c r="X8" s="58"/>
    </row>
    <row r="9" spans="1:28" x14ac:dyDescent="0.2">
      <c r="A9" s="63" t="s">
        <v>65</v>
      </c>
      <c r="B9" s="55">
        <v>686</v>
      </c>
      <c r="C9" s="55">
        <v>584</v>
      </c>
      <c r="D9" s="76">
        <f t="shared" ref="D9:D35" si="5">+C9/B9*100</f>
        <v>85.131195335276971</v>
      </c>
      <c r="E9" s="55"/>
      <c r="F9" s="55">
        <v>422</v>
      </c>
      <c r="G9" s="55">
        <v>392</v>
      </c>
      <c r="H9" s="76">
        <f t="shared" ref="H9:H35" si="6">+G9/F9*100</f>
        <v>92.890995260663516</v>
      </c>
      <c r="I9" s="55"/>
      <c r="J9" s="55">
        <v>61</v>
      </c>
      <c r="K9" s="55">
        <v>58</v>
      </c>
      <c r="L9" s="76">
        <f t="shared" ref="L9:L35" si="7">+K9/J9*100</f>
        <v>95.081967213114751</v>
      </c>
      <c r="M9" s="55"/>
      <c r="N9" s="55">
        <v>188</v>
      </c>
      <c r="O9" s="55">
        <v>172</v>
      </c>
      <c r="P9" s="76">
        <f t="shared" ref="P9:P35" si="8">+O9/N9*100</f>
        <v>91.489361702127653</v>
      </c>
      <c r="Q9" s="55"/>
      <c r="R9" s="55">
        <v>110</v>
      </c>
      <c r="S9" s="55">
        <v>99</v>
      </c>
      <c r="T9" s="76">
        <f t="shared" ref="T9:T35" si="9">+S9/R9*100</f>
        <v>90</v>
      </c>
      <c r="U9" s="55"/>
      <c r="V9" s="55">
        <v>114</v>
      </c>
      <c r="W9" s="55">
        <v>101</v>
      </c>
      <c r="X9" s="76">
        <f t="shared" ref="X9:X35" si="10">+W9/V9*100</f>
        <v>88.596491228070178</v>
      </c>
    </row>
    <row r="10" spans="1:28" x14ac:dyDescent="0.2">
      <c r="A10" s="63" t="s">
        <v>66</v>
      </c>
      <c r="B10" s="55">
        <v>643</v>
      </c>
      <c r="C10" s="55">
        <v>592</v>
      </c>
      <c r="D10" s="76">
        <f t="shared" si="5"/>
        <v>92.068429237947129</v>
      </c>
      <c r="E10" s="55"/>
      <c r="F10" s="55">
        <v>409</v>
      </c>
      <c r="G10" s="55">
        <v>391</v>
      </c>
      <c r="H10" s="76">
        <f t="shared" si="6"/>
        <v>95.599022004889974</v>
      </c>
      <c r="I10" s="55"/>
      <c r="J10" s="55">
        <v>60</v>
      </c>
      <c r="K10" s="55">
        <v>59</v>
      </c>
      <c r="L10" s="76">
        <f t="shared" si="7"/>
        <v>98.333333333333329</v>
      </c>
      <c r="M10" s="55"/>
      <c r="N10" s="55">
        <v>290</v>
      </c>
      <c r="O10" s="55">
        <v>274</v>
      </c>
      <c r="P10" s="76">
        <f t="shared" si="8"/>
        <v>94.482758620689651</v>
      </c>
      <c r="Q10" s="55"/>
      <c r="R10" s="55">
        <v>116</v>
      </c>
      <c r="S10" s="55">
        <v>107</v>
      </c>
      <c r="T10" s="76">
        <f t="shared" si="9"/>
        <v>92.241379310344826</v>
      </c>
      <c r="U10" s="55"/>
      <c r="V10" s="55">
        <v>35</v>
      </c>
      <c r="W10" s="55">
        <v>34</v>
      </c>
      <c r="X10" s="76">
        <f t="shared" si="10"/>
        <v>97.142857142857139</v>
      </c>
    </row>
    <row r="11" spans="1:28" x14ac:dyDescent="0.2">
      <c r="A11" s="63" t="s">
        <v>67</v>
      </c>
      <c r="B11" s="55">
        <v>456</v>
      </c>
      <c r="C11" s="55">
        <v>419</v>
      </c>
      <c r="D11" s="76">
        <f t="shared" si="5"/>
        <v>91.885964912280699</v>
      </c>
      <c r="E11" s="55"/>
      <c r="F11" s="55">
        <v>318</v>
      </c>
      <c r="G11" s="55">
        <v>286</v>
      </c>
      <c r="H11" s="76">
        <f t="shared" si="6"/>
        <v>89.937106918238996</v>
      </c>
      <c r="I11" s="55"/>
      <c r="J11" s="55">
        <v>68</v>
      </c>
      <c r="K11" s="55">
        <v>63</v>
      </c>
      <c r="L11" s="76">
        <f t="shared" si="7"/>
        <v>92.64705882352942</v>
      </c>
      <c r="M11" s="55"/>
      <c r="N11" s="55">
        <v>116</v>
      </c>
      <c r="O11" s="55">
        <v>108</v>
      </c>
      <c r="P11" s="76">
        <f t="shared" si="8"/>
        <v>93.103448275862064</v>
      </c>
      <c r="Q11" s="55"/>
      <c r="R11" s="55">
        <v>85</v>
      </c>
      <c r="S11" s="55">
        <v>81</v>
      </c>
      <c r="T11" s="76">
        <f t="shared" si="9"/>
        <v>95.294117647058812</v>
      </c>
      <c r="U11" s="55"/>
      <c r="V11" s="55">
        <v>31</v>
      </c>
      <c r="W11" s="55">
        <v>28</v>
      </c>
      <c r="X11" s="76">
        <f t="shared" si="10"/>
        <v>90.322580645161281</v>
      </c>
    </row>
    <row r="12" spans="1:28" x14ac:dyDescent="0.2">
      <c r="A12" s="63" t="s">
        <v>68</v>
      </c>
      <c r="B12" s="55">
        <v>804</v>
      </c>
      <c r="C12" s="55">
        <v>751</v>
      </c>
      <c r="D12" s="76">
        <f t="shared" si="5"/>
        <v>93.407960199004975</v>
      </c>
      <c r="E12" s="55"/>
      <c r="F12" s="55">
        <v>526</v>
      </c>
      <c r="G12" s="55">
        <v>503</v>
      </c>
      <c r="H12" s="76">
        <f t="shared" si="6"/>
        <v>95.627376425855516</v>
      </c>
      <c r="I12" s="55"/>
      <c r="J12" s="55">
        <v>111</v>
      </c>
      <c r="K12" s="55">
        <v>107</v>
      </c>
      <c r="L12" s="76">
        <f t="shared" si="7"/>
        <v>96.396396396396398</v>
      </c>
      <c r="M12" s="55"/>
      <c r="N12" s="55">
        <v>407</v>
      </c>
      <c r="O12" s="55">
        <v>399</v>
      </c>
      <c r="P12" s="76">
        <f t="shared" si="8"/>
        <v>98.034398034398023</v>
      </c>
      <c r="Q12" s="55"/>
      <c r="R12" s="55">
        <v>169</v>
      </c>
      <c r="S12" s="55">
        <v>165</v>
      </c>
      <c r="T12" s="76">
        <f t="shared" si="9"/>
        <v>97.633136094674555</v>
      </c>
      <c r="U12" s="55"/>
      <c r="V12" s="55">
        <v>34</v>
      </c>
      <c r="W12" s="55">
        <v>32</v>
      </c>
      <c r="X12" s="76">
        <f t="shared" si="10"/>
        <v>94.117647058823522</v>
      </c>
    </row>
    <row r="13" spans="1:28" x14ac:dyDescent="0.2">
      <c r="A13" s="63" t="s">
        <v>69</v>
      </c>
      <c r="B13" s="55">
        <v>401</v>
      </c>
      <c r="C13" s="55">
        <v>350</v>
      </c>
      <c r="D13" s="76">
        <f t="shared" si="5"/>
        <v>87.281795511221944</v>
      </c>
      <c r="E13" s="55"/>
      <c r="F13" s="55">
        <v>293</v>
      </c>
      <c r="G13" s="55">
        <v>254</v>
      </c>
      <c r="H13" s="76">
        <f t="shared" si="6"/>
        <v>86.689419795221852</v>
      </c>
      <c r="I13" s="55"/>
      <c r="J13" s="55">
        <v>54</v>
      </c>
      <c r="K13" s="55">
        <v>52</v>
      </c>
      <c r="L13" s="76">
        <f t="shared" si="7"/>
        <v>96.296296296296291</v>
      </c>
      <c r="M13" s="55"/>
      <c r="N13" s="55">
        <v>87</v>
      </c>
      <c r="O13" s="55">
        <v>81</v>
      </c>
      <c r="P13" s="76">
        <f t="shared" si="8"/>
        <v>93.103448275862064</v>
      </c>
      <c r="Q13" s="55"/>
      <c r="R13" s="55">
        <v>136</v>
      </c>
      <c r="S13" s="55">
        <v>120</v>
      </c>
      <c r="T13" s="76">
        <f t="shared" si="9"/>
        <v>88.235294117647058</v>
      </c>
      <c r="U13" s="55"/>
      <c r="V13" s="55">
        <v>21</v>
      </c>
      <c r="W13" s="55">
        <v>19</v>
      </c>
      <c r="X13" s="76">
        <f t="shared" si="10"/>
        <v>90.476190476190482</v>
      </c>
    </row>
    <row r="14" spans="1:28" x14ac:dyDescent="0.2">
      <c r="A14" s="63" t="s">
        <v>71</v>
      </c>
      <c r="B14" s="55">
        <v>881</v>
      </c>
      <c r="C14" s="55">
        <v>747</v>
      </c>
      <c r="D14" s="76">
        <f t="shared" si="5"/>
        <v>84.790011350737799</v>
      </c>
      <c r="E14" s="55"/>
      <c r="F14" s="55">
        <v>659</v>
      </c>
      <c r="G14" s="55">
        <v>566</v>
      </c>
      <c r="H14" s="76">
        <f t="shared" si="6"/>
        <v>85.887708649468891</v>
      </c>
      <c r="I14" s="55"/>
      <c r="J14" s="55">
        <v>159</v>
      </c>
      <c r="K14" s="55">
        <v>150</v>
      </c>
      <c r="L14" s="76">
        <f t="shared" si="7"/>
        <v>94.339622641509436</v>
      </c>
      <c r="M14" s="55"/>
      <c r="N14" s="55">
        <v>240</v>
      </c>
      <c r="O14" s="55">
        <v>228</v>
      </c>
      <c r="P14" s="76">
        <f t="shared" si="8"/>
        <v>95</v>
      </c>
      <c r="Q14" s="55"/>
      <c r="R14" s="55">
        <v>234</v>
      </c>
      <c r="S14" s="55">
        <v>205</v>
      </c>
      <c r="T14" s="76">
        <f t="shared" si="9"/>
        <v>87.606837606837601</v>
      </c>
      <c r="U14" s="55"/>
      <c r="V14" s="55">
        <v>49</v>
      </c>
      <c r="W14" s="55">
        <v>47</v>
      </c>
      <c r="X14" s="76">
        <f t="shared" si="10"/>
        <v>95.918367346938766</v>
      </c>
    </row>
    <row r="15" spans="1:28" x14ac:dyDescent="0.2">
      <c r="A15" s="63" t="s">
        <v>72</v>
      </c>
      <c r="B15" s="55">
        <v>292</v>
      </c>
      <c r="C15" s="55">
        <v>268</v>
      </c>
      <c r="D15" s="76">
        <f t="shared" si="5"/>
        <v>91.780821917808225</v>
      </c>
      <c r="E15" s="55"/>
      <c r="F15" s="55">
        <v>215</v>
      </c>
      <c r="G15" s="55">
        <v>203</v>
      </c>
      <c r="H15" s="76">
        <f t="shared" si="6"/>
        <v>94.418604651162781</v>
      </c>
      <c r="I15" s="55"/>
      <c r="J15" s="55">
        <v>60</v>
      </c>
      <c r="K15" s="55">
        <v>59</v>
      </c>
      <c r="L15" s="76">
        <f t="shared" si="7"/>
        <v>98.333333333333329</v>
      </c>
      <c r="M15" s="55"/>
      <c r="N15" s="55">
        <v>38</v>
      </c>
      <c r="O15" s="55">
        <v>38</v>
      </c>
      <c r="P15" s="76">
        <f t="shared" si="8"/>
        <v>100</v>
      </c>
      <c r="Q15" s="55"/>
      <c r="R15" s="55">
        <v>98</v>
      </c>
      <c r="S15" s="55">
        <v>97</v>
      </c>
      <c r="T15" s="76">
        <f t="shared" si="9"/>
        <v>98.979591836734699</v>
      </c>
      <c r="U15" s="55"/>
      <c r="V15" s="55">
        <v>17</v>
      </c>
      <c r="W15" s="55">
        <v>16</v>
      </c>
      <c r="X15" s="76">
        <f t="shared" si="10"/>
        <v>94.117647058823522</v>
      </c>
    </row>
    <row r="16" spans="1:28" x14ac:dyDescent="0.2">
      <c r="A16" s="63" t="s">
        <v>73</v>
      </c>
      <c r="B16" s="55">
        <v>1366</v>
      </c>
      <c r="C16" s="55">
        <v>1248</v>
      </c>
      <c r="D16" s="76">
        <f t="shared" si="5"/>
        <v>91.361639824304547</v>
      </c>
      <c r="E16" s="55"/>
      <c r="F16" s="55">
        <v>1025</v>
      </c>
      <c r="G16" s="55">
        <v>968</v>
      </c>
      <c r="H16" s="76">
        <f t="shared" si="6"/>
        <v>94.439024390243901</v>
      </c>
      <c r="I16" s="55"/>
      <c r="J16" s="55">
        <v>170</v>
      </c>
      <c r="K16" s="55">
        <v>167</v>
      </c>
      <c r="L16" s="76">
        <f t="shared" si="7"/>
        <v>98.235294117647058</v>
      </c>
      <c r="M16" s="55"/>
      <c r="N16" s="55">
        <v>632</v>
      </c>
      <c r="O16" s="55">
        <v>569</v>
      </c>
      <c r="P16" s="76">
        <f t="shared" si="8"/>
        <v>90.031645569620252</v>
      </c>
      <c r="Q16" s="55"/>
      <c r="R16" s="55">
        <v>315</v>
      </c>
      <c r="S16" s="55">
        <v>286</v>
      </c>
      <c r="T16" s="76">
        <f t="shared" si="9"/>
        <v>90.793650793650798</v>
      </c>
      <c r="U16" s="55"/>
      <c r="V16" s="55">
        <v>81</v>
      </c>
      <c r="W16" s="55">
        <v>70</v>
      </c>
      <c r="X16" s="76">
        <f t="shared" si="10"/>
        <v>86.419753086419746</v>
      </c>
    </row>
    <row r="17" spans="1:24" x14ac:dyDescent="0.2">
      <c r="A17" s="63" t="s">
        <v>74</v>
      </c>
      <c r="B17" s="55">
        <v>944</v>
      </c>
      <c r="C17" s="55">
        <v>822</v>
      </c>
      <c r="D17" s="76">
        <f t="shared" si="5"/>
        <v>87.076271186440678</v>
      </c>
      <c r="E17" s="55"/>
      <c r="F17" s="55">
        <v>798</v>
      </c>
      <c r="G17" s="55">
        <v>705</v>
      </c>
      <c r="H17" s="76">
        <f t="shared" si="6"/>
        <v>88.345864661654133</v>
      </c>
      <c r="I17" s="55"/>
      <c r="J17" s="55">
        <v>137</v>
      </c>
      <c r="K17" s="55">
        <v>134</v>
      </c>
      <c r="L17" s="76">
        <f t="shared" si="7"/>
        <v>97.810218978102199</v>
      </c>
      <c r="M17" s="55"/>
      <c r="N17" s="55">
        <v>400</v>
      </c>
      <c r="O17" s="55">
        <v>366</v>
      </c>
      <c r="P17" s="76">
        <f t="shared" si="8"/>
        <v>91.5</v>
      </c>
      <c r="Q17" s="55"/>
      <c r="R17" s="55">
        <v>248</v>
      </c>
      <c r="S17" s="55">
        <v>233</v>
      </c>
      <c r="T17" s="76">
        <f t="shared" si="9"/>
        <v>93.951612903225808</v>
      </c>
      <c r="U17" s="55"/>
      <c r="V17" s="55">
        <v>52</v>
      </c>
      <c r="W17" s="55">
        <v>47</v>
      </c>
      <c r="X17" s="76">
        <f t="shared" si="10"/>
        <v>90.384615384615387</v>
      </c>
    </row>
    <row r="18" spans="1:24" x14ac:dyDescent="0.2">
      <c r="A18" s="63" t="s">
        <v>75</v>
      </c>
      <c r="B18" s="55">
        <v>1120</v>
      </c>
      <c r="C18" s="55">
        <v>968</v>
      </c>
      <c r="D18" s="76">
        <f t="shared" si="5"/>
        <v>86.428571428571431</v>
      </c>
      <c r="E18" s="55"/>
      <c r="F18" s="55">
        <v>829</v>
      </c>
      <c r="G18" s="55">
        <v>755</v>
      </c>
      <c r="H18" s="76">
        <f t="shared" si="6"/>
        <v>91.073582629674306</v>
      </c>
      <c r="I18" s="55"/>
      <c r="J18" s="55">
        <v>180</v>
      </c>
      <c r="K18" s="55">
        <v>176</v>
      </c>
      <c r="L18" s="76">
        <f t="shared" si="7"/>
        <v>97.777777777777771</v>
      </c>
      <c r="M18" s="55"/>
      <c r="N18" s="55">
        <v>208</v>
      </c>
      <c r="O18" s="55">
        <v>197</v>
      </c>
      <c r="P18" s="76">
        <f t="shared" si="8"/>
        <v>94.711538461538453</v>
      </c>
      <c r="Q18" s="55"/>
      <c r="R18" s="55">
        <v>259</v>
      </c>
      <c r="S18" s="55">
        <v>236</v>
      </c>
      <c r="T18" s="76">
        <f t="shared" si="9"/>
        <v>91.119691119691112</v>
      </c>
      <c r="U18" s="55"/>
      <c r="V18" s="55">
        <v>27</v>
      </c>
      <c r="W18" s="55">
        <v>21</v>
      </c>
      <c r="X18" s="76">
        <f t="shared" si="10"/>
        <v>77.777777777777786</v>
      </c>
    </row>
    <row r="19" spans="1:24" x14ac:dyDescent="0.2">
      <c r="A19" s="63" t="s">
        <v>76</v>
      </c>
      <c r="B19" s="55">
        <v>462</v>
      </c>
      <c r="C19" s="55">
        <v>350</v>
      </c>
      <c r="D19" s="76">
        <f t="shared" si="5"/>
        <v>75.757575757575751</v>
      </c>
      <c r="E19" s="55"/>
      <c r="F19" s="55">
        <v>287</v>
      </c>
      <c r="G19" s="55">
        <v>241</v>
      </c>
      <c r="H19" s="76">
        <f t="shared" si="6"/>
        <v>83.972125435540065</v>
      </c>
      <c r="I19" s="55"/>
      <c r="J19" s="55">
        <v>62</v>
      </c>
      <c r="K19" s="55">
        <v>58</v>
      </c>
      <c r="L19" s="76">
        <f t="shared" si="7"/>
        <v>93.548387096774192</v>
      </c>
      <c r="M19" s="55"/>
      <c r="N19" s="55">
        <v>67</v>
      </c>
      <c r="O19" s="55">
        <v>61</v>
      </c>
      <c r="P19" s="76">
        <f t="shared" si="8"/>
        <v>91.044776119402982</v>
      </c>
      <c r="Q19" s="55"/>
      <c r="R19" s="55">
        <v>157</v>
      </c>
      <c r="S19" s="55">
        <v>150</v>
      </c>
      <c r="T19" s="76">
        <f t="shared" si="9"/>
        <v>95.541401273885356</v>
      </c>
      <c r="U19" s="55"/>
      <c r="V19" s="55">
        <v>16</v>
      </c>
      <c r="W19" s="55">
        <v>13</v>
      </c>
      <c r="X19" s="76">
        <f t="shared" si="10"/>
        <v>81.25</v>
      </c>
    </row>
    <row r="20" spans="1:24" x14ac:dyDescent="0.2">
      <c r="A20" s="65" t="s">
        <v>77</v>
      </c>
      <c r="B20" s="55">
        <v>1164</v>
      </c>
      <c r="C20" s="55">
        <v>1053</v>
      </c>
      <c r="D20" s="76">
        <f t="shared" si="5"/>
        <v>90.463917525773198</v>
      </c>
      <c r="E20" s="55"/>
      <c r="F20" s="55">
        <v>855</v>
      </c>
      <c r="G20" s="55">
        <v>782</v>
      </c>
      <c r="H20" s="76">
        <f t="shared" si="6"/>
        <v>91.461988304093566</v>
      </c>
      <c r="I20" s="55"/>
      <c r="J20" s="55">
        <v>162</v>
      </c>
      <c r="K20" s="55">
        <v>158</v>
      </c>
      <c r="L20" s="76">
        <f t="shared" si="7"/>
        <v>97.53086419753086</v>
      </c>
      <c r="M20" s="55"/>
      <c r="N20" s="55">
        <v>364</v>
      </c>
      <c r="O20" s="55">
        <v>353</v>
      </c>
      <c r="P20" s="76">
        <f t="shared" si="8"/>
        <v>96.978021978021971</v>
      </c>
      <c r="Q20" s="55"/>
      <c r="R20" s="55">
        <v>255</v>
      </c>
      <c r="S20" s="55">
        <v>235</v>
      </c>
      <c r="T20" s="76">
        <f t="shared" si="9"/>
        <v>92.156862745098039</v>
      </c>
      <c r="U20" s="55"/>
      <c r="V20" s="55">
        <v>110</v>
      </c>
      <c r="W20" s="55">
        <v>106</v>
      </c>
      <c r="X20" s="76">
        <f t="shared" si="10"/>
        <v>96.36363636363636</v>
      </c>
    </row>
    <row r="21" spans="1:24" x14ac:dyDescent="0.2">
      <c r="A21" s="63" t="s">
        <v>78</v>
      </c>
      <c r="B21" s="55">
        <v>543</v>
      </c>
      <c r="C21" s="55">
        <v>476</v>
      </c>
      <c r="D21" s="76">
        <f t="shared" si="5"/>
        <v>87.661141804788215</v>
      </c>
      <c r="E21" s="55"/>
      <c r="F21" s="55">
        <v>423</v>
      </c>
      <c r="G21" s="55">
        <v>388</v>
      </c>
      <c r="H21" s="76">
        <f t="shared" si="6"/>
        <v>91.725768321513002</v>
      </c>
      <c r="I21" s="55"/>
      <c r="J21" s="55">
        <v>79</v>
      </c>
      <c r="K21" s="55">
        <v>78</v>
      </c>
      <c r="L21" s="76">
        <f t="shared" si="7"/>
        <v>98.734177215189874</v>
      </c>
      <c r="M21" s="55"/>
      <c r="N21" s="55">
        <v>170</v>
      </c>
      <c r="O21" s="55">
        <v>158</v>
      </c>
      <c r="P21" s="76">
        <f t="shared" si="8"/>
        <v>92.941176470588232</v>
      </c>
      <c r="Q21" s="55"/>
      <c r="R21" s="55">
        <v>138</v>
      </c>
      <c r="S21" s="55">
        <v>132</v>
      </c>
      <c r="T21" s="76">
        <f t="shared" si="9"/>
        <v>95.652173913043484</v>
      </c>
      <c r="U21" s="55"/>
      <c r="V21" s="55">
        <v>57</v>
      </c>
      <c r="W21" s="55">
        <v>48</v>
      </c>
      <c r="X21" s="76">
        <f t="shared" si="10"/>
        <v>84.210526315789465</v>
      </c>
    </row>
    <row r="22" spans="1:24" x14ac:dyDescent="0.2">
      <c r="A22" s="63" t="s">
        <v>79</v>
      </c>
      <c r="B22" s="55">
        <v>924</v>
      </c>
      <c r="C22" s="55">
        <v>879</v>
      </c>
      <c r="D22" s="76">
        <f t="shared" si="5"/>
        <v>95.129870129870127</v>
      </c>
      <c r="E22" s="55"/>
      <c r="F22" s="55">
        <v>617</v>
      </c>
      <c r="G22" s="55">
        <v>582</v>
      </c>
      <c r="H22" s="76">
        <f t="shared" si="6"/>
        <v>94.327390599675851</v>
      </c>
      <c r="I22" s="55"/>
      <c r="J22" s="55">
        <v>90</v>
      </c>
      <c r="K22" s="55">
        <v>89</v>
      </c>
      <c r="L22" s="76">
        <f t="shared" si="7"/>
        <v>98.888888888888886</v>
      </c>
      <c r="M22" s="55"/>
      <c r="N22" s="55">
        <v>210</v>
      </c>
      <c r="O22" s="55">
        <v>167</v>
      </c>
      <c r="P22" s="76">
        <f t="shared" si="8"/>
        <v>79.523809523809518</v>
      </c>
      <c r="Q22" s="55"/>
      <c r="R22" s="55">
        <v>189</v>
      </c>
      <c r="S22" s="55">
        <v>169</v>
      </c>
      <c r="T22" s="76">
        <f t="shared" si="9"/>
        <v>89.417989417989418</v>
      </c>
      <c r="U22" s="55"/>
      <c r="V22" s="55">
        <v>48</v>
      </c>
      <c r="W22" s="55">
        <v>45</v>
      </c>
      <c r="X22" s="76">
        <f t="shared" si="10"/>
        <v>93.75</v>
      </c>
    </row>
    <row r="23" spans="1:24" x14ac:dyDescent="0.2">
      <c r="A23" s="63" t="s">
        <v>80</v>
      </c>
      <c r="B23" s="55">
        <v>416</v>
      </c>
      <c r="C23" s="55">
        <v>364</v>
      </c>
      <c r="D23" s="76">
        <f t="shared" si="5"/>
        <v>87.5</v>
      </c>
      <c r="E23" s="55"/>
      <c r="F23" s="55">
        <v>300</v>
      </c>
      <c r="G23" s="55">
        <v>268</v>
      </c>
      <c r="H23" s="76">
        <f t="shared" si="6"/>
        <v>89.333333333333329</v>
      </c>
      <c r="I23" s="55"/>
      <c r="J23" s="55">
        <v>64</v>
      </c>
      <c r="K23" s="55">
        <v>58</v>
      </c>
      <c r="L23" s="76">
        <f t="shared" si="7"/>
        <v>90.625</v>
      </c>
      <c r="M23" s="55"/>
      <c r="N23" s="55">
        <v>45</v>
      </c>
      <c r="O23" s="55">
        <v>34</v>
      </c>
      <c r="P23" s="76">
        <f t="shared" si="8"/>
        <v>75.555555555555557</v>
      </c>
      <c r="Q23" s="55"/>
      <c r="R23" s="55">
        <v>148</v>
      </c>
      <c r="S23" s="55">
        <v>131</v>
      </c>
      <c r="T23" s="76">
        <f t="shared" si="9"/>
        <v>88.513513513513516</v>
      </c>
      <c r="U23" s="55"/>
      <c r="V23" s="55">
        <v>17</v>
      </c>
      <c r="W23" s="55">
        <v>12</v>
      </c>
      <c r="X23" s="76">
        <f t="shared" si="10"/>
        <v>70.588235294117652</v>
      </c>
    </row>
    <row r="24" spans="1:24" x14ac:dyDescent="0.2">
      <c r="A24" s="63" t="s">
        <v>81</v>
      </c>
      <c r="B24" s="55">
        <v>485</v>
      </c>
      <c r="C24" s="55">
        <v>452</v>
      </c>
      <c r="D24" s="76">
        <f t="shared" si="5"/>
        <v>93.19587628865979</v>
      </c>
      <c r="E24" s="55"/>
      <c r="F24" s="55">
        <v>385</v>
      </c>
      <c r="G24" s="55">
        <v>372</v>
      </c>
      <c r="H24" s="76">
        <f t="shared" si="6"/>
        <v>96.623376623376629</v>
      </c>
      <c r="I24" s="55"/>
      <c r="J24" s="55">
        <v>67</v>
      </c>
      <c r="K24" s="55">
        <v>67</v>
      </c>
      <c r="L24" s="76">
        <f t="shared" si="7"/>
        <v>100</v>
      </c>
      <c r="M24" s="55"/>
      <c r="N24" s="55">
        <v>80</v>
      </c>
      <c r="O24" s="55">
        <v>76</v>
      </c>
      <c r="P24" s="76">
        <f t="shared" si="8"/>
        <v>95</v>
      </c>
      <c r="Q24" s="55"/>
      <c r="R24" s="55">
        <v>114</v>
      </c>
      <c r="S24" s="55">
        <v>112</v>
      </c>
      <c r="T24" s="76">
        <f t="shared" si="9"/>
        <v>98.245614035087712</v>
      </c>
      <c r="U24" s="55"/>
      <c r="V24" s="55">
        <v>16</v>
      </c>
      <c r="W24" s="55">
        <v>15</v>
      </c>
      <c r="X24" s="76">
        <f t="shared" si="10"/>
        <v>93.75</v>
      </c>
    </row>
    <row r="25" spans="1:24" x14ac:dyDescent="0.2">
      <c r="A25" s="63" t="s">
        <v>82</v>
      </c>
      <c r="B25" s="55">
        <v>393</v>
      </c>
      <c r="C25" s="55">
        <v>344</v>
      </c>
      <c r="D25" s="76">
        <f t="shared" si="5"/>
        <v>87.531806615776091</v>
      </c>
      <c r="E25" s="55"/>
      <c r="F25" s="55">
        <v>288</v>
      </c>
      <c r="G25" s="55">
        <v>249</v>
      </c>
      <c r="H25" s="76">
        <f t="shared" si="6"/>
        <v>86.458333333333343</v>
      </c>
      <c r="I25" s="55"/>
      <c r="J25" s="55">
        <v>68</v>
      </c>
      <c r="K25" s="55">
        <v>66</v>
      </c>
      <c r="L25" s="76">
        <f t="shared" si="7"/>
        <v>97.058823529411768</v>
      </c>
      <c r="M25" s="55"/>
      <c r="N25" s="55">
        <v>32</v>
      </c>
      <c r="O25" s="55">
        <v>30</v>
      </c>
      <c r="P25" s="76">
        <f t="shared" si="8"/>
        <v>93.75</v>
      </c>
      <c r="Q25" s="55"/>
      <c r="R25" s="55">
        <v>144</v>
      </c>
      <c r="S25" s="55">
        <v>137</v>
      </c>
      <c r="T25" s="76">
        <f t="shared" si="9"/>
        <v>95.138888888888886</v>
      </c>
      <c r="U25" s="55"/>
      <c r="V25" s="55">
        <v>14</v>
      </c>
      <c r="W25" s="55">
        <v>12</v>
      </c>
      <c r="X25" s="76">
        <f t="shared" si="10"/>
        <v>85.714285714285708</v>
      </c>
    </row>
    <row r="26" spans="1:24" x14ac:dyDescent="0.2">
      <c r="A26" s="63" t="s">
        <v>83</v>
      </c>
      <c r="B26" s="55">
        <v>386</v>
      </c>
      <c r="C26" s="55">
        <v>341</v>
      </c>
      <c r="D26" s="76">
        <f t="shared" si="5"/>
        <v>88.341968911917107</v>
      </c>
      <c r="E26" s="55"/>
      <c r="F26" s="55">
        <v>331</v>
      </c>
      <c r="G26" s="55">
        <v>303</v>
      </c>
      <c r="H26" s="76">
        <f t="shared" si="6"/>
        <v>91.540785498489427</v>
      </c>
      <c r="I26" s="55"/>
      <c r="J26" s="55">
        <v>51</v>
      </c>
      <c r="K26" s="55">
        <v>49</v>
      </c>
      <c r="L26" s="76">
        <f t="shared" si="7"/>
        <v>96.078431372549019</v>
      </c>
      <c r="M26" s="55"/>
      <c r="N26" s="55">
        <v>100</v>
      </c>
      <c r="O26" s="55">
        <v>76</v>
      </c>
      <c r="P26" s="76">
        <f t="shared" si="8"/>
        <v>76</v>
      </c>
      <c r="Q26" s="55"/>
      <c r="R26" s="55">
        <v>115</v>
      </c>
      <c r="S26" s="55">
        <v>98</v>
      </c>
      <c r="T26" s="76">
        <f t="shared" si="9"/>
        <v>85.217391304347828</v>
      </c>
      <c r="U26" s="55"/>
      <c r="V26" s="55">
        <v>19</v>
      </c>
      <c r="W26" s="55">
        <v>16</v>
      </c>
      <c r="X26" s="76">
        <f t="shared" si="10"/>
        <v>84.210526315789465</v>
      </c>
    </row>
    <row r="27" spans="1:24" x14ac:dyDescent="0.2">
      <c r="A27" s="63" t="s">
        <v>84</v>
      </c>
      <c r="B27" s="55">
        <v>329</v>
      </c>
      <c r="C27" s="55">
        <v>287</v>
      </c>
      <c r="D27" s="76">
        <f t="shared" si="5"/>
        <v>87.2340425531915</v>
      </c>
      <c r="E27" s="55"/>
      <c r="F27" s="55">
        <v>250</v>
      </c>
      <c r="G27" s="55">
        <v>219</v>
      </c>
      <c r="H27" s="76">
        <f t="shared" si="6"/>
        <v>87.6</v>
      </c>
      <c r="I27" s="55"/>
      <c r="J27" s="55">
        <v>56</v>
      </c>
      <c r="K27" s="55">
        <v>54</v>
      </c>
      <c r="L27" s="76">
        <f t="shared" si="7"/>
        <v>96.428571428571431</v>
      </c>
      <c r="M27" s="55"/>
      <c r="N27" s="55">
        <v>63</v>
      </c>
      <c r="O27" s="55">
        <v>52</v>
      </c>
      <c r="P27" s="76">
        <f t="shared" si="8"/>
        <v>82.539682539682531</v>
      </c>
      <c r="Q27" s="55"/>
      <c r="R27" s="55">
        <v>96</v>
      </c>
      <c r="S27" s="55">
        <v>90</v>
      </c>
      <c r="T27" s="76">
        <f t="shared" si="9"/>
        <v>93.75</v>
      </c>
      <c r="U27" s="55"/>
      <c r="V27" s="55">
        <v>18</v>
      </c>
      <c r="W27" s="55">
        <v>14</v>
      </c>
      <c r="X27" s="76">
        <f t="shared" si="10"/>
        <v>77.777777777777786</v>
      </c>
    </row>
    <row r="28" spans="1:24" x14ac:dyDescent="0.2">
      <c r="A28" s="63" t="s">
        <v>85</v>
      </c>
      <c r="B28" s="55">
        <v>508</v>
      </c>
      <c r="C28" s="55">
        <v>424</v>
      </c>
      <c r="D28" s="76">
        <f t="shared" si="5"/>
        <v>83.464566929133852</v>
      </c>
      <c r="E28" s="55"/>
      <c r="F28" s="55">
        <v>361</v>
      </c>
      <c r="G28" s="55">
        <v>307</v>
      </c>
      <c r="H28" s="76">
        <f t="shared" si="6"/>
        <v>85.041551246537395</v>
      </c>
      <c r="I28" s="55"/>
      <c r="J28" s="55">
        <v>65</v>
      </c>
      <c r="K28" s="55">
        <v>60</v>
      </c>
      <c r="L28" s="76">
        <f t="shared" si="7"/>
        <v>92.307692307692307</v>
      </c>
      <c r="M28" s="55"/>
      <c r="N28" s="55">
        <v>47</v>
      </c>
      <c r="O28" s="55">
        <v>41</v>
      </c>
      <c r="P28" s="76">
        <f t="shared" si="8"/>
        <v>87.2340425531915</v>
      </c>
      <c r="Q28" s="55"/>
      <c r="R28" s="55">
        <v>116</v>
      </c>
      <c r="S28" s="55">
        <v>107</v>
      </c>
      <c r="T28" s="76">
        <f t="shared" si="9"/>
        <v>92.241379310344826</v>
      </c>
      <c r="U28" s="55"/>
      <c r="V28" s="55">
        <v>17</v>
      </c>
      <c r="W28" s="55">
        <v>11</v>
      </c>
      <c r="X28" s="76">
        <f t="shared" si="10"/>
        <v>64.705882352941174</v>
      </c>
    </row>
    <row r="29" spans="1:24" x14ac:dyDescent="0.2">
      <c r="A29" s="63" t="s">
        <v>86</v>
      </c>
      <c r="B29" s="55">
        <v>851</v>
      </c>
      <c r="C29" s="55">
        <v>731</v>
      </c>
      <c r="D29" s="76">
        <f t="shared" si="5"/>
        <v>85.89894242068155</v>
      </c>
      <c r="E29" s="55"/>
      <c r="F29" s="55">
        <v>556</v>
      </c>
      <c r="G29" s="55">
        <v>488</v>
      </c>
      <c r="H29" s="76">
        <f t="shared" si="6"/>
        <v>87.769784172661872</v>
      </c>
      <c r="I29" s="55"/>
      <c r="J29" s="55">
        <v>178</v>
      </c>
      <c r="K29" s="55">
        <v>162</v>
      </c>
      <c r="L29" s="76">
        <f t="shared" si="7"/>
        <v>91.011235955056179</v>
      </c>
      <c r="M29" s="55"/>
      <c r="N29" s="55">
        <v>280</v>
      </c>
      <c r="O29" s="55">
        <v>260</v>
      </c>
      <c r="P29" s="76">
        <f t="shared" si="8"/>
        <v>92.857142857142861</v>
      </c>
      <c r="Q29" s="55"/>
      <c r="R29" s="55">
        <v>280</v>
      </c>
      <c r="S29" s="55">
        <v>258</v>
      </c>
      <c r="T29" s="76">
        <f t="shared" si="9"/>
        <v>92.142857142857139</v>
      </c>
      <c r="U29" s="55"/>
      <c r="V29" s="55">
        <v>26</v>
      </c>
      <c r="W29" s="55">
        <v>20</v>
      </c>
      <c r="X29" s="76">
        <f t="shared" si="10"/>
        <v>76.923076923076934</v>
      </c>
    </row>
    <row r="30" spans="1:24" x14ac:dyDescent="0.2">
      <c r="A30" s="63" t="s">
        <v>87</v>
      </c>
      <c r="B30" s="55">
        <v>347</v>
      </c>
      <c r="C30" s="55">
        <v>321</v>
      </c>
      <c r="D30" s="76">
        <f t="shared" si="5"/>
        <v>92.507204610951007</v>
      </c>
      <c r="E30" s="55"/>
      <c r="F30" s="55">
        <v>239</v>
      </c>
      <c r="G30" s="55">
        <v>222</v>
      </c>
      <c r="H30" s="76">
        <f t="shared" si="6"/>
        <v>92.887029288702934</v>
      </c>
      <c r="I30" s="55"/>
      <c r="J30" s="55">
        <v>70</v>
      </c>
      <c r="K30" s="55">
        <v>65</v>
      </c>
      <c r="L30" s="76">
        <f t="shared" si="7"/>
        <v>92.857142857142861</v>
      </c>
      <c r="M30" s="55"/>
      <c r="N30" s="55">
        <v>93</v>
      </c>
      <c r="O30" s="55">
        <v>91</v>
      </c>
      <c r="P30" s="76">
        <f t="shared" si="8"/>
        <v>97.849462365591393</v>
      </c>
      <c r="Q30" s="55"/>
      <c r="R30" s="55">
        <v>94</v>
      </c>
      <c r="S30" s="55">
        <v>89</v>
      </c>
      <c r="T30" s="76">
        <f t="shared" si="9"/>
        <v>94.680851063829792</v>
      </c>
      <c r="U30" s="55"/>
      <c r="V30" s="55">
        <v>10</v>
      </c>
      <c r="W30" s="55">
        <v>9</v>
      </c>
      <c r="X30" s="76">
        <f t="shared" si="10"/>
        <v>90</v>
      </c>
    </row>
    <row r="31" spans="1:24" x14ac:dyDescent="0.2">
      <c r="A31" s="63" t="s">
        <v>88</v>
      </c>
      <c r="B31" s="55">
        <v>619</v>
      </c>
      <c r="C31" s="55">
        <v>499</v>
      </c>
      <c r="D31" s="76">
        <f t="shared" si="5"/>
        <v>80.613893376413571</v>
      </c>
      <c r="E31" s="55"/>
      <c r="F31" s="55">
        <v>409</v>
      </c>
      <c r="G31" s="55">
        <v>321</v>
      </c>
      <c r="H31" s="76">
        <f t="shared" si="6"/>
        <v>78.484107579462105</v>
      </c>
      <c r="I31" s="55"/>
      <c r="J31" s="55">
        <v>111</v>
      </c>
      <c r="K31" s="55">
        <v>103</v>
      </c>
      <c r="L31" s="76">
        <f t="shared" si="7"/>
        <v>92.792792792792795</v>
      </c>
      <c r="M31" s="55"/>
      <c r="N31" s="55">
        <v>175</v>
      </c>
      <c r="O31" s="55">
        <v>115</v>
      </c>
      <c r="P31" s="76">
        <f t="shared" si="8"/>
        <v>65.714285714285708</v>
      </c>
      <c r="Q31" s="55"/>
      <c r="R31" s="55">
        <v>201</v>
      </c>
      <c r="S31" s="55">
        <v>176</v>
      </c>
      <c r="T31" s="76">
        <f t="shared" si="9"/>
        <v>87.562189054726375</v>
      </c>
      <c r="U31" s="55"/>
      <c r="V31" s="55">
        <v>13</v>
      </c>
      <c r="W31" s="55">
        <v>9</v>
      </c>
      <c r="X31" s="76">
        <f t="shared" si="10"/>
        <v>69.230769230769226</v>
      </c>
    </row>
    <row r="32" spans="1:24" x14ac:dyDescent="0.2">
      <c r="A32" s="63" t="s">
        <v>89</v>
      </c>
      <c r="B32" s="55">
        <v>180</v>
      </c>
      <c r="C32" s="55">
        <v>150</v>
      </c>
      <c r="D32" s="76">
        <f t="shared" si="5"/>
        <v>83.333333333333343</v>
      </c>
      <c r="E32" s="55"/>
      <c r="F32" s="55">
        <v>145</v>
      </c>
      <c r="G32" s="55">
        <v>134</v>
      </c>
      <c r="H32" s="76">
        <f t="shared" si="6"/>
        <v>92.41379310344827</v>
      </c>
      <c r="I32" s="55"/>
      <c r="J32" s="55">
        <v>30</v>
      </c>
      <c r="K32" s="55">
        <v>29</v>
      </c>
      <c r="L32" s="76">
        <f t="shared" si="7"/>
        <v>96.666666666666671</v>
      </c>
      <c r="M32" s="55"/>
      <c r="N32" s="55">
        <v>70</v>
      </c>
      <c r="O32" s="55">
        <v>68</v>
      </c>
      <c r="P32" s="76">
        <f t="shared" si="8"/>
        <v>97.142857142857139</v>
      </c>
      <c r="Q32" s="55"/>
      <c r="R32" s="55">
        <v>54</v>
      </c>
      <c r="S32" s="55">
        <v>51</v>
      </c>
      <c r="T32" s="76">
        <f t="shared" si="9"/>
        <v>94.444444444444443</v>
      </c>
      <c r="U32" s="55"/>
      <c r="V32" s="55">
        <v>4</v>
      </c>
      <c r="W32" s="55">
        <v>3</v>
      </c>
      <c r="X32" s="76">
        <f t="shared" si="10"/>
        <v>75</v>
      </c>
    </row>
    <row r="33" spans="1:24" x14ac:dyDescent="0.2">
      <c r="A33" s="63" t="s">
        <v>90</v>
      </c>
      <c r="B33" s="55">
        <v>896</v>
      </c>
      <c r="C33" s="55">
        <v>771</v>
      </c>
      <c r="D33" s="76">
        <f t="shared" si="5"/>
        <v>86.049107142857139</v>
      </c>
      <c r="E33" s="55"/>
      <c r="F33" s="55">
        <v>668</v>
      </c>
      <c r="G33" s="55">
        <v>604</v>
      </c>
      <c r="H33" s="76">
        <f t="shared" si="6"/>
        <v>90.419161676646709</v>
      </c>
      <c r="I33" s="55"/>
      <c r="J33" s="55">
        <v>134</v>
      </c>
      <c r="K33" s="55">
        <v>129</v>
      </c>
      <c r="L33" s="76">
        <f t="shared" si="7"/>
        <v>96.268656716417908</v>
      </c>
      <c r="M33" s="55"/>
      <c r="N33" s="55">
        <v>108</v>
      </c>
      <c r="O33" s="55">
        <v>103</v>
      </c>
      <c r="P33" s="76">
        <f t="shared" si="8"/>
        <v>95.370370370370367</v>
      </c>
      <c r="Q33" s="55"/>
      <c r="R33" s="55">
        <v>206</v>
      </c>
      <c r="S33" s="55">
        <v>189</v>
      </c>
      <c r="T33" s="76">
        <f t="shared" si="9"/>
        <v>91.747572815533985</v>
      </c>
      <c r="U33" s="55"/>
      <c r="V33" s="55">
        <v>29</v>
      </c>
      <c r="W33" s="55">
        <v>26</v>
      </c>
      <c r="X33" s="76">
        <f t="shared" si="10"/>
        <v>89.65517241379311</v>
      </c>
    </row>
    <row r="34" spans="1:24" x14ac:dyDescent="0.2">
      <c r="A34" s="66" t="s">
        <v>91</v>
      </c>
      <c r="B34" s="55">
        <v>778</v>
      </c>
      <c r="C34" s="55">
        <v>640</v>
      </c>
      <c r="D34" s="76">
        <f t="shared" si="5"/>
        <v>82.26221079691517</v>
      </c>
      <c r="E34" s="55"/>
      <c r="F34" s="55">
        <v>583</v>
      </c>
      <c r="G34" s="55">
        <v>490</v>
      </c>
      <c r="H34" s="76">
        <f t="shared" si="6"/>
        <v>84.048027444253862</v>
      </c>
      <c r="I34" s="55"/>
      <c r="J34" s="55">
        <v>105</v>
      </c>
      <c r="K34" s="55">
        <v>102</v>
      </c>
      <c r="L34" s="76">
        <f t="shared" si="7"/>
        <v>97.142857142857139</v>
      </c>
      <c r="M34" s="55"/>
      <c r="N34" s="55">
        <v>204</v>
      </c>
      <c r="O34" s="55">
        <v>182</v>
      </c>
      <c r="P34" s="76">
        <f t="shared" si="8"/>
        <v>89.215686274509807</v>
      </c>
      <c r="Q34" s="55"/>
      <c r="R34" s="55">
        <v>233</v>
      </c>
      <c r="S34" s="55">
        <v>213</v>
      </c>
      <c r="T34" s="76">
        <f t="shared" si="9"/>
        <v>91.416309012875544</v>
      </c>
      <c r="U34" s="55"/>
      <c r="V34" s="55">
        <v>13</v>
      </c>
      <c r="W34" s="55">
        <v>10</v>
      </c>
      <c r="X34" s="76">
        <f t="shared" si="10"/>
        <v>76.923076923076934</v>
      </c>
    </row>
    <row r="35" spans="1:24" ht="13.5" thickBot="1" x14ac:dyDescent="0.25">
      <c r="A35" s="67" t="s">
        <v>92</v>
      </c>
      <c r="B35" s="69">
        <v>189</v>
      </c>
      <c r="C35" s="69">
        <v>154</v>
      </c>
      <c r="D35" s="81">
        <f t="shared" si="5"/>
        <v>81.481481481481481</v>
      </c>
      <c r="E35" s="69"/>
      <c r="F35" s="69">
        <v>107</v>
      </c>
      <c r="G35" s="69">
        <v>84</v>
      </c>
      <c r="H35" s="81">
        <f t="shared" si="6"/>
        <v>78.504672897196258</v>
      </c>
      <c r="I35" s="69"/>
      <c r="J35" s="69">
        <v>37</v>
      </c>
      <c r="K35" s="69">
        <v>35</v>
      </c>
      <c r="L35" s="81">
        <f t="shared" si="7"/>
        <v>94.594594594594597</v>
      </c>
      <c r="M35" s="69"/>
      <c r="N35" s="69">
        <v>16</v>
      </c>
      <c r="O35" s="69">
        <v>14</v>
      </c>
      <c r="P35" s="81">
        <f t="shared" si="8"/>
        <v>87.5</v>
      </c>
      <c r="Q35" s="69"/>
      <c r="R35" s="69">
        <v>45</v>
      </c>
      <c r="S35" s="69">
        <v>41</v>
      </c>
      <c r="T35" s="81">
        <f t="shared" si="9"/>
        <v>91.111111111111114</v>
      </c>
      <c r="U35" s="69"/>
      <c r="V35" s="69">
        <v>6</v>
      </c>
      <c r="W35" s="69">
        <v>6</v>
      </c>
      <c r="X35" s="81">
        <f t="shared" si="10"/>
        <v>100</v>
      </c>
    </row>
  </sheetData>
  <mergeCells count="8">
    <mergeCell ref="Z1:AA2"/>
    <mergeCell ref="V5:X5"/>
    <mergeCell ref="A5:A6"/>
    <mergeCell ref="B5:D5"/>
    <mergeCell ref="F5:H5"/>
    <mergeCell ref="J5:L5"/>
    <mergeCell ref="N5:P5"/>
    <mergeCell ref="R5:T5"/>
  </mergeCells>
  <hyperlinks>
    <hyperlink ref="Z1" r:id="rId1" location="INDICE!A1"/>
    <hyperlink ref="Z1:AA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22</vt:i4>
      </vt:variant>
    </vt:vector>
  </HeadingPairs>
  <TitlesOfParts>
    <vt:vector size="45" baseType="lpstr">
      <vt:lpstr>INDICE</vt:lpstr>
      <vt:lpstr>PORTADA</vt:lpstr>
      <vt:lpstr>FUNCIONARIOS</vt:lpstr>
      <vt:lpstr>c-1</vt:lpstr>
      <vt:lpstr>c-2</vt:lpstr>
      <vt:lpstr>c-3</vt:lpstr>
      <vt:lpstr>c-4</vt:lpstr>
      <vt:lpstr>c-5</vt:lpstr>
      <vt:lpstr>c-6</vt:lpstr>
      <vt:lpstr>c-7</vt:lpstr>
      <vt:lpstr>c-8</vt:lpstr>
      <vt:lpstr>c-9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'c-10'!Área_de_impresión</vt:lpstr>
      <vt:lpstr>'c-8'!Área_de_impresión</vt:lpstr>
      <vt:lpstr>'c-9'!Área_de_impresión</vt:lpstr>
      <vt:lpstr>INDICE!Área_de_impresión</vt:lpstr>
      <vt:lpstr>'c-10'!BaseDeDatos</vt:lpstr>
      <vt:lpstr>'c-11'!BaseDeDatos</vt:lpstr>
      <vt:lpstr>'c-12'!BaseDeDatos</vt:lpstr>
      <vt:lpstr>'c-13'!BaseDeDatos</vt:lpstr>
      <vt:lpstr>'c-15'!BaseDeDatos</vt:lpstr>
      <vt:lpstr>'c-16'!BaseDeDatos</vt:lpstr>
      <vt:lpstr>'c-17'!BaseDeDatos</vt:lpstr>
      <vt:lpstr>'c-18'!BaseDeDatos</vt:lpstr>
      <vt:lpstr>'c-19'!BaseDeDatos</vt:lpstr>
      <vt:lpstr>'c-20'!BaseDeDatos</vt:lpstr>
      <vt:lpstr>'c-4'!BaseDeDatos</vt:lpstr>
      <vt:lpstr>'c-5'!BaseDeDatos</vt:lpstr>
      <vt:lpstr>'c-6'!BaseDeDatos</vt:lpstr>
      <vt:lpstr>'c-7'!BaseDeDatos</vt:lpstr>
      <vt:lpstr>'c-8'!BaseDeDatos</vt:lpstr>
      <vt:lpstr>'c-9'!BaseDeDatos</vt:lpstr>
      <vt:lpstr>BaseDeDatos</vt:lpstr>
      <vt:lpstr>FUNCIONARIOS!OLE_LINK1</vt:lpstr>
    </vt:vector>
  </TitlesOfParts>
  <Company>MEP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Mayra Quiros Jimenez</cp:lastModifiedBy>
  <cp:lastPrinted>2016-09-30T15:00:44Z</cp:lastPrinted>
  <dcterms:created xsi:type="dcterms:W3CDTF">1999-01-05T21:42:34Z</dcterms:created>
  <dcterms:modified xsi:type="dcterms:W3CDTF">2017-10-02T16:49:32Z</dcterms:modified>
</cp:coreProperties>
</file>